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Nástavba 3.NP " sheetId="2" r:id="rId2"/>
    <sheet name="SO 02 - Zateplení 1.NP a ..." sheetId="3" r:id="rId3"/>
    <sheet name="SO 03 - ZTI" sheetId="4" r:id="rId4"/>
    <sheet name="SO 04 - UT" sheetId="5" r:id="rId5"/>
    <sheet name="SO 05 - VZT" sheetId="6" r:id="rId6"/>
    <sheet name="SO 06 - Elektro - silno" sheetId="7" r:id="rId7"/>
    <sheet name="SO 07 - Elektro - slabo" sheetId="8" r:id="rId8"/>
    <sheet name="SO 08 - Hromosvod" sheetId="9" r:id="rId9"/>
    <sheet name="SO 09 - Sadové úpravy " sheetId="10" r:id="rId10"/>
    <sheet name="SO 10 - VRN" sheetId="11" r:id="rId11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'SO 01 - Nástavba 3.NP '!$C$111:$K$1025</definedName>
    <definedName name="_xlnm.Print_Area" localSheetId="1">'SO 01 - Nástavba 3.NP '!$C$4:$J$39,'SO 01 - Nástavba 3.NP '!$C$45:$J$93,'SO 01 - Nástavba 3.NP '!$C$99:$K$1025</definedName>
    <definedName name="_xlnm.Print_Titles" localSheetId="1">'SO 01 - Nástavba 3.NP '!$111:$111</definedName>
    <definedName name="_xlnm._FilterDatabase" localSheetId="2" hidden="1">'SO 02 - Zateplení 1.NP a ...'!$C$89:$K$289</definedName>
    <definedName name="_xlnm.Print_Area" localSheetId="2">'SO 02 - Zateplení 1.NP a ...'!$C$4:$J$39,'SO 02 - Zateplení 1.NP a ...'!$C$45:$J$71,'SO 02 - Zateplení 1.NP a ...'!$C$77:$K$289</definedName>
    <definedName name="_xlnm.Print_Titles" localSheetId="2">'SO 02 - Zateplení 1.NP a ...'!$89:$89</definedName>
    <definedName name="_xlnm._FilterDatabase" localSheetId="3" hidden="1">'SO 03 - ZTI'!$C$87:$K$189</definedName>
    <definedName name="_xlnm.Print_Area" localSheetId="3">'SO 03 - ZTI'!$C$4:$J$39,'SO 03 - ZTI'!$C$45:$J$69,'SO 03 - ZTI'!$C$75:$K$189</definedName>
    <definedName name="_xlnm.Print_Titles" localSheetId="3">'SO 03 - ZTI'!$87:$87</definedName>
    <definedName name="_xlnm._FilterDatabase" localSheetId="4" hidden="1">'SO 04 - UT'!$C$87:$K$160</definedName>
    <definedName name="_xlnm.Print_Area" localSheetId="4">'SO 04 - UT'!$C$4:$J$39,'SO 04 - UT'!$C$45:$J$69,'SO 04 - UT'!$C$75:$K$160</definedName>
    <definedName name="_xlnm.Print_Titles" localSheetId="4">'SO 04 - UT'!$87:$87</definedName>
    <definedName name="_xlnm._FilterDatabase" localSheetId="5" hidden="1">'SO 05 - VZT'!$C$84:$K$470</definedName>
    <definedName name="_xlnm.Print_Area" localSheetId="5">'SO 05 - VZT'!$C$4:$J$39,'SO 05 - VZT'!$C$45:$J$66,'SO 05 - VZT'!$C$72:$K$470</definedName>
    <definedName name="_xlnm.Print_Titles" localSheetId="5">'SO 05 - VZT'!$84:$84</definedName>
    <definedName name="_xlnm._FilterDatabase" localSheetId="6" hidden="1">'SO 06 - Elektro - silno'!$C$86:$K$187</definedName>
    <definedName name="_xlnm.Print_Area" localSheetId="6">'SO 06 - Elektro - silno'!$C$4:$J$39,'SO 06 - Elektro - silno'!$C$45:$J$68,'SO 06 - Elektro - silno'!$C$74:$K$187</definedName>
    <definedName name="_xlnm.Print_Titles" localSheetId="6">'SO 06 - Elektro - silno'!$86:$86</definedName>
    <definedName name="_xlnm._FilterDatabase" localSheetId="7" hidden="1">'SO 07 - Elektro - slabo'!$C$86:$K$225</definedName>
    <definedName name="_xlnm.Print_Area" localSheetId="7">'SO 07 - Elektro - slabo'!$C$4:$J$39,'SO 07 - Elektro - slabo'!$C$45:$J$68,'SO 07 - Elektro - slabo'!$C$74:$K$225</definedName>
    <definedName name="_xlnm.Print_Titles" localSheetId="7">'SO 07 - Elektro - slabo'!$86:$86</definedName>
    <definedName name="_xlnm._FilterDatabase" localSheetId="8" hidden="1">'SO 08 - Hromosvod'!$C$81:$K$113</definedName>
    <definedName name="_xlnm.Print_Area" localSheetId="8">'SO 08 - Hromosvod'!$C$4:$J$39,'SO 08 - Hromosvod'!$C$45:$J$63,'SO 08 - Hromosvod'!$C$69:$K$113</definedName>
    <definedName name="_xlnm.Print_Titles" localSheetId="8">'SO 08 - Hromosvod'!$81:$81</definedName>
    <definedName name="_xlnm._FilterDatabase" localSheetId="9" hidden="1">'SO 09 - Sadové úpravy '!$C$83:$K$147</definedName>
    <definedName name="_xlnm.Print_Area" localSheetId="9">'SO 09 - Sadové úpravy '!$C$4:$J$39,'SO 09 - Sadové úpravy '!$C$45:$J$65,'SO 09 - Sadové úpravy '!$C$71:$K$147</definedName>
    <definedName name="_xlnm.Print_Titles" localSheetId="9">'SO 09 - Sadové úpravy '!$83:$83</definedName>
    <definedName name="_xlnm._FilterDatabase" localSheetId="10" hidden="1">'SO 10 - VRN'!$C$82:$K$96</definedName>
    <definedName name="_xlnm.Print_Area" localSheetId="10">'SO 10 - VRN'!$C$4:$J$39,'SO 10 - VRN'!$C$45:$J$64,'SO 10 - VRN'!$C$70:$K$96</definedName>
    <definedName name="_xlnm.Print_Titles" localSheetId="10">'SO 10 - VRN'!$82:$82</definedName>
  </definedNames>
  <calcPr/>
</workbook>
</file>

<file path=xl/calcChain.xml><?xml version="1.0" encoding="utf-8"?>
<calcChain xmlns="http://schemas.openxmlformats.org/spreadsheetml/2006/main">
  <c i="11" r="J37"/>
  <c r="J36"/>
  <c i="1" r="AY64"/>
  <c i="11" r="J35"/>
  <c i="1" r="AX64"/>
  <c i="11" r="BI96"/>
  <c r="BH96"/>
  <c r="BG96"/>
  <c r="BF96"/>
  <c r="T96"/>
  <c r="T95"/>
  <c r="R96"/>
  <c r="R95"/>
  <c r="P96"/>
  <c r="P95"/>
  <c r="BK96"/>
  <c r="BK95"/>
  <c r="J95"/>
  <c r="J96"/>
  <c r="BE96"/>
  <c r="J63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T90"/>
  <c r="R91"/>
  <c r="R90"/>
  <c r="P91"/>
  <c r="P90"/>
  <c r="BK91"/>
  <c r="BK90"/>
  <c r="J90"/>
  <c r="J91"/>
  <c r="BE91"/>
  <c r="J62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F37"/>
  <c i="1" r="BD64"/>
  <c i="11" r="BH86"/>
  <c r="F36"/>
  <c i="1" r="BC64"/>
  <c i="11" r="BG86"/>
  <c r="F35"/>
  <c i="1" r="BB64"/>
  <c i="11" r="BF86"/>
  <c r="J34"/>
  <c i="1" r="AW64"/>
  <c i="11" r="F34"/>
  <c i="1" r="BA64"/>
  <c i="11" r="T86"/>
  <c r="T85"/>
  <c r="T84"/>
  <c r="T83"/>
  <c r="R86"/>
  <c r="R85"/>
  <c r="R84"/>
  <c r="R83"/>
  <c r="P86"/>
  <c r="P85"/>
  <c r="P84"/>
  <c r="P83"/>
  <c i="1" r="AU64"/>
  <c i="11" r="BK86"/>
  <c r="BK85"/>
  <c r="J85"/>
  <c r="BK84"/>
  <c r="J84"/>
  <c r="BK83"/>
  <c r="J83"/>
  <c r="J59"/>
  <c r="J30"/>
  <c i="1" r="AG64"/>
  <c i="11" r="J86"/>
  <c r="BE86"/>
  <c r="J33"/>
  <c i="1" r="AV64"/>
  <c i="11" r="F33"/>
  <c i="1" r="AZ64"/>
  <c i="11" r="J61"/>
  <c r="J60"/>
  <c r="J79"/>
  <c r="F79"/>
  <c r="F77"/>
  <c r="E75"/>
  <c r="J54"/>
  <c r="F54"/>
  <c r="F52"/>
  <c r="E50"/>
  <c r="J39"/>
  <c r="J24"/>
  <c r="E24"/>
  <c r="J80"/>
  <c r="J55"/>
  <c r="J23"/>
  <c r="J18"/>
  <c r="E18"/>
  <c r="F80"/>
  <c r="F55"/>
  <c r="J17"/>
  <c r="J12"/>
  <c r="J77"/>
  <c r="J52"/>
  <c r="E7"/>
  <c r="E73"/>
  <c r="E48"/>
  <c i="10" r="J37"/>
  <c r="J36"/>
  <c i="1" r="AY63"/>
  <c i="10" r="J35"/>
  <c i="1" r="AX63"/>
  <c i="10" r="BI146"/>
  <c r="BH146"/>
  <c r="BG146"/>
  <c r="BF146"/>
  <c r="T146"/>
  <c r="T145"/>
  <c r="T144"/>
  <c r="R146"/>
  <c r="R145"/>
  <c r="R144"/>
  <c r="P146"/>
  <c r="P145"/>
  <c r="P144"/>
  <c r="BK146"/>
  <c r="BK145"/>
  <c r="J145"/>
  <c r="BK144"/>
  <c r="J144"/>
  <c r="J146"/>
  <c r="BE146"/>
  <c r="J64"/>
  <c r="J63"/>
  <c r="BI142"/>
  <c r="BH142"/>
  <c r="BG142"/>
  <c r="BF142"/>
  <c r="T142"/>
  <c r="T141"/>
  <c r="R142"/>
  <c r="R141"/>
  <c r="P142"/>
  <c r="P141"/>
  <c r="BK142"/>
  <c r="BK141"/>
  <c r="J141"/>
  <c r="J142"/>
  <c r="BE142"/>
  <c r="J62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F37"/>
  <c i="1" r="BD63"/>
  <c i="10" r="BH87"/>
  <c r="F36"/>
  <c i="1" r="BC63"/>
  <c i="10" r="BG87"/>
  <c r="F35"/>
  <c i="1" r="BB63"/>
  <c i="10" r="BF87"/>
  <c r="J34"/>
  <c i="1" r="AW63"/>
  <c i="10" r="F34"/>
  <c i="1" r="BA63"/>
  <c i="10" r="T87"/>
  <c r="T86"/>
  <c r="T85"/>
  <c r="T84"/>
  <c r="R87"/>
  <c r="R86"/>
  <c r="R85"/>
  <c r="R84"/>
  <c r="P87"/>
  <c r="P86"/>
  <c r="P85"/>
  <c r="P84"/>
  <c i="1" r="AU63"/>
  <c i="10" r="BK87"/>
  <c r="BK86"/>
  <c r="J86"/>
  <c r="BK85"/>
  <c r="J85"/>
  <c r="BK84"/>
  <c r="J84"/>
  <c r="J59"/>
  <c r="J30"/>
  <c i="1" r="AG63"/>
  <c i="10" r="J87"/>
  <c r="BE87"/>
  <c r="J33"/>
  <c i="1" r="AV63"/>
  <c i="10" r="F33"/>
  <c i="1" r="AZ63"/>
  <c i="10" r="J61"/>
  <c r="J60"/>
  <c r="J80"/>
  <c r="F80"/>
  <c r="F78"/>
  <c r="E76"/>
  <c r="J54"/>
  <c r="F54"/>
  <c r="F52"/>
  <c r="E50"/>
  <c r="J39"/>
  <c r="J24"/>
  <c r="E24"/>
  <c r="J81"/>
  <c r="J55"/>
  <c r="J23"/>
  <c r="J18"/>
  <c r="E18"/>
  <c r="F81"/>
  <c r="F55"/>
  <c r="J17"/>
  <c r="J12"/>
  <c r="J78"/>
  <c r="J52"/>
  <c r="E7"/>
  <c r="E74"/>
  <c r="E48"/>
  <c i="9" r="J37"/>
  <c r="J36"/>
  <c i="1" r="AY62"/>
  <c i="9" r="J35"/>
  <c i="1" r="AX62"/>
  <c i="9" r="BI113"/>
  <c r="BH113"/>
  <c r="BG113"/>
  <c r="BF113"/>
  <c r="T113"/>
  <c r="T112"/>
  <c r="R113"/>
  <c r="R112"/>
  <c r="P113"/>
  <c r="P112"/>
  <c r="BK113"/>
  <c r="BK112"/>
  <c r="J112"/>
  <c r="J113"/>
  <c r="BE113"/>
  <c r="J62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5"/>
  <c r="F37"/>
  <c i="1" r="BD62"/>
  <c i="9" r="BH85"/>
  <c r="F36"/>
  <c i="1" r="BC62"/>
  <c i="9" r="BG85"/>
  <c r="F35"/>
  <c i="1" r="BB62"/>
  <c i="9" r="BF85"/>
  <c r="J34"/>
  <c i="1" r="AW62"/>
  <c i="9" r="F34"/>
  <c i="1" r="BA62"/>
  <c i="9" r="T85"/>
  <c r="T84"/>
  <c r="T83"/>
  <c r="T82"/>
  <c r="R85"/>
  <c r="R84"/>
  <c r="R83"/>
  <c r="R82"/>
  <c r="P85"/>
  <c r="P84"/>
  <c r="P83"/>
  <c r="P82"/>
  <c i="1" r="AU62"/>
  <c i="9" r="BK85"/>
  <c r="BK84"/>
  <c r="J84"/>
  <c r="BK83"/>
  <c r="J83"/>
  <c r="BK82"/>
  <c r="J82"/>
  <c r="J59"/>
  <c r="J30"/>
  <c i="1" r="AG62"/>
  <c i="9" r="J85"/>
  <c r="BE85"/>
  <c r="J33"/>
  <c i="1" r="AV62"/>
  <c i="9" r="F33"/>
  <c i="1" r="AZ62"/>
  <c i="9" r="J61"/>
  <c r="J60"/>
  <c r="J78"/>
  <c r="F78"/>
  <c r="F76"/>
  <c r="E74"/>
  <c r="J54"/>
  <c r="F54"/>
  <c r="F52"/>
  <c r="E50"/>
  <c r="J39"/>
  <c r="J24"/>
  <c r="E24"/>
  <c r="J79"/>
  <c r="J55"/>
  <c r="J23"/>
  <c r="J18"/>
  <c r="E18"/>
  <c r="F79"/>
  <c r="F55"/>
  <c r="J17"/>
  <c r="J12"/>
  <c r="J76"/>
  <c r="J52"/>
  <c r="E7"/>
  <c r="E72"/>
  <c r="E48"/>
  <c i="8" r="J37"/>
  <c r="J36"/>
  <c i="1" r="AY61"/>
  <c i="8" r="J35"/>
  <c i="1" r="AX61"/>
  <c i="8"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T207"/>
  <c r="R208"/>
  <c r="R207"/>
  <c r="P208"/>
  <c r="P207"/>
  <c r="BK208"/>
  <c r="BK207"/>
  <c r="J207"/>
  <c r="J208"/>
  <c r="BE208"/>
  <c r="J67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T188"/>
  <c r="R189"/>
  <c r="R188"/>
  <c r="P189"/>
  <c r="P188"/>
  <c r="BK189"/>
  <c r="BK188"/>
  <c r="J188"/>
  <c r="J189"/>
  <c r="BE189"/>
  <c r="J66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T171"/>
  <c r="R172"/>
  <c r="R171"/>
  <c r="P172"/>
  <c r="P171"/>
  <c r="BK172"/>
  <c r="BK171"/>
  <c r="J171"/>
  <c r="J172"/>
  <c r="BE172"/>
  <c r="J65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T150"/>
  <c r="R151"/>
  <c r="R150"/>
  <c r="P151"/>
  <c r="P150"/>
  <c r="BK151"/>
  <c r="BK150"/>
  <c r="J150"/>
  <c r="J151"/>
  <c r="BE151"/>
  <c r="J64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T131"/>
  <c r="R132"/>
  <c r="R131"/>
  <c r="P132"/>
  <c r="P131"/>
  <c r="BK132"/>
  <c r="BK131"/>
  <c r="J131"/>
  <c r="J132"/>
  <c r="BE132"/>
  <c r="J63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T118"/>
  <c r="R119"/>
  <c r="R118"/>
  <c r="P119"/>
  <c r="P118"/>
  <c r="BK119"/>
  <c r="BK118"/>
  <c r="J118"/>
  <c r="J119"/>
  <c r="BE119"/>
  <c r="J62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F37"/>
  <c i="1" r="BD61"/>
  <c i="8" r="BH90"/>
  <c r="F36"/>
  <c i="1" r="BC61"/>
  <c i="8" r="BG90"/>
  <c r="F35"/>
  <c i="1" r="BB61"/>
  <c i="8" r="BF90"/>
  <c r="J34"/>
  <c i="1" r="AW61"/>
  <c i="8" r="F34"/>
  <c i="1" r="BA61"/>
  <c i="8" r="T90"/>
  <c r="T89"/>
  <c r="T88"/>
  <c r="T87"/>
  <c r="R90"/>
  <c r="R89"/>
  <c r="R88"/>
  <c r="R87"/>
  <c r="P90"/>
  <c r="P89"/>
  <c r="P88"/>
  <c r="P87"/>
  <c i="1" r="AU61"/>
  <c i="8" r="BK90"/>
  <c r="BK89"/>
  <c r="J89"/>
  <c r="BK88"/>
  <c r="J88"/>
  <c r="BK87"/>
  <c r="J87"/>
  <c r="J59"/>
  <c r="J30"/>
  <c i="1" r="AG61"/>
  <c i="8" r="J90"/>
  <c r="BE90"/>
  <c r="J33"/>
  <c i="1" r="AV61"/>
  <c i="8" r="F33"/>
  <c i="1" r="AZ61"/>
  <c i="8" r="J61"/>
  <c r="J60"/>
  <c r="J83"/>
  <c r="F83"/>
  <c r="F81"/>
  <c r="E79"/>
  <c r="J54"/>
  <c r="F54"/>
  <c r="F52"/>
  <c r="E50"/>
  <c r="J39"/>
  <c r="J24"/>
  <c r="E24"/>
  <c r="J84"/>
  <c r="J55"/>
  <c r="J23"/>
  <c r="J18"/>
  <c r="E18"/>
  <c r="F84"/>
  <c r="F55"/>
  <c r="J17"/>
  <c r="J12"/>
  <c r="J81"/>
  <c r="J52"/>
  <c r="E7"/>
  <c r="E77"/>
  <c r="E48"/>
  <c i="7" r="J37"/>
  <c r="J36"/>
  <c i="1" r="AY60"/>
  <c i="7" r="J35"/>
  <c i="1" r="AX60"/>
  <c i="7"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T181"/>
  <c r="R182"/>
  <c r="R181"/>
  <c r="P182"/>
  <c r="P181"/>
  <c r="BK182"/>
  <c r="BK181"/>
  <c r="J181"/>
  <c r="J182"/>
  <c r="BE182"/>
  <c r="J67"/>
  <c r="BI180"/>
  <c r="BH180"/>
  <c r="BG180"/>
  <c r="BF180"/>
  <c r="T180"/>
  <c r="T179"/>
  <c r="R180"/>
  <c r="R179"/>
  <c r="P180"/>
  <c r="P179"/>
  <c r="BK180"/>
  <c r="BK179"/>
  <c r="J179"/>
  <c r="J180"/>
  <c r="BE180"/>
  <c r="J66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T105"/>
  <c r="T104"/>
  <c r="R106"/>
  <c r="R105"/>
  <c r="R104"/>
  <c r="P106"/>
  <c r="P105"/>
  <c r="P104"/>
  <c r="BK106"/>
  <c r="BK105"/>
  <c r="J105"/>
  <c r="BK104"/>
  <c r="J104"/>
  <c r="J106"/>
  <c r="BE106"/>
  <c r="J65"/>
  <c r="J64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T98"/>
  <c r="R99"/>
  <c r="R98"/>
  <c r="P99"/>
  <c r="P98"/>
  <c r="BK99"/>
  <c r="BK98"/>
  <c r="J98"/>
  <c r="J99"/>
  <c r="BE99"/>
  <c r="J63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T92"/>
  <c r="R93"/>
  <c r="R92"/>
  <c r="P93"/>
  <c r="P92"/>
  <c r="BK93"/>
  <c r="BK92"/>
  <c r="J92"/>
  <c r="J93"/>
  <c r="BE93"/>
  <c r="J62"/>
  <c r="BI91"/>
  <c r="BH91"/>
  <c r="BG91"/>
  <c r="BF91"/>
  <c r="T91"/>
  <c r="R91"/>
  <c r="P91"/>
  <c r="BK91"/>
  <c r="J91"/>
  <c r="BE91"/>
  <c r="BI90"/>
  <c r="F37"/>
  <c i="1" r="BD60"/>
  <c i="7" r="BH90"/>
  <c r="F36"/>
  <c i="1" r="BC60"/>
  <c i="7" r="BG90"/>
  <c r="F35"/>
  <c i="1" r="BB60"/>
  <c i="7" r="BF90"/>
  <c r="J34"/>
  <c i="1" r="AW60"/>
  <c i="7" r="F34"/>
  <c i="1" r="BA60"/>
  <c i="7" r="T90"/>
  <c r="T89"/>
  <c r="T88"/>
  <c r="T87"/>
  <c r="R90"/>
  <c r="R89"/>
  <c r="R88"/>
  <c r="R87"/>
  <c r="P90"/>
  <c r="P89"/>
  <c r="P88"/>
  <c r="P87"/>
  <c i="1" r="AU60"/>
  <c i="7" r="BK90"/>
  <c r="BK89"/>
  <c r="J89"/>
  <c r="BK88"/>
  <c r="J88"/>
  <c r="BK87"/>
  <c r="J87"/>
  <c r="J59"/>
  <c r="J30"/>
  <c i="1" r="AG60"/>
  <c i="7" r="J90"/>
  <c r="BE90"/>
  <c r="J33"/>
  <c i="1" r="AV60"/>
  <c i="7" r="F33"/>
  <c i="1" r="AZ60"/>
  <c i="7" r="J61"/>
  <c r="J60"/>
  <c r="J83"/>
  <c r="F83"/>
  <c r="F81"/>
  <c r="E79"/>
  <c r="J54"/>
  <c r="F54"/>
  <c r="F52"/>
  <c r="E50"/>
  <c r="J39"/>
  <c r="J24"/>
  <c r="E24"/>
  <c r="J84"/>
  <c r="J55"/>
  <c r="J23"/>
  <c r="J18"/>
  <c r="E18"/>
  <c r="F84"/>
  <c r="F55"/>
  <c r="J17"/>
  <c r="J12"/>
  <c r="J81"/>
  <c r="J52"/>
  <c r="E7"/>
  <c r="E77"/>
  <c r="E48"/>
  <c i="6" r="J37"/>
  <c r="J36"/>
  <c i="1" r="AY59"/>
  <c i="6" r="J35"/>
  <c i="1" r="AX59"/>
  <c i="6" r="BI470"/>
  <c r="BH470"/>
  <c r="BG470"/>
  <c r="BF470"/>
  <c r="T470"/>
  <c r="R470"/>
  <c r="P470"/>
  <c r="BK470"/>
  <c r="J470"/>
  <c r="BE470"/>
  <c r="BI469"/>
  <c r="BH469"/>
  <c r="BG469"/>
  <c r="BF469"/>
  <c r="T469"/>
  <c r="R469"/>
  <c r="P469"/>
  <c r="BK469"/>
  <c r="J469"/>
  <c r="BE469"/>
  <c r="BI468"/>
  <c r="BH468"/>
  <c r="BG468"/>
  <c r="BF468"/>
  <c r="T468"/>
  <c r="R468"/>
  <c r="P468"/>
  <c r="BK468"/>
  <c r="J468"/>
  <c r="BE468"/>
  <c r="BI467"/>
  <c r="BH467"/>
  <c r="BG467"/>
  <c r="BF467"/>
  <c r="T467"/>
  <c r="R467"/>
  <c r="P467"/>
  <c r="BK467"/>
  <c r="J467"/>
  <c r="BE467"/>
  <c r="BI466"/>
  <c r="BH466"/>
  <c r="BG466"/>
  <c r="BF466"/>
  <c r="T466"/>
  <c r="T465"/>
  <c r="R466"/>
  <c r="R465"/>
  <c r="P466"/>
  <c r="P465"/>
  <c r="BK466"/>
  <c r="BK465"/>
  <c r="J465"/>
  <c r="J466"/>
  <c r="BE466"/>
  <c r="J65"/>
  <c r="BI464"/>
  <c r="BH464"/>
  <c r="BG464"/>
  <c r="BF464"/>
  <c r="T464"/>
  <c r="R464"/>
  <c r="P464"/>
  <c r="BK464"/>
  <c r="J464"/>
  <c r="BE464"/>
  <c r="BI463"/>
  <c r="BH463"/>
  <c r="BG463"/>
  <c r="BF463"/>
  <c r="T463"/>
  <c r="R463"/>
  <c r="P463"/>
  <c r="BK463"/>
  <c r="J463"/>
  <c r="BE463"/>
  <c r="BI462"/>
  <c r="BH462"/>
  <c r="BG462"/>
  <c r="BF462"/>
  <c r="T462"/>
  <c r="R462"/>
  <c r="P462"/>
  <c r="BK462"/>
  <c r="J462"/>
  <c r="BE462"/>
  <c r="BI461"/>
  <c r="BH461"/>
  <c r="BG461"/>
  <c r="BF461"/>
  <c r="T461"/>
  <c r="R461"/>
  <c r="P461"/>
  <c r="BK461"/>
  <c r="J461"/>
  <c r="BE461"/>
  <c r="BI460"/>
  <c r="BH460"/>
  <c r="BG460"/>
  <c r="BF460"/>
  <c r="T460"/>
  <c r="R460"/>
  <c r="P460"/>
  <c r="BK460"/>
  <c r="J460"/>
  <c r="BE460"/>
  <c r="BI459"/>
  <c r="BH459"/>
  <c r="BG459"/>
  <c r="BF459"/>
  <c r="T459"/>
  <c r="R459"/>
  <c r="P459"/>
  <c r="BK459"/>
  <c r="J459"/>
  <c r="BE459"/>
  <c r="BI458"/>
  <c r="BH458"/>
  <c r="BG458"/>
  <c r="BF458"/>
  <c r="T458"/>
  <c r="R458"/>
  <c r="P458"/>
  <c r="BK458"/>
  <c r="J458"/>
  <c r="BE458"/>
  <c r="BI457"/>
  <c r="BH457"/>
  <c r="BG457"/>
  <c r="BF457"/>
  <c r="T457"/>
  <c r="R457"/>
  <c r="P457"/>
  <c r="BK457"/>
  <c r="J457"/>
  <c r="BE457"/>
  <c r="BI453"/>
  <c r="BH453"/>
  <c r="BG453"/>
  <c r="BF453"/>
  <c r="T453"/>
  <c r="R453"/>
  <c r="P453"/>
  <c r="BK453"/>
  <c r="J453"/>
  <c r="BE453"/>
  <c r="BI449"/>
  <c r="BH449"/>
  <c r="BG449"/>
  <c r="BF449"/>
  <c r="T449"/>
  <c r="R449"/>
  <c r="P449"/>
  <c r="BK449"/>
  <c r="J449"/>
  <c r="BE449"/>
  <c r="BI448"/>
  <c r="BH448"/>
  <c r="BG448"/>
  <c r="BF448"/>
  <c r="T448"/>
  <c r="R448"/>
  <c r="P448"/>
  <c r="BK448"/>
  <c r="J448"/>
  <c r="BE448"/>
  <c r="BI447"/>
  <c r="BH447"/>
  <c r="BG447"/>
  <c r="BF447"/>
  <c r="T447"/>
  <c r="R447"/>
  <c r="P447"/>
  <c r="BK447"/>
  <c r="J447"/>
  <c r="BE447"/>
  <c r="BI444"/>
  <c r="BH444"/>
  <c r="BG444"/>
  <c r="BF444"/>
  <c r="T444"/>
  <c r="R444"/>
  <c r="P444"/>
  <c r="BK444"/>
  <c r="J444"/>
  <c r="BE444"/>
  <c r="BI441"/>
  <c r="BH441"/>
  <c r="BG441"/>
  <c r="BF441"/>
  <c r="T441"/>
  <c r="R441"/>
  <c r="P441"/>
  <c r="BK441"/>
  <c r="J441"/>
  <c r="BE441"/>
  <c r="BI435"/>
  <c r="BH435"/>
  <c r="BG435"/>
  <c r="BF435"/>
  <c r="T435"/>
  <c r="R435"/>
  <c r="P435"/>
  <c r="BK435"/>
  <c r="J435"/>
  <c r="BE435"/>
  <c r="BI427"/>
  <c r="BH427"/>
  <c r="BG427"/>
  <c r="BF427"/>
  <c r="T427"/>
  <c r="T426"/>
  <c r="R427"/>
  <c r="R426"/>
  <c r="P427"/>
  <c r="P426"/>
  <c r="BK427"/>
  <c r="BK426"/>
  <c r="J426"/>
  <c r="J427"/>
  <c r="BE427"/>
  <c r="J64"/>
  <c r="BI422"/>
  <c r="BH422"/>
  <c r="BG422"/>
  <c r="BF422"/>
  <c r="T422"/>
  <c r="R422"/>
  <c r="P422"/>
  <c r="BK422"/>
  <c r="J422"/>
  <c r="BE422"/>
  <c r="BI421"/>
  <c r="BH421"/>
  <c r="BG421"/>
  <c r="BF421"/>
  <c r="T421"/>
  <c r="R421"/>
  <c r="P421"/>
  <c r="BK421"/>
  <c r="J421"/>
  <c r="BE421"/>
  <c r="BI420"/>
  <c r="BH420"/>
  <c r="BG420"/>
  <c r="BF420"/>
  <c r="T420"/>
  <c r="R420"/>
  <c r="P420"/>
  <c r="BK420"/>
  <c r="J420"/>
  <c r="BE420"/>
  <c r="BI419"/>
  <c r="BH419"/>
  <c r="BG419"/>
  <c r="BF419"/>
  <c r="T419"/>
  <c r="R419"/>
  <c r="P419"/>
  <c r="BK419"/>
  <c r="J419"/>
  <c r="BE419"/>
  <c r="BI418"/>
  <c r="BH418"/>
  <c r="BG418"/>
  <c r="BF418"/>
  <c r="T418"/>
  <c r="R418"/>
  <c r="P418"/>
  <c r="BK418"/>
  <c r="J418"/>
  <c r="BE418"/>
  <c r="BI415"/>
  <c r="BH415"/>
  <c r="BG415"/>
  <c r="BF415"/>
  <c r="T415"/>
  <c r="R415"/>
  <c r="P415"/>
  <c r="BK415"/>
  <c r="J415"/>
  <c r="BE415"/>
  <c r="BI412"/>
  <c r="BH412"/>
  <c r="BG412"/>
  <c r="BF412"/>
  <c r="T412"/>
  <c r="R412"/>
  <c r="P412"/>
  <c r="BK412"/>
  <c r="J412"/>
  <c r="BE412"/>
  <c r="BI409"/>
  <c r="BH409"/>
  <c r="BG409"/>
  <c r="BF409"/>
  <c r="T409"/>
  <c r="R409"/>
  <c r="P409"/>
  <c r="BK409"/>
  <c r="J409"/>
  <c r="BE409"/>
  <c r="BI408"/>
  <c r="BH408"/>
  <c r="BG408"/>
  <c r="BF408"/>
  <c r="T408"/>
  <c r="R408"/>
  <c r="P408"/>
  <c r="BK408"/>
  <c r="J408"/>
  <c r="BE408"/>
  <c r="BI404"/>
  <c r="BH404"/>
  <c r="BG404"/>
  <c r="BF404"/>
  <c r="T404"/>
  <c r="R404"/>
  <c r="P404"/>
  <c r="BK404"/>
  <c r="J404"/>
  <c r="BE404"/>
  <c r="BI400"/>
  <c r="BH400"/>
  <c r="BG400"/>
  <c r="BF400"/>
  <c r="T400"/>
  <c r="R400"/>
  <c r="P400"/>
  <c r="BK400"/>
  <c r="J400"/>
  <c r="BE400"/>
  <c r="BI399"/>
  <c r="BH399"/>
  <c r="BG399"/>
  <c r="BF399"/>
  <c r="T399"/>
  <c r="R399"/>
  <c r="P399"/>
  <c r="BK399"/>
  <c r="J399"/>
  <c r="BE399"/>
  <c r="BI398"/>
  <c r="BH398"/>
  <c r="BG398"/>
  <c r="BF398"/>
  <c r="T398"/>
  <c r="R398"/>
  <c r="P398"/>
  <c r="BK398"/>
  <c r="J398"/>
  <c r="BE398"/>
  <c r="BI395"/>
  <c r="BH395"/>
  <c r="BG395"/>
  <c r="BF395"/>
  <c r="T395"/>
  <c r="R395"/>
  <c r="P395"/>
  <c r="BK395"/>
  <c r="J395"/>
  <c r="BE395"/>
  <c r="BI394"/>
  <c r="BH394"/>
  <c r="BG394"/>
  <c r="BF394"/>
  <c r="T394"/>
  <c r="R394"/>
  <c r="P394"/>
  <c r="BK394"/>
  <c r="J394"/>
  <c r="BE394"/>
  <c r="BI391"/>
  <c r="BH391"/>
  <c r="BG391"/>
  <c r="BF391"/>
  <c r="T391"/>
  <c r="R391"/>
  <c r="P391"/>
  <c r="BK391"/>
  <c r="J391"/>
  <c r="BE391"/>
  <c r="BI390"/>
  <c r="BH390"/>
  <c r="BG390"/>
  <c r="BF390"/>
  <c r="T390"/>
  <c r="R390"/>
  <c r="P390"/>
  <c r="BK390"/>
  <c r="J390"/>
  <c r="BE390"/>
  <c r="BI384"/>
  <c r="BH384"/>
  <c r="BG384"/>
  <c r="BF384"/>
  <c r="T384"/>
  <c r="R384"/>
  <c r="P384"/>
  <c r="BK384"/>
  <c r="J384"/>
  <c r="BE384"/>
  <c r="BI378"/>
  <c r="BH378"/>
  <c r="BG378"/>
  <c r="BF378"/>
  <c r="T378"/>
  <c r="R378"/>
  <c r="P378"/>
  <c r="BK378"/>
  <c r="J378"/>
  <c r="BE378"/>
  <c r="BI370"/>
  <c r="BH370"/>
  <c r="BG370"/>
  <c r="BF370"/>
  <c r="T370"/>
  <c r="R370"/>
  <c r="P370"/>
  <c r="BK370"/>
  <c r="J370"/>
  <c r="BE370"/>
  <c r="BI366"/>
  <c r="BH366"/>
  <c r="BG366"/>
  <c r="BF366"/>
  <c r="T366"/>
  <c r="T365"/>
  <c r="R366"/>
  <c r="R365"/>
  <c r="P366"/>
  <c r="P365"/>
  <c r="BK366"/>
  <c r="BK365"/>
  <c r="J365"/>
  <c r="J366"/>
  <c r="BE366"/>
  <c r="J63"/>
  <c r="BI364"/>
  <c r="BH364"/>
  <c r="BG364"/>
  <c r="BF364"/>
  <c r="T364"/>
  <c r="R364"/>
  <c r="P364"/>
  <c r="BK364"/>
  <c r="J364"/>
  <c r="BE364"/>
  <c r="BI363"/>
  <c r="BH363"/>
  <c r="BG363"/>
  <c r="BF363"/>
  <c r="T363"/>
  <c r="R363"/>
  <c r="P363"/>
  <c r="BK363"/>
  <c r="J363"/>
  <c r="BE363"/>
  <c r="BI362"/>
  <c r="BH362"/>
  <c r="BG362"/>
  <c r="BF362"/>
  <c r="T362"/>
  <c r="R362"/>
  <c r="P362"/>
  <c r="BK362"/>
  <c r="J362"/>
  <c r="BE362"/>
  <c r="BI361"/>
  <c r="BH361"/>
  <c r="BG361"/>
  <c r="BF361"/>
  <c r="T361"/>
  <c r="R361"/>
  <c r="P361"/>
  <c r="BK361"/>
  <c r="J361"/>
  <c r="BE361"/>
  <c r="BI360"/>
  <c r="BH360"/>
  <c r="BG360"/>
  <c r="BF360"/>
  <c r="T360"/>
  <c r="R360"/>
  <c r="P360"/>
  <c r="BK360"/>
  <c r="J360"/>
  <c r="BE360"/>
  <c r="BI359"/>
  <c r="BH359"/>
  <c r="BG359"/>
  <c r="BF359"/>
  <c r="T359"/>
  <c r="R359"/>
  <c r="P359"/>
  <c r="BK359"/>
  <c r="J359"/>
  <c r="BE359"/>
  <c r="BI358"/>
  <c r="BH358"/>
  <c r="BG358"/>
  <c r="BF358"/>
  <c r="T358"/>
  <c r="R358"/>
  <c r="P358"/>
  <c r="BK358"/>
  <c r="J358"/>
  <c r="BE358"/>
  <c r="BI355"/>
  <c r="BH355"/>
  <c r="BG355"/>
  <c r="BF355"/>
  <c r="T355"/>
  <c r="R355"/>
  <c r="P355"/>
  <c r="BK355"/>
  <c r="J355"/>
  <c r="BE355"/>
  <c r="BI352"/>
  <c r="BH352"/>
  <c r="BG352"/>
  <c r="BF352"/>
  <c r="T352"/>
  <c r="R352"/>
  <c r="P352"/>
  <c r="BK352"/>
  <c r="J352"/>
  <c r="BE352"/>
  <c r="BI348"/>
  <c r="BH348"/>
  <c r="BG348"/>
  <c r="BF348"/>
  <c r="T348"/>
  <c r="R348"/>
  <c r="P348"/>
  <c r="BK348"/>
  <c r="J348"/>
  <c r="BE348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41"/>
  <c r="BH341"/>
  <c r="BG341"/>
  <c r="BF341"/>
  <c r="T341"/>
  <c r="R341"/>
  <c r="P341"/>
  <c r="BK341"/>
  <c r="J341"/>
  <c r="BE341"/>
  <c r="BI336"/>
  <c r="BH336"/>
  <c r="BG336"/>
  <c r="BF336"/>
  <c r="T336"/>
  <c r="R336"/>
  <c r="P336"/>
  <c r="BK336"/>
  <c r="J336"/>
  <c r="BE336"/>
  <c r="BI330"/>
  <c r="BH330"/>
  <c r="BG330"/>
  <c r="BF330"/>
  <c r="T330"/>
  <c r="R330"/>
  <c r="P330"/>
  <c r="BK330"/>
  <c r="J330"/>
  <c r="BE330"/>
  <c r="BI325"/>
  <c r="BH325"/>
  <c r="BG325"/>
  <c r="BF325"/>
  <c r="T325"/>
  <c r="R325"/>
  <c r="P325"/>
  <c r="BK325"/>
  <c r="J325"/>
  <c r="BE325"/>
  <c r="BI320"/>
  <c r="BH320"/>
  <c r="BG320"/>
  <c r="BF320"/>
  <c r="T320"/>
  <c r="R320"/>
  <c r="P320"/>
  <c r="BK320"/>
  <c r="J320"/>
  <c r="BE320"/>
  <c r="BI313"/>
  <c r="BH313"/>
  <c r="BG313"/>
  <c r="BF313"/>
  <c r="T313"/>
  <c r="R313"/>
  <c r="P313"/>
  <c r="BK313"/>
  <c r="J313"/>
  <c r="BE313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/>
  <c r="BI297"/>
  <c r="BH297"/>
  <c r="BG297"/>
  <c r="BF297"/>
  <c r="T297"/>
  <c r="R297"/>
  <c r="P297"/>
  <c r="BK297"/>
  <c r="J297"/>
  <c r="BE297"/>
  <c r="BI293"/>
  <c r="BH293"/>
  <c r="BG293"/>
  <c r="BF293"/>
  <c r="T293"/>
  <c r="R293"/>
  <c r="P293"/>
  <c r="BK293"/>
  <c r="J293"/>
  <c r="BE293"/>
  <c r="BI289"/>
  <c r="BH289"/>
  <c r="BG289"/>
  <c r="BF289"/>
  <c r="T289"/>
  <c r="T288"/>
  <c r="R289"/>
  <c r="R288"/>
  <c r="P289"/>
  <c r="P288"/>
  <c r="BK289"/>
  <c r="BK288"/>
  <c r="J288"/>
  <c r="J289"/>
  <c r="BE289"/>
  <c r="J62"/>
  <c r="BI283"/>
  <c r="BH283"/>
  <c r="BG283"/>
  <c r="BF283"/>
  <c r="T283"/>
  <c r="R283"/>
  <c r="P283"/>
  <c r="BK283"/>
  <c r="J283"/>
  <c r="BE283"/>
  <c r="BI278"/>
  <c r="BH278"/>
  <c r="BG278"/>
  <c r="BF278"/>
  <c r="T278"/>
  <c r="R278"/>
  <c r="P278"/>
  <c r="BK278"/>
  <c r="J278"/>
  <c r="BE278"/>
  <c r="BI273"/>
  <c r="BH273"/>
  <c r="BG273"/>
  <c r="BF273"/>
  <c r="T273"/>
  <c r="R273"/>
  <c r="P273"/>
  <c r="BK273"/>
  <c r="J273"/>
  <c r="BE273"/>
  <c r="BI268"/>
  <c r="BH268"/>
  <c r="BG268"/>
  <c r="BF268"/>
  <c r="T268"/>
  <c r="R268"/>
  <c r="P268"/>
  <c r="BK268"/>
  <c r="J268"/>
  <c r="BE268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/>
  <c r="BI255"/>
  <c r="BH255"/>
  <c r="BG255"/>
  <c r="BF255"/>
  <c r="T255"/>
  <c r="R255"/>
  <c r="P255"/>
  <c r="BK255"/>
  <c r="J255"/>
  <c r="BE255"/>
  <c r="BI251"/>
  <c r="BH251"/>
  <c r="BG251"/>
  <c r="BF251"/>
  <c r="T251"/>
  <c r="R251"/>
  <c r="P251"/>
  <c r="BK251"/>
  <c r="J251"/>
  <c r="BE251"/>
  <c r="BI247"/>
  <c r="BH247"/>
  <c r="BG247"/>
  <c r="BF247"/>
  <c r="T247"/>
  <c r="R247"/>
  <c r="P247"/>
  <c r="BK247"/>
  <c r="J247"/>
  <c r="BE247"/>
  <c r="BI243"/>
  <c r="BH243"/>
  <c r="BG243"/>
  <c r="BF243"/>
  <c r="T243"/>
  <c r="R243"/>
  <c r="P243"/>
  <c r="BK243"/>
  <c r="J243"/>
  <c r="BE243"/>
  <c r="BI239"/>
  <c r="BH239"/>
  <c r="BG239"/>
  <c r="BF239"/>
  <c r="T239"/>
  <c r="R239"/>
  <c r="P239"/>
  <c r="BK239"/>
  <c r="J239"/>
  <c r="BE239"/>
  <c r="BI235"/>
  <c r="BH235"/>
  <c r="BG235"/>
  <c r="BF235"/>
  <c r="T235"/>
  <c r="R235"/>
  <c r="P235"/>
  <c r="BK235"/>
  <c r="J235"/>
  <c r="BE235"/>
  <c r="BI231"/>
  <c r="BH231"/>
  <c r="BG231"/>
  <c r="BF231"/>
  <c r="T231"/>
  <c r="R231"/>
  <c r="P231"/>
  <c r="BK231"/>
  <c r="J231"/>
  <c r="BE231"/>
  <c r="BI227"/>
  <c r="BH227"/>
  <c r="BG227"/>
  <c r="BF227"/>
  <c r="T227"/>
  <c r="R227"/>
  <c r="P227"/>
  <c r="BK227"/>
  <c r="J227"/>
  <c r="BE227"/>
  <c r="BI222"/>
  <c r="BH222"/>
  <c r="BG222"/>
  <c r="BF222"/>
  <c r="T222"/>
  <c r="R222"/>
  <c r="P222"/>
  <c r="BK222"/>
  <c r="J222"/>
  <c r="BE222"/>
  <c r="BI217"/>
  <c r="BH217"/>
  <c r="BG217"/>
  <c r="BF217"/>
  <c r="T217"/>
  <c r="T216"/>
  <c r="R217"/>
  <c r="R216"/>
  <c r="P217"/>
  <c r="P216"/>
  <c r="BK217"/>
  <c r="BK216"/>
  <c r="J216"/>
  <c r="J217"/>
  <c r="BE217"/>
  <c r="J61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2"/>
  <c r="BH182"/>
  <c r="BG182"/>
  <c r="BF182"/>
  <c r="T182"/>
  <c r="R182"/>
  <c r="P182"/>
  <c r="BK182"/>
  <c r="J182"/>
  <c r="BE182"/>
  <c r="BI177"/>
  <c r="BH177"/>
  <c r="BG177"/>
  <c r="BF177"/>
  <c r="T177"/>
  <c r="R177"/>
  <c r="P177"/>
  <c r="BK177"/>
  <c r="J177"/>
  <c r="BE177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17"/>
  <c r="BH117"/>
  <c r="BG117"/>
  <c r="BF117"/>
  <c r="T117"/>
  <c r="R117"/>
  <c r="P117"/>
  <c r="BK117"/>
  <c r="J117"/>
  <c r="BE117"/>
  <c r="BI102"/>
  <c r="BH102"/>
  <c r="BG102"/>
  <c r="BF102"/>
  <c r="T102"/>
  <c r="R102"/>
  <c r="P102"/>
  <c r="BK102"/>
  <c r="J102"/>
  <c r="BE102"/>
  <c r="BI87"/>
  <c r="F37"/>
  <c i="1" r="BD59"/>
  <c i="6" r="BH87"/>
  <c r="F36"/>
  <c i="1" r="BC59"/>
  <c i="6" r="BG87"/>
  <c r="F35"/>
  <c i="1" r="BB59"/>
  <c i="6" r="BF87"/>
  <c r="J34"/>
  <c i="1" r="AW59"/>
  <c i="6" r="F34"/>
  <c i="1" r="BA59"/>
  <c i="6" r="T87"/>
  <c r="T86"/>
  <c r="T85"/>
  <c r="R87"/>
  <c r="R86"/>
  <c r="R85"/>
  <c r="P87"/>
  <c r="P86"/>
  <c r="P85"/>
  <c i="1" r="AU59"/>
  <c i="6" r="BK87"/>
  <c r="BK86"/>
  <c r="J86"/>
  <c r="BK85"/>
  <c r="J85"/>
  <c r="J59"/>
  <c r="J30"/>
  <c i="1" r="AG59"/>
  <c i="6" r="J87"/>
  <c r="BE87"/>
  <c r="J33"/>
  <c i="1" r="AV59"/>
  <c i="6" r="F33"/>
  <c i="1" r="AZ59"/>
  <c i="6" r="J60"/>
  <c r="J81"/>
  <c r="F81"/>
  <c r="F79"/>
  <c r="E77"/>
  <c r="J54"/>
  <c r="F54"/>
  <c r="F52"/>
  <c r="E50"/>
  <c r="J39"/>
  <c r="J24"/>
  <c r="E24"/>
  <c r="J82"/>
  <c r="J55"/>
  <c r="J23"/>
  <c r="J18"/>
  <c r="E18"/>
  <c r="F82"/>
  <c r="F55"/>
  <c r="J17"/>
  <c r="J12"/>
  <c r="J79"/>
  <c r="J52"/>
  <c r="E7"/>
  <c r="E75"/>
  <c r="E48"/>
  <c i="5" r="J37"/>
  <c r="J36"/>
  <c i="1" r="AY58"/>
  <c i="5" r="J35"/>
  <c i="1" r="AX58"/>
  <c i="5"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T148"/>
  <c r="T147"/>
  <c r="R149"/>
  <c r="R148"/>
  <c r="R147"/>
  <c r="P149"/>
  <c r="P148"/>
  <c r="P147"/>
  <c r="BK149"/>
  <c r="BK148"/>
  <c r="J148"/>
  <c r="BK147"/>
  <c r="J147"/>
  <c r="J149"/>
  <c r="BE149"/>
  <c r="J68"/>
  <c r="J6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T141"/>
  <c r="R142"/>
  <c r="R141"/>
  <c r="P142"/>
  <c r="P141"/>
  <c r="BK142"/>
  <c r="BK141"/>
  <c r="J141"/>
  <c r="J142"/>
  <c r="BE142"/>
  <c r="J66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T130"/>
  <c r="R131"/>
  <c r="R130"/>
  <c r="P131"/>
  <c r="P130"/>
  <c r="BK131"/>
  <c r="BK130"/>
  <c r="J130"/>
  <c r="J131"/>
  <c r="BE131"/>
  <c r="J65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T98"/>
  <c r="R99"/>
  <c r="R98"/>
  <c r="P99"/>
  <c r="P98"/>
  <c r="BK99"/>
  <c r="BK98"/>
  <c r="J98"/>
  <c r="J99"/>
  <c r="BE99"/>
  <c r="J64"/>
  <c r="BI97"/>
  <c r="BH97"/>
  <c r="BG97"/>
  <c r="BF97"/>
  <c r="T97"/>
  <c r="R97"/>
  <c r="P97"/>
  <c r="BK97"/>
  <c r="J97"/>
  <c r="BE97"/>
  <c r="BI96"/>
  <c r="BH96"/>
  <c r="BG96"/>
  <c r="BF96"/>
  <c r="T96"/>
  <c r="T95"/>
  <c r="T94"/>
  <c r="R96"/>
  <c r="R95"/>
  <c r="R94"/>
  <c r="P96"/>
  <c r="P95"/>
  <c r="P94"/>
  <c r="BK96"/>
  <c r="BK95"/>
  <c r="J95"/>
  <c r="BK94"/>
  <c r="J94"/>
  <c r="J96"/>
  <c r="BE96"/>
  <c r="J63"/>
  <c r="J62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7"/>
  <c i="1" r="BD58"/>
  <c i="5" r="BH91"/>
  <c r="F36"/>
  <c i="1" r="BC58"/>
  <c i="5" r="BG91"/>
  <c r="F35"/>
  <c i="1" r="BB58"/>
  <c i="5" r="BF91"/>
  <c r="J34"/>
  <c i="1" r="AW58"/>
  <c i="5" r="F34"/>
  <c i="1" r="BA58"/>
  <c i="5" r="T91"/>
  <c r="T90"/>
  <c r="T89"/>
  <c r="T88"/>
  <c r="R91"/>
  <c r="R90"/>
  <c r="R89"/>
  <c r="R88"/>
  <c r="P91"/>
  <c r="P90"/>
  <c r="P89"/>
  <c r="P88"/>
  <c i="1" r="AU58"/>
  <c i="5" r="BK91"/>
  <c r="BK90"/>
  <c r="J90"/>
  <c r="BK89"/>
  <c r="J89"/>
  <c r="BK88"/>
  <c r="J88"/>
  <c r="J59"/>
  <c r="J30"/>
  <c i="1" r="AG58"/>
  <c i="5" r="J91"/>
  <c r="BE91"/>
  <c r="J33"/>
  <c i="1" r="AV58"/>
  <c i="5" r="F33"/>
  <c i="1" r="AZ58"/>
  <c i="5" r="J61"/>
  <c r="J60"/>
  <c r="J84"/>
  <c r="F84"/>
  <c r="F82"/>
  <c r="E80"/>
  <c r="J54"/>
  <c r="F54"/>
  <c r="F52"/>
  <c r="E50"/>
  <c r="J39"/>
  <c r="J24"/>
  <c r="E24"/>
  <c r="J85"/>
  <c r="J55"/>
  <c r="J23"/>
  <c r="J18"/>
  <c r="E18"/>
  <c r="F85"/>
  <c r="F55"/>
  <c r="J17"/>
  <c r="J12"/>
  <c r="J82"/>
  <c r="J52"/>
  <c r="E7"/>
  <c r="E78"/>
  <c r="E48"/>
  <c i="4" r="J37"/>
  <c r="J36"/>
  <c i="1" r="AY57"/>
  <c i="4" r="J35"/>
  <c i="1" r="AX57"/>
  <c i="4"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T183"/>
  <c r="R184"/>
  <c r="R183"/>
  <c r="P184"/>
  <c r="P183"/>
  <c r="BK184"/>
  <c r="BK183"/>
  <c r="J183"/>
  <c r="J184"/>
  <c r="BE184"/>
  <c r="J68"/>
  <c r="BI182"/>
  <c r="BH182"/>
  <c r="BG182"/>
  <c r="BF182"/>
  <c r="T182"/>
  <c r="R182"/>
  <c r="P182"/>
  <c r="BK182"/>
  <c r="J182"/>
  <c r="BE182"/>
  <c r="BI180"/>
  <c r="BH180"/>
  <c r="BG180"/>
  <c r="BF180"/>
  <c r="T180"/>
  <c r="T179"/>
  <c r="R180"/>
  <c r="R179"/>
  <c r="P180"/>
  <c r="P179"/>
  <c r="BK180"/>
  <c r="BK179"/>
  <c r="J179"/>
  <c r="J180"/>
  <c r="BE180"/>
  <c r="J67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T164"/>
  <c r="T163"/>
  <c r="R165"/>
  <c r="R164"/>
  <c r="R163"/>
  <c r="P165"/>
  <c r="P164"/>
  <c r="P163"/>
  <c r="BK165"/>
  <c r="BK164"/>
  <c r="J164"/>
  <c r="BK163"/>
  <c r="J163"/>
  <c r="J165"/>
  <c r="BE165"/>
  <c r="J66"/>
  <c r="J65"/>
  <c r="BI162"/>
  <c r="BH162"/>
  <c r="BG162"/>
  <c r="BF162"/>
  <c r="T162"/>
  <c r="T161"/>
  <c r="R162"/>
  <c r="R161"/>
  <c r="P162"/>
  <c r="P161"/>
  <c r="BK162"/>
  <c r="BK161"/>
  <c r="J161"/>
  <c r="J162"/>
  <c r="BE162"/>
  <c r="J64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T143"/>
  <c r="R144"/>
  <c r="R143"/>
  <c r="P144"/>
  <c r="P143"/>
  <c r="BK144"/>
  <c r="BK143"/>
  <c r="J143"/>
  <c r="J144"/>
  <c r="BE144"/>
  <c r="J6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T105"/>
  <c r="R106"/>
  <c r="R105"/>
  <c r="P106"/>
  <c r="P105"/>
  <c r="BK106"/>
  <c r="BK105"/>
  <c r="J105"/>
  <c r="J106"/>
  <c r="BE106"/>
  <c r="J62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7"/>
  <c i="1" r="BD57"/>
  <c i="4" r="BH91"/>
  <c r="F36"/>
  <c i="1" r="BC57"/>
  <c i="4" r="BG91"/>
  <c r="F35"/>
  <c i="1" r="BB57"/>
  <c i="4" r="BF91"/>
  <c r="J34"/>
  <c i="1" r="AW57"/>
  <c i="4" r="F34"/>
  <c i="1" r="BA57"/>
  <c i="4" r="T91"/>
  <c r="T90"/>
  <c r="T89"/>
  <c r="T88"/>
  <c r="R91"/>
  <c r="R90"/>
  <c r="R89"/>
  <c r="R88"/>
  <c r="P91"/>
  <c r="P90"/>
  <c r="P89"/>
  <c r="P88"/>
  <c i="1" r="AU57"/>
  <c i="4" r="BK91"/>
  <c r="BK90"/>
  <c r="J90"/>
  <c r="BK89"/>
  <c r="J89"/>
  <c r="BK88"/>
  <c r="J88"/>
  <c r="J59"/>
  <c r="J30"/>
  <c i="1" r="AG57"/>
  <c i="4" r="J91"/>
  <c r="BE91"/>
  <c r="J33"/>
  <c i="1" r="AV57"/>
  <c i="4" r="F33"/>
  <c i="1" r="AZ57"/>
  <c i="4" r="J61"/>
  <c r="J60"/>
  <c r="J84"/>
  <c r="F84"/>
  <c r="F82"/>
  <c r="E80"/>
  <c r="J54"/>
  <c r="F54"/>
  <c r="F52"/>
  <c r="E50"/>
  <c r="J39"/>
  <c r="J24"/>
  <c r="E24"/>
  <c r="J85"/>
  <c r="J55"/>
  <c r="J23"/>
  <c r="J18"/>
  <c r="E18"/>
  <c r="F85"/>
  <c r="F55"/>
  <c r="J17"/>
  <c r="J12"/>
  <c r="J82"/>
  <c r="J52"/>
  <c r="E7"/>
  <c r="E78"/>
  <c r="E48"/>
  <c i="3" r="J37"/>
  <c r="J36"/>
  <c i="1" r="AY56"/>
  <c i="3" r="J35"/>
  <c i="1" r="AX56"/>
  <c i="3" r="BI289"/>
  <c r="BH289"/>
  <c r="BG289"/>
  <c r="BF289"/>
  <c r="T289"/>
  <c r="R289"/>
  <c r="P289"/>
  <c r="BK289"/>
  <c r="J289"/>
  <c r="BE289"/>
  <c r="BI285"/>
  <c r="BH285"/>
  <c r="BG285"/>
  <c r="BF285"/>
  <c r="T285"/>
  <c r="R285"/>
  <c r="P285"/>
  <c r="BK285"/>
  <c r="J285"/>
  <c r="BE285"/>
  <c r="BI281"/>
  <c r="BH281"/>
  <c r="BG281"/>
  <c r="BF281"/>
  <c r="T281"/>
  <c r="T280"/>
  <c r="R281"/>
  <c r="R280"/>
  <c r="P281"/>
  <c r="P280"/>
  <c r="BK281"/>
  <c r="BK280"/>
  <c r="J280"/>
  <c r="J281"/>
  <c r="BE281"/>
  <c r="J70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2"/>
  <c r="BH272"/>
  <c r="BG272"/>
  <c r="BF272"/>
  <c r="T272"/>
  <c r="T271"/>
  <c r="R272"/>
  <c r="R271"/>
  <c r="P272"/>
  <c r="P271"/>
  <c r="BK272"/>
  <c r="BK271"/>
  <c r="J271"/>
  <c r="J272"/>
  <c r="BE272"/>
  <c r="J69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3"/>
  <c r="BH263"/>
  <c r="BG263"/>
  <c r="BF263"/>
  <c r="T263"/>
  <c r="R263"/>
  <c r="P263"/>
  <c r="BK263"/>
  <c r="J263"/>
  <c r="BE263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1"/>
  <c r="BH251"/>
  <c r="BG251"/>
  <c r="BF251"/>
  <c r="T251"/>
  <c r="T250"/>
  <c r="T249"/>
  <c r="R251"/>
  <c r="R250"/>
  <c r="R249"/>
  <c r="P251"/>
  <c r="P250"/>
  <c r="P249"/>
  <c r="BK251"/>
  <c r="BK250"/>
  <c r="J250"/>
  <c r="BK249"/>
  <c r="J249"/>
  <c r="J251"/>
  <c r="BE251"/>
  <c r="J68"/>
  <c r="J67"/>
  <c r="BI248"/>
  <c r="BH248"/>
  <c r="BG248"/>
  <c r="BF248"/>
  <c r="T248"/>
  <c r="T247"/>
  <c r="R248"/>
  <c r="R247"/>
  <c r="P248"/>
  <c r="P247"/>
  <c r="BK248"/>
  <c r="BK247"/>
  <c r="J247"/>
  <c r="J248"/>
  <c r="BE248"/>
  <c r="J66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2"/>
  <c r="BH242"/>
  <c r="BG242"/>
  <c r="BF242"/>
  <c r="T242"/>
  <c r="T241"/>
  <c r="R242"/>
  <c r="R241"/>
  <c r="P242"/>
  <c r="P241"/>
  <c r="BK242"/>
  <c r="BK241"/>
  <c r="J241"/>
  <c r="J242"/>
  <c r="BE242"/>
  <c r="J65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6"/>
  <c r="BH226"/>
  <c r="BG226"/>
  <c r="BF226"/>
  <c r="T226"/>
  <c r="T225"/>
  <c r="R226"/>
  <c r="R225"/>
  <c r="P226"/>
  <c r="P225"/>
  <c r="BK226"/>
  <c r="BK225"/>
  <c r="J225"/>
  <c r="J226"/>
  <c r="BE226"/>
  <c r="J64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11"/>
  <c r="BH211"/>
  <c r="BG211"/>
  <c r="BF211"/>
  <c r="T211"/>
  <c r="R211"/>
  <c r="P211"/>
  <c r="BK211"/>
  <c r="J211"/>
  <c r="BE211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5"/>
  <c r="BH165"/>
  <c r="BG165"/>
  <c r="BF165"/>
  <c r="T165"/>
  <c r="R165"/>
  <c r="P165"/>
  <c r="BK165"/>
  <c r="J165"/>
  <c r="BE165"/>
  <c r="BI155"/>
  <c r="BH155"/>
  <c r="BG155"/>
  <c r="BF155"/>
  <c r="T155"/>
  <c r="R155"/>
  <c r="P155"/>
  <c r="BK155"/>
  <c r="J155"/>
  <c r="BE155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T122"/>
  <c r="R123"/>
  <c r="R122"/>
  <c r="P123"/>
  <c r="P122"/>
  <c r="BK123"/>
  <c r="BK122"/>
  <c r="J122"/>
  <c r="J123"/>
  <c r="BE123"/>
  <c r="J6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5"/>
  <c r="BH115"/>
  <c r="BG115"/>
  <c r="BF115"/>
  <c r="T115"/>
  <c r="T114"/>
  <c r="R115"/>
  <c r="R114"/>
  <c r="P115"/>
  <c r="P114"/>
  <c r="BK115"/>
  <c r="BK114"/>
  <c r="J114"/>
  <c r="J115"/>
  <c r="BE115"/>
  <c r="J62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3"/>
  <c r="F37"/>
  <c i="1" r="BD56"/>
  <c i="3" r="BH93"/>
  <c r="F36"/>
  <c i="1" r="BC56"/>
  <c i="3" r="BG93"/>
  <c r="F35"/>
  <c i="1" r="BB56"/>
  <c i="3" r="BF93"/>
  <c r="J34"/>
  <c i="1" r="AW56"/>
  <c i="3" r="F34"/>
  <c i="1" r="BA56"/>
  <c i="3" r="T93"/>
  <c r="T92"/>
  <c r="T91"/>
  <c r="T90"/>
  <c r="R93"/>
  <c r="R92"/>
  <c r="R91"/>
  <c r="R90"/>
  <c r="P93"/>
  <c r="P92"/>
  <c r="P91"/>
  <c r="P90"/>
  <c i="1" r="AU56"/>
  <c i="3" r="BK93"/>
  <c r="BK92"/>
  <c r="J92"/>
  <c r="BK91"/>
  <c r="J91"/>
  <c r="BK90"/>
  <c r="J90"/>
  <c r="J59"/>
  <c r="J30"/>
  <c i="1" r="AG56"/>
  <c i="3" r="J93"/>
  <c r="BE93"/>
  <c r="J33"/>
  <c i="1" r="AV56"/>
  <c i="3" r="F33"/>
  <c i="1" r="AZ56"/>
  <c i="3" r="J61"/>
  <c r="J60"/>
  <c r="J86"/>
  <c r="F86"/>
  <c r="F84"/>
  <c r="E82"/>
  <c r="J54"/>
  <c r="F54"/>
  <c r="F52"/>
  <c r="E50"/>
  <c r="J39"/>
  <c r="J24"/>
  <c r="E24"/>
  <c r="J87"/>
  <c r="J55"/>
  <c r="J23"/>
  <c r="J18"/>
  <c r="E18"/>
  <c r="F87"/>
  <c r="F55"/>
  <c r="J17"/>
  <c r="J12"/>
  <c r="J84"/>
  <c r="J52"/>
  <c r="E7"/>
  <c r="E80"/>
  <c r="E48"/>
  <c i="2" r="J37"/>
  <c r="J36"/>
  <c i="1" r="AY55"/>
  <c i="2" r="J35"/>
  <c i="1" r="AX55"/>
  <c i="2" r="BI1025"/>
  <c r="BH1025"/>
  <c r="BG1025"/>
  <c r="BF1025"/>
  <c r="T1025"/>
  <c r="R1025"/>
  <c r="P1025"/>
  <c r="BK1025"/>
  <c r="J1025"/>
  <c r="BE1025"/>
  <c r="BI1024"/>
  <c r="BH1024"/>
  <c r="BG1024"/>
  <c r="BF1024"/>
  <c r="T1024"/>
  <c r="T1023"/>
  <c r="R1024"/>
  <c r="R1023"/>
  <c r="P1024"/>
  <c r="P1023"/>
  <c r="BK1024"/>
  <c r="BK1023"/>
  <c r="J1023"/>
  <c r="J1024"/>
  <c r="BE1024"/>
  <c r="J92"/>
  <c r="BI1022"/>
  <c r="BH1022"/>
  <c r="BG1022"/>
  <c r="BF1022"/>
  <c r="T1022"/>
  <c r="R1022"/>
  <c r="P1022"/>
  <c r="BK1022"/>
  <c r="J1022"/>
  <c r="BE1022"/>
  <c r="BI1021"/>
  <c r="BH1021"/>
  <c r="BG1021"/>
  <c r="BF1021"/>
  <c r="T1021"/>
  <c r="R1021"/>
  <c r="P1021"/>
  <c r="BK1021"/>
  <c r="J1021"/>
  <c r="BE1021"/>
  <c r="BI1020"/>
  <c r="BH1020"/>
  <c r="BG1020"/>
  <c r="BF1020"/>
  <c r="T1020"/>
  <c r="R1020"/>
  <c r="P1020"/>
  <c r="BK1020"/>
  <c r="J1020"/>
  <c r="BE1020"/>
  <c r="BI1019"/>
  <c r="BH1019"/>
  <c r="BG1019"/>
  <c r="BF1019"/>
  <c r="T1019"/>
  <c r="R1019"/>
  <c r="P1019"/>
  <c r="BK1019"/>
  <c r="J1019"/>
  <c r="BE1019"/>
  <c r="BI1018"/>
  <c r="BH1018"/>
  <c r="BG1018"/>
  <c r="BF1018"/>
  <c r="T1018"/>
  <c r="R1018"/>
  <c r="P1018"/>
  <c r="BK1018"/>
  <c r="J1018"/>
  <c r="BE1018"/>
  <c r="BI1017"/>
  <c r="BH1017"/>
  <c r="BG1017"/>
  <c r="BF1017"/>
  <c r="T1017"/>
  <c r="R1017"/>
  <c r="P1017"/>
  <c r="BK1017"/>
  <c r="J1017"/>
  <c r="BE1017"/>
  <c r="BI1016"/>
  <c r="BH1016"/>
  <c r="BG1016"/>
  <c r="BF1016"/>
  <c r="T1016"/>
  <c r="T1015"/>
  <c r="T1014"/>
  <c r="R1016"/>
  <c r="R1015"/>
  <c r="R1014"/>
  <c r="P1016"/>
  <c r="P1015"/>
  <c r="P1014"/>
  <c r="BK1016"/>
  <c r="BK1015"/>
  <c r="J1015"/>
  <c r="BK1014"/>
  <c r="J1014"/>
  <c r="J1016"/>
  <c r="BE1016"/>
  <c r="J91"/>
  <c r="J90"/>
  <c r="BI1013"/>
  <c r="BH1013"/>
  <c r="BG1013"/>
  <c r="BF1013"/>
  <c r="T1013"/>
  <c r="R1013"/>
  <c r="P1013"/>
  <c r="BK1013"/>
  <c r="J1013"/>
  <c r="BE1013"/>
  <c r="BI1011"/>
  <c r="BH1011"/>
  <c r="BG1011"/>
  <c r="BF1011"/>
  <c r="T1011"/>
  <c r="R1011"/>
  <c r="P1011"/>
  <c r="BK1011"/>
  <c r="J1011"/>
  <c r="BE1011"/>
  <c r="BI1009"/>
  <c r="BH1009"/>
  <c r="BG1009"/>
  <c r="BF1009"/>
  <c r="T1009"/>
  <c r="R1009"/>
  <c r="P1009"/>
  <c r="BK1009"/>
  <c r="J1009"/>
  <c r="BE1009"/>
  <c r="BI1005"/>
  <c r="BH1005"/>
  <c r="BG1005"/>
  <c r="BF1005"/>
  <c r="T1005"/>
  <c r="R1005"/>
  <c r="P1005"/>
  <c r="BK1005"/>
  <c r="J1005"/>
  <c r="BE1005"/>
  <c r="BI1003"/>
  <c r="BH1003"/>
  <c r="BG1003"/>
  <c r="BF1003"/>
  <c r="T1003"/>
  <c r="R1003"/>
  <c r="P1003"/>
  <c r="BK1003"/>
  <c r="J1003"/>
  <c r="BE1003"/>
  <c r="BI1002"/>
  <c r="BH1002"/>
  <c r="BG1002"/>
  <c r="BF1002"/>
  <c r="T1002"/>
  <c r="R1002"/>
  <c r="P1002"/>
  <c r="BK1002"/>
  <c r="J1002"/>
  <c r="BE1002"/>
  <c r="BI1001"/>
  <c r="BH1001"/>
  <c r="BG1001"/>
  <c r="BF1001"/>
  <c r="T1001"/>
  <c r="R1001"/>
  <c r="P1001"/>
  <c r="BK1001"/>
  <c r="J1001"/>
  <c r="BE1001"/>
  <c r="BI1000"/>
  <c r="BH1000"/>
  <c r="BG1000"/>
  <c r="BF1000"/>
  <c r="T1000"/>
  <c r="R1000"/>
  <c r="P1000"/>
  <c r="BK1000"/>
  <c r="J1000"/>
  <c r="BE1000"/>
  <c r="BI995"/>
  <c r="BH995"/>
  <c r="BG995"/>
  <c r="BF995"/>
  <c r="T995"/>
  <c r="T994"/>
  <c r="R995"/>
  <c r="R994"/>
  <c r="P995"/>
  <c r="P994"/>
  <c r="BK995"/>
  <c r="BK994"/>
  <c r="J994"/>
  <c r="J995"/>
  <c r="BE995"/>
  <c r="J89"/>
  <c r="BI993"/>
  <c r="BH993"/>
  <c r="BG993"/>
  <c r="BF993"/>
  <c r="T993"/>
  <c r="R993"/>
  <c r="P993"/>
  <c r="BK993"/>
  <c r="J993"/>
  <c r="BE993"/>
  <c r="BI988"/>
  <c r="BH988"/>
  <c r="BG988"/>
  <c r="BF988"/>
  <c r="T988"/>
  <c r="R988"/>
  <c r="P988"/>
  <c r="BK988"/>
  <c r="J988"/>
  <c r="BE988"/>
  <c r="BI987"/>
  <c r="BH987"/>
  <c r="BG987"/>
  <c r="BF987"/>
  <c r="T987"/>
  <c r="R987"/>
  <c r="P987"/>
  <c r="BK987"/>
  <c r="J987"/>
  <c r="BE987"/>
  <c r="BI982"/>
  <c r="BH982"/>
  <c r="BG982"/>
  <c r="BF982"/>
  <c r="T982"/>
  <c r="R982"/>
  <c r="P982"/>
  <c r="BK982"/>
  <c r="J982"/>
  <c r="BE982"/>
  <c r="BI981"/>
  <c r="BH981"/>
  <c r="BG981"/>
  <c r="BF981"/>
  <c r="T981"/>
  <c r="T980"/>
  <c r="R981"/>
  <c r="R980"/>
  <c r="P981"/>
  <c r="P980"/>
  <c r="BK981"/>
  <c r="BK980"/>
  <c r="J980"/>
  <c r="J981"/>
  <c r="BE981"/>
  <c r="J88"/>
  <c r="BI979"/>
  <c r="BH979"/>
  <c r="BG979"/>
  <c r="BF979"/>
  <c r="T979"/>
  <c r="R979"/>
  <c r="P979"/>
  <c r="BK979"/>
  <c r="J979"/>
  <c r="BE979"/>
  <c r="BI977"/>
  <c r="BH977"/>
  <c r="BG977"/>
  <c r="BF977"/>
  <c r="T977"/>
  <c r="R977"/>
  <c r="P977"/>
  <c r="BK977"/>
  <c r="J977"/>
  <c r="BE977"/>
  <c r="BI973"/>
  <c r="BH973"/>
  <c r="BG973"/>
  <c r="BF973"/>
  <c r="T973"/>
  <c r="R973"/>
  <c r="P973"/>
  <c r="BK973"/>
  <c r="J973"/>
  <c r="BE973"/>
  <c r="BI969"/>
  <c r="BH969"/>
  <c r="BG969"/>
  <c r="BF969"/>
  <c r="T969"/>
  <c r="R969"/>
  <c r="P969"/>
  <c r="BK969"/>
  <c r="J969"/>
  <c r="BE969"/>
  <c r="BI965"/>
  <c r="BH965"/>
  <c r="BG965"/>
  <c r="BF965"/>
  <c r="T965"/>
  <c r="R965"/>
  <c r="P965"/>
  <c r="BK965"/>
  <c r="J965"/>
  <c r="BE965"/>
  <c r="BI958"/>
  <c r="BH958"/>
  <c r="BG958"/>
  <c r="BF958"/>
  <c r="T958"/>
  <c r="R958"/>
  <c r="P958"/>
  <c r="BK958"/>
  <c r="J958"/>
  <c r="BE958"/>
  <c r="BI957"/>
  <c r="BH957"/>
  <c r="BG957"/>
  <c r="BF957"/>
  <c r="T957"/>
  <c r="R957"/>
  <c r="P957"/>
  <c r="BK957"/>
  <c r="J957"/>
  <c r="BE957"/>
  <c r="BI955"/>
  <c r="BH955"/>
  <c r="BG955"/>
  <c r="BF955"/>
  <c r="T955"/>
  <c r="R955"/>
  <c r="P955"/>
  <c r="BK955"/>
  <c r="J955"/>
  <c r="BE955"/>
  <c r="BI945"/>
  <c r="BH945"/>
  <c r="BG945"/>
  <c r="BF945"/>
  <c r="T945"/>
  <c r="R945"/>
  <c r="P945"/>
  <c r="BK945"/>
  <c r="J945"/>
  <c r="BE945"/>
  <c r="BI944"/>
  <c r="BH944"/>
  <c r="BG944"/>
  <c r="BF944"/>
  <c r="T944"/>
  <c r="R944"/>
  <c r="P944"/>
  <c r="BK944"/>
  <c r="J944"/>
  <c r="BE944"/>
  <c r="BI943"/>
  <c r="BH943"/>
  <c r="BG943"/>
  <c r="BF943"/>
  <c r="T943"/>
  <c r="R943"/>
  <c r="P943"/>
  <c r="BK943"/>
  <c r="J943"/>
  <c r="BE943"/>
  <c r="BI942"/>
  <c r="BH942"/>
  <c r="BG942"/>
  <c r="BF942"/>
  <c r="T942"/>
  <c r="T941"/>
  <c r="R942"/>
  <c r="R941"/>
  <c r="P942"/>
  <c r="P941"/>
  <c r="BK942"/>
  <c r="BK941"/>
  <c r="J941"/>
  <c r="J942"/>
  <c r="BE942"/>
  <c r="J87"/>
  <c r="BI940"/>
  <c r="BH940"/>
  <c r="BG940"/>
  <c r="BF940"/>
  <c r="T940"/>
  <c r="R940"/>
  <c r="P940"/>
  <c r="BK940"/>
  <c r="J940"/>
  <c r="BE940"/>
  <c r="BI939"/>
  <c r="BH939"/>
  <c r="BG939"/>
  <c r="BF939"/>
  <c r="T939"/>
  <c r="R939"/>
  <c r="P939"/>
  <c r="BK939"/>
  <c r="J939"/>
  <c r="BE939"/>
  <c r="BI938"/>
  <c r="BH938"/>
  <c r="BG938"/>
  <c r="BF938"/>
  <c r="T938"/>
  <c r="R938"/>
  <c r="P938"/>
  <c r="BK938"/>
  <c r="J938"/>
  <c r="BE938"/>
  <c r="BI928"/>
  <c r="BH928"/>
  <c r="BG928"/>
  <c r="BF928"/>
  <c r="T928"/>
  <c r="R928"/>
  <c r="P928"/>
  <c r="BK928"/>
  <c r="J928"/>
  <c r="BE928"/>
  <c r="BI926"/>
  <c r="BH926"/>
  <c r="BG926"/>
  <c r="BF926"/>
  <c r="T926"/>
  <c r="R926"/>
  <c r="P926"/>
  <c r="BK926"/>
  <c r="J926"/>
  <c r="BE926"/>
  <c r="BI916"/>
  <c r="BH916"/>
  <c r="BG916"/>
  <c r="BF916"/>
  <c r="T916"/>
  <c r="R916"/>
  <c r="P916"/>
  <c r="BK916"/>
  <c r="J916"/>
  <c r="BE916"/>
  <c r="BI915"/>
  <c r="BH915"/>
  <c r="BG915"/>
  <c r="BF915"/>
  <c r="T915"/>
  <c r="R915"/>
  <c r="P915"/>
  <c r="BK915"/>
  <c r="J915"/>
  <c r="BE915"/>
  <c r="BI914"/>
  <c r="BH914"/>
  <c r="BG914"/>
  <c r="BF914"/>
  <c r="T914"/>
  <c r="T913"/>
  <c r="R914"/>
  <c r="R913"/>
  <c r="P914"/>
  <c r="P913"/>
  <c r="BK914"/>
  <c r="BK913"/>
  <c r="J913"/>
  <c r="J914"/>
  <c r="BE914"/>
  <c r="J86"/>
  <c r="BI912"/>
  <c r="BH912"/>
  <c r="BG912"/>
  <c r="BF912"/>
  <c r="T912"/>
  <c r="R912"/>
  <c r="P912"/>
  <c r="BK912"/>
  <c r="J912"/>
  <c r="BE912"/>
  <c r="BI911"/>
  <c r="BH911"/>
  <c r="BG911"/>
  <c r="BF911"/>
  <c r="T911"/>
  <c r="R911"/>
  <c r="P911"/>
  <c r="BK911"/>
  <c r="J911"/>
  <c r="BE911"/>
  <c r="BI910"/>
  <c r="BH910"/>
  <c r="BG910"/>
  <c r="BF910"/>
  <c r="T910"/>
  <c r="R910"/>
  <c r="P910"/>
  <c r="BK910"/>
  <c r="J910"/>
  <c r="BE910"/>
  <c r="BI908"/>
  <c r="BH908"/>
  <c r="BG908"/>
  <c r="BF908"/>
  <c r="T908"/>
  <c r="R908"/>
  <c r="P908"/>
  <c r="BK908"/>
  <c r="J908"/>
  <c r="BE908"/>
  <c r="BI906"/>
  <c r="BH906"/>
  <c r="BG906"/>
  <c r="BF906"/>
  <c r="T906"/>
  <c r="R906"/>
  <c r="P906"/>
  <c r="BK906"/>
  <c r="J906"/>
  <c r="BE906"/>
  <c r="BI904"/>
  <c r="BH904"/>
  <c r="BG904"/>
  <c r="BF904"/>
  <c r="T904"/>
  <c r="R904"/>
  <c r="P904"/>
  <c r="BK904"/>
  <c r="J904"/>
  <c r="BE904"/>
  <c r="BI902"/>
  <c r="BH902"/>
  <c r="BG902"/>
  <c r="BF902"/>
  <c r="T902"/>
  <c r="R902"/>
  <c r="P902"/>
  <c r="BK902"/>
  <c r="J902"/>
  <c r="BE902"/>
  <c r="BI901"/>
  <c r="BH901"/>
  <c r="BG901"/>
  <c r="BF901"/>
  <c r="T901"/>
  <c r="T900"/>
  <c r="R901"/>
  <c r="R900"/>
  <c r="P901"/>
  <c r="P900"/>
  <c r="BK901"/>
  <c r="BK900"/>
  <c r="J900"/>
  <c r="J901"/>
  <c r="BE901"/>
  <c r="J85"/>
  <c r="BI899"/>
  <c r="BH899"/>
  <c r="BG899"/>
  <c r="BF899"/>
  <c r="T899"/>
  <c r="R899"/>
  <c r="P899"/>
  <c r="BK899"/>
  <c r="J899"/>
  <c r="BE899"/>
  <c r="BI898"/>
  <c r="BH898"/>
  <c r="BG898"/>
  <c r="BF898"/>
  <c r="T898"/>
  <c r="R898"/>
  <c r="P898"/>
  <c r="BK898"/>
  <c r="J898"/>
  <c r="BE898"/>
  <c r="BI896"/>
  <c r="BH896"/>
  <c r="BG896"/>
  <c r="BF896"/>
  <c r="T896"/>
  <c r="R896"/>
  <c r="P896"/>
  <c r="BK896"/>
  <c r="J896"/>
  <c r="BE896"/>
  <c r="BI895"/>
  <c r="BH895"/>
  <c r="BG895"/>
  <c r="BF895"/>
  <c r="T895"/>
  <c r="R895"/>
  <c r="P895"/>
  <c r="BK895"/>
  <c r="J895"/>
  <c r="BE895"/>
  <c r="BI892"/>
  <c r="BH892"/>
  <c r="BG892"/>
  <c r="BF892"/>
  <c r="T892"/>
  <c r="R892"/>
  <c r="P892"/>
  <c r="BK892"/>
  <c r="J892"/>
  <c r="BE892"/>
  <c r="BI890"/>
  <c r="BH890"/>
  <c r="BG890"/>
  <c r="BF890"/>
  <c r="T890"/>
  <c r="R890"/>
  <c r="P890"/>
  <c r="BK890"/>
  <c r="J890"/>
  <c r="BE890"/>
  <c r="BI884"/>
  <c r="BH884"/>
  <c r="BG884"/>
  <c r="BF884"/>
  <c r="T884"/>
  <c r="R884"/>
  <c r="P884"/>
  <c r="BK884"/>
  <c r="J884"/>
  <c r="BE884"/>
  <c r="BI882"/>
  <c r="BH882"/>
  <c r="BG882"/>
  <c r="BF882"/>
  <c r="T882"/>
  <c r="R882"/>
  <c r="P882"/>
  <c r="BK882"/>
  <c r="J882"/>
  <c r="BE882"/>
  <c r="BI871"/>
  <c r="BH871"/>
  <c r="BG871"/>
  <c r="BF871"/>
  <c r="T871"/>
  <c r="R871"/>
  <c r="P871"/>
  <c r="BK871"/>
  <c r="J871"/>
  <c r="BE871"/>
  <c r="BI870"/>
  <c r="BH870"/>
  <c r="BG870"/>
  <c r="BF870"/>
  <c r="T870"/>
  <c r="R870"/>
  <c r="P870"/>
  <c r="BK870"/>
  <c r="J870"/>
  <c r="BE870"/>
  <c r="BI869"/>
  <c r="BH869"/>
  <c r="BG869"/>
  <c r="BF869"/>
  <c r="T869"/>
  <c r="T868"/>
  <c r="R869"/>
  <c r="R868"/>
  <c r="P869"/>
  <c r="P868"/>
  <c r="BK869"/>
  <c r="BK868"/>
  <c r="J868"/>
  <c r="J869"/>
  <c r="BE869"/>
  <c r="J84"/>
  <c r="BI867"/>
  <c r="BH867"/>
  <c r="BG867"/>
  <c r="BF867"/>
  <c r="T867"/>
  <c r="R867"/>
  <c r="P867"/>
  <c r="BK867"/>
  <c r="J867"/>
  <c r="BE867"/>
  <c r="BI866"/>
  <c r="BH866"/>
  <c r="BG866"/>
  <c r="BF866"/>
  <c r="T866"/>
  <c r="R866"/>
  <c r="P866"/>
  <c r="BK866"/>
  <c r="J866"/>
  <c r="BE866"/>
  <c r="BI865"/>
  <c r="BH865"/>
  <c r="BG865"/>
  <c r="BF865"/>
  <c r="T865"/>
  <c r="R865"/>
  <c r="P865"/>
  <c r="BK865"/>
  <c r="J865"/>
  <c r="BE865"/>
  <c r="BI861"/>
  <c r="BH861"/>
  <c r="BG861"/>
  <c r="BF861"/>
  <c r="T861"/>
  <c r="R861"/>
  <c r="P861"/>
  <c r="BK861"/>
  <c r="J861"/>
  <c r="BE861"/>
  <c r="BI856"/>
  <c r="BH856"/>
  <c r="BG856"/>
  <c r="BF856"/>
  <c r="T856"/>
  <c r="R856"/>
  <c r="P856"/>
  <c r="BK856"/>
  <c r="J856"/>
  <c r="BE856"/>
  <c r="BI854"/>
  <c r="BH854"/>
  <c r="BG854"/>
  <c r="BF854"/>
  <c r="T854"/>
  <c r="R854"/>
  <c r="P854"/>
  <c r="BK854"/>
  <c r="J854"/>
  <c r="BE854"/>
  <c r="BI850"/>
  <c r="BH850"/>
  <c r="BG850"/>
  <c r="BF850"/>
  <c r="T850"/>
  <c r="R850"/>
  <c r="P850"/>
  <c r="BK850"/>
  <c r="J850"/>
  <c r="BE850"/>
  <c r="BI848"/>
  <c r="BH848"/>
  <c r="BG848"/>
  <c r="BF848"/>
  <c r="T848"/>
  <c r="R848"/>
  <c r="P848"/>
  <c r="BK848"/>
  <c r="J848"/>
  <c r="BE848"/>
  <c r="BI837"/>
  <c r="BH837"/>
  <c r="BG837"/>
  <c r="BF837"/>
  <c r="T837"/>
  <c r="R837"/>
  <c r="P837"/>
  <c r="BK837"/>
  <c r="J837"/>
  <c r="BE837"/>
  <c r="BI835"/>
  <c r="BH835"/>
  <c r="BG835"/>
  <c r="BF835"/>
  <c r="T835"/>
  <c r="R835"/>
  <c r="P835"/>
  <c r="BK835"/>
  <c r="J835"/>
  <c r="BE835"/>
  <c r="BI833"/>
  <c r="BH833"/>
  <c r="BG833"/>
  <c r="BF833"/>
  <c r="T833"/>
  <c r="R833"/>
  <c r="P833"/>
  <c r="BK833"/>
  <c r="J833"/>
  <c r="BE833"/>
  <c r="BI832"/>
  <c r="BH832"/>
  <c r="BG832"/>
  <c r="BF832"/>
  <c r="T832"/>
  <c r="R832"/>
  <c r="P832"/>
  <c r="BK832"/>
  <c r="J832"/>
  <c r="BE832"/>
  <c r="BI831"/>
  <c r="BH831"/>
  <c r="BG831"/>
  <c r="BF831"/>
  <c r="T831"/>
  <c r="R831"/>
  <c r="P831"/>
  <c r="BK831"/>
  <c r="J831"/>
  <c r="BE831"/>
  <c r="BI830"/>
  <c r="BH830"/>
  <c r="BG830"/>
  <c r="BF830"/>
  <c r="T830"/>
  <c r="R830"/>
  <c r="P830"/>
  <c r="BK830"/>
  <c r="J830"/>
  <c r="BE830"/>
  <c r="BI829"/>
  <c r="BH829"/>
  <c r="BG829"/>
  <c r="BF829"/>
  <c r="T829"/>
  <c r="R829"/>
  <c r="P829"/>
  <c r="BK829"/>
  <c r="J829"/>
  <c r="BE829"/>
  <c r="BI828"/>
  <c r="BH828"/>
  <c r="BG828"/>
  <c r="BF828"/>
  <c r="T828"/>
  <c r="R828"/>
  <c r="P828"/>
  <c r="BK828"/>
  <c r="J828"/>
  <c r="BE828"/>
  <c r="BI827"/>
  <c r="BH827"/>
  <c r="BG827"/>
  <c r="BF827"/>
  <c r="T827"/>
  <c r="R827"/>
  <c r="P827"/>
  <c r="BK827"/>
  <c r="J827"/>
  <c r="BE827"/>
  <c r="BI826"/>
  <c r="BH826"/>
  <c r="BG826"/>
  <c r="BF826"/>
  <c r="T826"/>
  <c r="R826"/>
  <c r="P826"/>
  <c r="BK826"/>
  <c r="J826"/>
  <c r="BE826"/>
  <c r="BI825"/>
  <c r="BH825"/>
  <c r="BG825"/>
  <c r="BF825"/>
  <c r="T825"/>
  <c r="R825"/>
  <c r="P825"/>
  <c r="BK825"/>
  <c r="J825"/>
  <c r="BE825"/>
  <c r="BI821"/>
  <c r="BH821"/>
  <c r="BG821"/>
  <c r="BF821"/>
  <c r="T821"/>
  <c r="T820"/>
  <c r="R821"/>
  <c r="R820"/>
  <c r="P821"/>
  <c r="P820"/>
  <c r="BK821"/>
  <c r="BK820"/>
  <c r="J820"/>
  <c r="J821"/>
  <c r="BE821"/>
  <c r="J83"/>
  <c r="BI819"/>
  <c r="BH819"/>
  <c r="BG819"/>
  <c r="BF819"/>
  <c r="T819"/>
  <c r="R819"/>
  <c r="P819"/>
  <c r="BK819"/>
  <c r="J819"/>
  <c r="BE819"/>
  <c r="BI817"/>
  <c r="BH817"/>
  <c r="BG817"/>
  <c r="BF817"/>
  <c r="T817"/>
  <c r="R817"/>
  <c r="P817"/>
  <c r="BK817"/>
  <c r="J817"/>
  <c r="BE817"/>
  <c r="BI815"/>
  <c r="BH815"/>
  <c r="BG815"/>
  <c r="BF815"/>
  <c r="T815"/>
  <c r="R815"/>
  <c r="P815"/>
  <c r="BK815"/>
  <c r="J815"/>
  <c r="BE815"/>
  <c r="BI812"/>
  <c r="BH812"/>
  <c r="BG812"/>
  <c r="BF812"/>
  <c r="T812"/>
  <c r="R812"/>
  <c r="P812"/>
  <c r="BK812"/>
  <c r="J812"/>
  <c r="BE812"/>
  <c r="BI811"/>
  <c r="BH811"/>
  <c r="BG811"/>
  <c r="BF811"/>
  <c r="T811"/>
  <c r="R811"/>
  <c r="P811"/>
  <c r="BK811"/>
  <c r="J811"/>
  <c r="BE811"/>
  <c r="BI810"/>
  <c r="BH810"/>
  <c r="BG810"/>
  <c r="BF810"/>
  <c r="T810"/>
  <c r="R810"/>
  <c r="P810"/>
  <c r="BK810"/>
  <c r="J810"/>
  <c r="BE810"/>
  <c r="BI809"/>
  <c r="BH809"/>
  <c r="BG809"/>
  <c r="BF809"/>
  <c r="T809"/>
  <c r="R809"/>
  <c r="P809"/>
  <c r="BK809"/>
  <c r="J809"/>
  <c r="BE809"/>
  <c r="BI808"/>
  <c r="BH808"/>
  <c r="BG808"/>
  <c r="BF808"/>
  <c r="T808"/>
  <c r="R808"/>
  <c r="P808"/>
  <c r="BK808"/>
  <c r="J808"/>
  <c r="BE808"/>
  <c r="BI807"/>
  <c r="BH807"/>
  <c r="BG807"/>
  <c r="BF807"/>
  <c r="T807"/>
  <c r="R807"/>
  <c r="P807"/>
  <c r="BK807"/>
  <c r="J807"/>
  <c r="BE807"/>
  <c r="BI806"/>
  <c r="BH806"/>
  <c r="BG806"/>
  <c r="BF806"/>
  <c r="T806"/>
  <c r="R806"/>
  <c r="P806"/>
  <c r="BK806"/>
  <c r="J806"/>
  <c r="BE806"/>
  <c r="BI805"/>
  <c r="BH805"/>
  <c r="BG805"/>
  <c r="BF805"/>
  <c r="T805"/>
  <c r="R805"/>
  <c r="P805"/>
  <c r="BK805"/>
  <c r="J805"/>
  <c r="BE805"/>
  <c r="BI804"/>
  <c r="BH804"/>
  <c r="BG804"/>
  <c r="BF804"/>
  <c r="T804"/>
  <c r="R804"/>
  <c r="P804"/>
  <c r="BK804"/>
  <c r="J804"/>
  <c r="BE804"/>
  <c r="BI803"/>
  <c r="BH803"/>
  <c r="BG803"/>
  <c r="BF803"/>
  <c r="T803"/>
  <c r="R803"/>
  <c r="P803"/>
  <c r="BK803"/>
  <c r="J803"/>
  <c r="BE803"/>
  <c r="BI802"/>
  <c r="BH802"/>
  <c r="BG802"/>
  <c r="BF802"/>
  <c r="T802"/>
  <c r="R802"/>
  <c r="P802"/>
  <c r="BK802"/>
  <c r="J802"/>
  <c r="BE802"/>
  <c r="BI801"/>
  <c r="BH801"/>
  <c r="BG801"/>
  <c r="BF801"/>
  <c r="T801"/>
  <c r="R801"/>
  <c r="P801"/>
  <c r="BK801"/>
  <c r="J801"/>
  <c r="BE801"/>
  <c r="BI800"/>
  <c r="BH800"/>
  <c r="BG800"/>
  <c r="BF800"/>
  <c r="T800"/>
  <c r="R800"/>
  <c r="P800"/>
  <c r="BK800"/>
  <c r="J800"/>
  <c r="BE800"/>
  <c r="BI799"/>
  <c r="BH799"/>
  <c r="BG799"/>
  <c r="BF799"/>
  <c r="T799"/>
  <c r="R799"/>
  <c r="P799"/>
  <c r="BK799"/>
  <c r="J799"/>
  <c r="BE799"/>
  <c r="BI798"/>
  <c r="BH798"/>
  <c r="BG798"/>
  <c r="BF798"/>
  <c r="T798"/>
  <c r="R798"/>
  <c r="P798"/>
  <c r="BK798"/>
  <c r="J798"/>
  <c r="BE798"/>
  <c r="BI797"/>
  <c r="BH797"/>
  <c r="BG797"/>
  <c r="BF797"/>
  <c r="T797"/>
  <c r="R797"/>
  <c r="P797"/>
  <c r="BK797"/>
  <c r="J797"/>
  <c r="BE797"/>
  <c r="BI796"/>
  <c r="BH796"/>
  <c r="BG796"/>
  <c r="BF796"/>
  <c r="T796"/>
  <c r="R796"/>
  <c r="P796"/>
  <c r="BK796"/>
  <c r="J796"/>
  <c r="BE796"/>
  <c r="BI795"/>
  <c r="BH795"/>
  <c r="BG795"/>
  <c r="BF795"/>
  <c r="T795"/>
  <c r="R795"/>
  <c r="P795"/>
  <c r="BK795"/>
  <c r="J795"/>
  <c r="BE795"/>
  <c r="BI794"/>
  <c r="BH794"/>
  <c r="BG794"/>
  <c r="BF794"/>
  <c r="T794"/>
  <c r="R794"/>
  <c r="P794"/>
  <c r="BK794"/>
  <c r="J794"/>
  <c r="BE794"/>
  <c r="BI788"/>
  <c r="BH788"/>
  <c r="BG788"/>
  <c r="BF788"/>
  <c r="T788"/>
  <c r="T787"/>
  <c r="R788"/>
  <c r="R787"/>
  <c r="P788"/>
  <c r="P787"/>
  <c r="BK788"/>
  <c r="BK787"/>
  <c r="J787"/>
  <c r="J788"/>
  <c r="BE788"/>
  <c r="J82"/>
  <c r="BI786"/>
  <c r="BH786"/>
  <c r="BG786"/>
  <c r="BF786"/>
  <c r="T786"/>
  <c r="R786"/>
  <c r="P786"/>
  <c r="BK786"/>
  <c r="J786"/>
  <c r="BE786"/>
  <c r="BI785"/>
  <c r="BH785"/>
  <c r="BG785"/>
  <c r="BF785"/>
  <c r="T785"/>
  <c r="R785"/>
  <c r="P785"/>
  <c r="BK785"/>
  <c r="J785"/>
  <c r="BE785"/>
  <c r="BI783"/>
  <c r="BH783"/>
  <c r="BG783"/>
  <c r="BF783"/>
  <c r="T783"/>
  <c r="R783"/>
  <c r="P783"/>
  <c r="BK783"/>
  <c r="J783"/>
  <c r="BE783"/>
  <c r="BI781"/>
  <c r="BH781"/>
  <c r="BG781"/>
  <c r="BF781"/>
  <c r="T781"/>
  <c r="R781"/>
  <c r="P781"/>
  <c r="BK781"/>
  <c r="J781"/>
  <c r="BE781"/>
  <c r="BI778"/>
  <c r="BH778"/>
  <c r="BG778"/>
  <c r="BF778"/>
  <c r="T778"/>
  <c r="T777"/>
  <c r="R778"/>
  <c r="R777"/>
  <c r="P778"/>
  <c r="P777"/>
  <c r="BK778"/>
  <c r="BK777"/>
  <c r="J777"/>
  <c r="J778"/>
  <c r="BE778"/>
  <c r="J81"/>
  <c r="BI776"/>
  <c r="BH776"/>
  <c r="BG776"/>
  <c r="BF776"/>
  <c r="T776"/>
  <c r="R776"/>
  <c r="P776"/>
  <c r="BK776"/>
  <c r="J776"/>
  <c r="BE776"/>
  <c r="BI774"/>
  <c r="BH774"/>
  <c r="BG774"/>
  <c r="BF774"/>
  <c r="T774"/>
  <c r="R774"/>
  <c r="P774"/>
  <c r="BK774"/>
  <c r="J774"/>
  <c r="BE774"/>
  <c r="BI772"/>
  <c r="BH772"/>
  <c r="BG772"/>
  <c r="BF772"/>
  <c r="T772"/>
  <c r="R772"/>
  <c r="P772"/>
  <c r="BK772"/>
  <c r="J772"/>
  <c r="BE772"/>
  <c r="BI770"/>
  <c r="BH770"/>
  <c r="BG770"/>
  <c r="BF770"/>
  <c r="T770"/>
  <c r="R770"/>
  <c r="P770"/>
  <c r="BK770"/>
  <c r="J770"/>
  <c r="BE770"/>
  <c r="BI768"/>
  <c r="BH768"/>
  <c r="BG768"/>
  <c r="BF768"/>
  <c r="T768"/>
  <c r="R768"/>
  <c r="P768"/>
  <c r="BK768"/>
  <c r="J768"/>
  <c r="BE768"/>
  <c r="BI766"/>
  <c r="BH766"/>
  <c r="BG766"/>
  <c r="BF766"/>
  <c r="T766"/>
  <c r="R766"/>
  <c r="P766"/>
  <c r="BK766"/>
  <c r="J766"/>
  <c r="BE766"/>
  <c r="BI764"/>
  <c r="BH764"/>
  <c r="BG764"/>
  <c r="BF764"/>
  <c r="T764"/>
  <c r="R764"/>
  <c r="P764"/>
  <c r="BK764"/>
  <c r="J764"/>
  <c r="BE764"/>
  <c r="BI762"/>
  <c r="BH762"/>
  <c r="BG762"/>
  <c r="BF762"/>
  <c r="T762"/>
  <c r="R762"/>
  <c r="P762"/>
  <c r="BK762"/>
  <c r="J762"/>
  <c r="BE762"/>
  <c r="BI760"/>
  <c r="BH760"/>
  <c r="BG760"/>
  <c r="BF760"/>
  <c r="T760"/>
  <c r="R760"/>
  <c r="P760"/>
  <c r="BK760"/>
  <c r="J760"/>
  <c r="BE760"/>
  <c r="BI758"/>
  <c r="BH758"/>
  <c r="BG758"/>
  <c r="BF758"/>
  <c r="T758"/>
  <c r="R758"/>
  <c r="P758"/>
  <c r="BK758"/>
  <c r="J758"/>
  <c r="BE758"/>
  <c r="BI756"/>
  <c r="BH756"/>
  <c r="BG756"/>
  <c r="BF756"/>
  <c r="T756"/>
  <c r="R756"/>
  <c r="P756"/>
  <c r="BK756"/>
  <c r="J756"/>
  <c r="BE756"/>
  <c r="BI754"/>
  <c r="BH754"/>
  <c r="BG754"/>
  <c r="BF754"/>
  <c r="T754"/>
  <c r="R754"/>
  <c r="P754"/>
  <c r="BK754"/>
  <c r="J754"/>
  <c r="BE754"/>
  <c r="BI752"/>
  <c r="BH752"/>
  <c r="BG752"/>
  <c r="BF752"/>
  <c r="T752"/>
  <c r="R752"/>
  <c r="P752"/>
  <c r="BK752"/>
  <c r="J752"/>
  <c r="BE752"/>
  <c r="BI750"/>
  <c r="BH750"/>
  <c r="BG750"/>
  <c r="BF750"/>
  <c r="T750"/>
  <c r="R750"/>
  <c r="P750"/>
  <c r="BK750"/>
  <c r="J750"/>
  <c r="BE750"/>
  <c r="BI748"/>
  <c r="BH748"/>
  <c r="BG748"/>
  <c r="BF748"/>
  <c r="T748"/>
  <c r="R748"/>
  <c r="P748"/>
  <c r="BK748"/>
  <c r="J748"/>
  <c r="BE748"/>
  <c r="BI740"/>
  <c r="BH740"/>
  <c r="BG740"/>
  <c r="BF740"/>
  <c r="T740"/>
  <c r="R740"/>
  <c r="P740"/>
  <c r="BK740"/>
  <c r="J740"/>
  <c r="BE740"/>
  <c r="BI738"/>
  <c r="BH738"/>
  <c r="BG738"/>
  <c r="BF738"/>
  <c r="T738"/>
  <c r="R738"/>
  <c r="P738"/>
  <c r="BK738"/>
  <c r="J738"/>
  <c r="BE738"/>
  <c r="BI733"/>
  <c r="BH733"/>
  <c r="BG733"/>
  <c r="BF733"/>
  <c r="T733"/>
  <c r="R733"/>
  <c r="P733"/>
  <c r="BK733"/>
  <c r="J733"/>
  <c r="BE733"/>
  <c r="BI731"/>
  <c r="BH731"/>
  <c r="BG731"/>
  <c r="BF731"/>
  <c r="T731"/>
  <c r="R731"/>
  <c r="P731"/>
  <c r="BK731"/>
  <c r="J731"/>
  <c r="BE731"/>
  <c r="BI729"/>
  <c r="BH729"/>
  <c r="BG729"/>
  <c r="BF729"/>
  <c r="T729"/>
  <c r="R729"/>
  <c r="P729"/>
  <c r="BK729"/>
  <c r="J729"/>
  <c r="BE729"/>
  <c r="BI727"/>
  <c r="BH727"/>
  <c r="BG727"/>
  <c r="BF727"/>
  <c r="T727"/>
  <c r="R727"/>
  <c r="P727"/>
  <c r="BK727"/>
  <c r="J727"/>
  <c r="BE727"/>
  <c r="BI722"/>
  <c r="BH722"/>
  <c r="BG722"/>
  <c r="BF722"/>
  <c r="T722"/>
  <c r="R722"/>
  <c r="P722"/>
  <c r="BK722"/>
  <c r="J722"/>
  <c r="BE722"/>
  <c r="BI720"/>
  <c r="BH720"/>
  <c r="BG720"/>
  <c r="BF720"/>
  <c r="T720"/>
  <c r="R720"/>
  <c r="P720"/>
  <c r="BK720"/>
  <c r="J720"/>
  <c r="BE720"/>
  <c r="BI716"/>
  <c r="BH716"/>
  <c r="BG716"/>
  <c r="BF716"/>
  <c r="T716"/>
  <c r="R716"/>
  <c r="P716"/>
  <c r="BK716"/>
  <c r="J716"/>
  <c r="BE716"/>
  <c r="BI714"/>
  <c r="BH714"/>
  <c r="BG714"/>
  <c r="BF714"/>
  <c r="T714"/>
  <c r="R714"/>
  <c r="P714"/>
  <c r="BK714"/>
  <c r="J714"/>
  <c r="BE714"/>
  <c r="BI712"/>
  <c r="BH712"/>
  <c r="BG712"/>
  <c r="BF712"/>
  <c r="T712"/>
  <c r="R712"/>
  <c r="P712"/>
  <c r="BK712"/>
  <c r="J712"/>
  <c r="BE712"/>
  <c r="BI710"/>
  <c r="BH710"/>
  <c r="BG710"/>
  <c r="BF710"/>
  <c r="T710"/>
  <c r="R710"/>
  <c r="P710"/>
  <c r="BK710"/>
  <c r="J710"/>
  <c r="BE710"/>
  <c r="BI708"/>
  <c r="BH708"/>
  <c r="BG708"/>
  <c r="BF708"/>
  <c r="T708"/>
  <c r="R708"/>
  <c r="P708"/>
  <c r="BK708"/>
  <c r="J708"/>
  <c r="BE708"/>
  <c r="BI706"/>
  <c r="BH706"/>
  <c r="BG706"/>
  <c r="BF706"/>
  <c r="T706"/>
  <c r="R706"/>
  <c r="P706"/>
  <c r="BK706"/>
  <c r="J706"/>
  <c r="BE706"/>
  <c r="BI705"/>
  <c r="BH705"/>
  <c r="BG705"/>
  <c r="BF705"/>
  <c r="T705"/>
  <c r="T704"/>
  <c r="R705"/>
  <c r="R704"/>
  <c r="P705"/>
  <c r="P704"/>
  <c r="BK705"/>
  <c r="BK704"/>
  <c r="J704"/>
  <c r="J705"/>
  <c r="BE705"/>
  <c r="J80"/>
  <c r="BI703"/>
  <c r="BH703"/>
  <c r="BG703"/>
  <c r="BF703"/>
  <c r="T703"/>
  <c r="R703"/>
  <c r="P703"/>
  <c r="BK703"/>
  <c r="J703"/>
  <c r="BE703"/>
  <c r="BI702"/>
  <c r="BH702"/>
  <c r="BG702"/>
  <c r="BF702"/>
  <c r="T702"/>
  <c r="R702"/>
  <c r="P702"/>
  <c r="BK702"/>
  <c r="J702"/>
  <c r="BE702"/>
  <c r="BI701"/>
  <c r="BH701"/>
  <c r="BG701"/>
  <c r="BF701"/>
  <c r="T701"/>
  <c r="R701"/>
  <c r="P701"/>
  <c r="BK701"/>
  <c r="J701"/>
  <c r="BE701"/>
  <c r="BI694"/>
  <c r="BH694"/>
  <c r="BG694"/>
  <c r="BF694"/>
  <c r="T694"/>
  <c r="R694"/>
  <c r="P694"/>
  <c r="BK694"/>
  <c r="J694"/>
  <c r="BE694"/>
  <c r="BI692"/>
  <c r="BH692"/>
  <c r="BG692"/>
  <c r="BF692"/>
  <c r="T692"/>
  <c r="R692"/>
  <c r="P692"/>
  <c r="BK692"/>
  <c r="J692"/>
  <c r="BE692"/>
  <c r="BI690"/>
  <c r="BH690"/>
  <c r="BG690"/>
  <c r="BF690"/>
  <c r="T690"/>
  <c r="R690"/>
  <c r="P690"/>
  <c r="BK690"/>
  <c r="J690"/>
  <c r="BE690"/>
  <c r="BI687"/>
  <c r="BH687"/>
  <c r="BG687"/>
  <c r="BF687"/>
  <c r="T687"/>
  <c r="R687"/>
  <c r="P687"/>
  <c r="BK687"/>
  <c r="J687"/>
  <c r="BE687"/>
  <c r="BI686"/>
  <c r="BH686"/>
  <c r="BG686"/>
  <c r="BF686"/>
  <c r="T686"/>
  <c r="R686"/>
  <c r="P686"/>
  <c r="BK686"/>
  <c r="J686"/>
  <c r="BE686"/>
  <c r="BI684"/>
  <c r="BH684"/>
  <c r="BG684"/>
  <c r="BF684"/>
  <c r="T684"/>
  <c r="R684"/>
  <c r="P684"/>
  <c r="BK684"/>
  <c r="J684"/>
  <c r="BE684"/>
  <c r="BI682"/>
  <c r="BH682"/>
  <c r="BG682"/>
  <c r="BF682"/>
  <c r="T682"/>
  <c r="R682"/>
  <c r="P682"/>
  <c r="BK682"/>
  <c r="J682"/>
  <c r="BE682"/>
  <c r="BI665"/>
  <c r="BH665"/>
  <c r="BG665"/>
  <c r="BF665"/>
  <c r="T665"/>
  <c r="R665"/>
  <c r="P665"/>
  <c r="BK665"/>
  <c r="J665"/>
  <c r="BE665"/>
  <c r="BI663"/>
  <c r="BH663"/>
  <c r="BG663"/>
  <c r="BF663"/>
  <c r="T663"/>
  <c r="R663"/>
  <c r="P663"/>
  <c r="BK663"/>
  <c r="J663"/>
  <c r="BE663"/>
  <c r="BI656"/>
  <c r="BH656"/>
  <c r="BG656"/>
  <c r="BF656"/>
  <c r="T656"/>
  <c r="R656"/>
  <c r="P656"/>
  <c r="BK656"/>
  <c r="J656"/>
  <c r="BE656"/>
  <c r="BI654"/>
  <c r="BH654"/>
  <c r="BG654"/>
  <c r="BF654"/>
  <c r="T654"/>
  <c r="R654"/>
  <c r="P654"/>
  <c r="BK654"/>
  <c r="J654"/>
  <c r="BE654"/>
  <c r="BI652"/>
  <c r="BH652"/>
  <c r="BG652"/>
  <c r="BF652"/>
  <c r="T652"/>
  <c r="R652"/>
  <c r="P652"/>
  <c r="BK652"/>
  <c r="J652"/>
  <c r="BE652"/>
  <c r="BI651"/>
  <c r="BH651"/>
  <c r="BG651"/>
  <c r="BF651"/>
  <c r="T651"/>
  <c r="R651"/>
  <c r="P651"/>
  <c r="BK651"/>
  <c r="J651"/>
  <c r="BE651"/>
  <c r="BI649"/>
  <c r="BH649"/>
  <c r="BG649"/>
  <c r="BF649"/>
  <c r="T649"/>
  <c r="R649"/>
  <c r="P649"/>
  <c r="BK649"/>
  <c r="J649"/>
  <c r="BE649"/>
  <c r="BI647"/>
  <c r="BH647"/>
  <c r="BG647"/>
  <c r="BF647"/>
  <c r="T647"/>
  <c r="R647"/>
  <c r="P647"/>
  <c r="BK647"/>
  <c r="J647"/>
  <c r="BE647"/>
  <c r="BI643"/>
  <c r="BH643"/>
  <c r="BG643"/>
  <c r="BF643"/>
  <c r="T643"/>
  <c r="R643"/>
  <c r="P643"/>
  <c r="BK643"/>
  <c r="J643"/>
  <c r="BE643"/>
  <c r="BI639"/>
  <c r="BH639"/>
  <c r="BG639"/>
  <c r="BF639"/>
  <c r="T639"/>
  <c r="T638"/>
  <c r="R639"/>
  <c r="R638"/>
  <c r="P639"/>
  <c r="P638"/>
  <c r="BK639"/>
  <c r="BK638"/>
  <c r="J638"/>
  <c r="J639"/>
  <c r="BE639"/>
  <c r="J79"/>
  <c r="BI637"/>
  <c r="BH637"/>
  <c r="BG637"/>
  <c r="BF637"/>
  <c r="T637"/>
  <c r="R637"/>
  <c r="P637"/>
  <c r="BK637"/>
  <c r="J637"/>
  <c r="BE637"/>
  <c r="BI636"/>
  <c r="BH636"/>
  <c r="BG636"/>
  <c r="BF636"/>
  <c r="T636"/>
  <c r="R636"/>
  <c r="P636"/>
  <c r="BK636"/>
  <c r="J636"/>
  <c r="BE636"/>
  <c r="BI635"/>
  <c r="BH635"/>
  <c r="BG635"/>
  <c r="BF635"/>
  <c r="T635"/>
  <c r="R635"/>
  <c r="P635"/>
  <c r="BK635"/>
  <c r="J635"/>
  <c r="BE635"/>
  <c r="BI633"/>
  <c r="BH633"/>
  <c r="BG633"/>
  <c r="BF633"/>
  <c r="T633"/>
  <c r="R633"/>
  <c r="P633"/>
  <c r="BK633"/>
  <c r="J633"/>
  <c r="BE633"/>
  <c r="BI625"/>
  <c r="BH625"/>
  <c r="BG625"/>
  <c r="BF625"/>
  <c r="T625"/>
  <c r="R625"/>
  <c r="P625"/>
  <c r="BK625"/>
  <c r="J625"/>
  <c r="BE625"/>
  <c r="BI617"/>
  <c r="BH617"/>
  <c r="BG617"/>
  <c r="BF617"/>
  <c r="T617"/>
  <c r="R617"/>
  <c r="P617"/>
  <c r="BK617"/>
  <c r="J617"/>
  <c r="BE617"/>
  <c r="BI615"/>
  <c r="BH615"/>
  <c r="BG615"/>
  <c r="BF615"/>
  <c r="T615"/>
  <c r="R615"/>
  <c r="P615"/>
  <c r="BK615"/>
  <c r="J615"/>
  <c r="BE615"/>
  <c r="BI613"/>
  <c r="BH613"/>
  <c r="BG613"/>
  <c r="BF613"/>
  <c r="T613"/>
  <c r="R613"/>
  <c r="P613"/>
  <c r="BK613"/>
  <c r="J613"/>
  <c r="BE613"/>
  <c r="BI611"/>
  <c r="BH611"/>
  <c r="BG611"/>
  <c r="BF611"/>
  <c r="T611"/>
  <c r="R611"/>
  <c r="P611"/>
  <c r="BK611"/>
  <c r="J611"/>
  <c r="BE611"/>
  <c r="BI609"/>
  <c r="BH609"/>
  <c r="BG609"/>
  <c r="BF609"/>
  <c r="T609"/>
  <c r="R609"/>
  <c r="P609"/>
  <c r="BK609"/>
  <c r="J609"/>
  <c r="BE609"/>
  <c r="BI602"/>
  <c r="BH602"/>
  <c r="BG602"/>
  <c r="BF602"/>
  <c r="T602"/>
  <c r="R602"/>
  <c r="P602"/>
  <c r="BK602"/>
  <c r="J602"/>
  <c r="BE602"/>
  <c r="BI595"/>
  <c r="BH595"/>
  <c r="BG595"/>
  <c r="BF595"/>
  <c r="T595"/>
  <c r="R595"/>
  <c r="P595"/>
  <c r="BK595"/>
  <c r="J595"/>
  <c r="BE595"/>
  <c r="BI594"/>
  <c r="BH594"/>
  <c r="BG594"/>
  <c r="BF594"/>
  <c r="T594"/>
  <c r="R594"/>
  <c r="P594"/>
  <c r="BK594"/>
  <c r="J594"/>
  <c r="BE594"/>
  <c r="BI593"/>
  <c r="BH593"/>
  <c r="BG593"/>
  <c r="BF593"/>
  <c r="T593"/>
  <c r="R593"/>
  <c r="P593"/>
  <c r="BK593"/>
  <c r="J593"/>
  <c r="BE593"/>
  <c r="BI590"/>
  <c r="BH590"/>
  <c r="BG590"/>
  <c r="BF590"/>
  <c r="T590"/>
  <c r="R590"/>
  <c r="P590"/>
  <c r="BK590"/>
  <c r="J590"/>
  <c r="BE590"/>
  <c r="BI587"/>
  <c r="BH587"/>
  <c r="BG587"/>
  <c r="BF587"/>
  <c r="T587"/>
  <c r="T586"/>
  <c r="R587"/>
  <c r="R586"/>
  <c r="P587"/>
  <c r="P586"/>
  <c r="BK587"/>
  <c r="BK586"/>
  <c r="J586"/>
  <c r="J587"/>
  <c r="BE587"/>
  <c r="J78"/>
  <c r="BI585"/>
  <c r="BH585"/>
  <c r="BG585"/>
  <c r="BF585"/>
  <c r="T585"/>
  <c r="R585"/>
  <c r="P585"/>
  <c r="BK585"/>
  <c r="J585"/>
  <c r="BE585"/>
  <c r="BI584"/>
  <c r="BH584"/>
  <c r="BG584"/>
  <c r="BF584"/>
  <c r="T584"/>
  <c r="R584"/>
  <c r="P584"/>
  <c r="BK584"/>
  <c r="J584"/>
  <c r="BE584"/>
  <c r="BI583"/>
  <c r="BH583"/>
  <c r="BG583"/>
  <c r="BF583"/>
  <c r="T583"/>
  <c r="R583"/>
  <c r="P583"/>
  <c r="BK583"/>
  <c r="J583"/>
  <c r="BE583"/>
  <c r="BI582"/>
  <c r="BH582"/>
  <c r="BG582"/>
  <c r="BF582"/>
  <c r="T582"/>
  <c r="R582"/>
  <c r="P582"/>
  <c r="BK582"/>
  <c r="J582"/>
  <c r="BE582"/>
  <c r="BI581"/>
  <c r="BH581"/>
  <c r="BG581"/>
  <c r="BF581"/>
  <c r="T581"/>
  <c r="R581"/>
  <c r="P581"/>
  <c r="BK581"/>
  <c r="J581"/>
  <c r="BE581"/>
  <c r="BI579"/>
  <c r="BH579"/>
  <c r="BG579"/>
  <c r="BF579"/>
  <c r="T579"/>
  <c r="R579"/>
  <c r="P579"/>
  <c r="BK579"/>
  <c r="J579"/>
  <c r="BE579"/>
  <c r="BI577"/>
  <c r="BH577"/>
  <c r="BG577"/>
  <c r="BF577"/>
  <c r="T577"/>
  <c r="R577"/>
  <c r="P577"/>
  <c r="BK577"/>
  <c r="J577"/>
  <c r="BE577"/>
  <c r="BI575"/>
  <c r="BH575"/>
  <c r="BG575"/>
  <c r="BF575"/>
  <c r="T575"/>
  <c r="R575"/>
  <c r="P575"/>
  <c r="BK575"/>
  <c r="J575"/>
  <c r="BE575"/>
  <c r="BI573"/>
  <c r="BH573"/>
  <c r="BG573"/>
  <c r="BF573"/>
  <c r="T573"/>
  <c r="R573"/>
  <c r="P573"/>
  <c r="BK573"/>
  <c r="J573"/>
  <c r="BE573"/>
  <c r="BI572"/>
  <c r="BH572"/>
  <c r="BG572"/>
  <c r="BF572"/>
  <c r="T572"/>
  <c r="R572"/>
  <c r="P572"/>
  <c r="BK572"/>
  <c r="J572"/>
  <c r="BE572"/>
  <c r="BI570"/>
  <c r="BH570"/>
  <c r="BG570"/>
  <c r="BF570"/>
  <c r="T570"/>
  <c r="R570"/>
  <c r="P570"/>
  <c r="BK570"/>
  <c r="J570"/>
  <c r="BE570"/>
  <c r="BI569"/>
  <c r="BH569"/>
  <c r="BG569"/>
  <c r="BF569"/>
  <c r="T569"/>
  <c r="T568"/>
  <c r="R569"/>
  <c r="R568"/>
  <c r="P569"/>
  <c r="P568"/>
  <c r="BK569"/>
  <c r="BK568"/>
  <c r="J568"/>
  <c r="J569"/>
  <c r="BE569"/>
  <c r="J77"/>
  <c r="BI567"/>
  <c r="BH567"/>
  <c r="BG567"/>
  <c r="BF567"/>
  <c r="T567"/>
  <c r="R567"/>
  <c r="P567"/>
  <c r="BK567"/>
  <c r="J567"/>
  <c r="BE567"/>
  <c r="BI566"/>
  <c r="BH566"/>
  <c r="BG566"/>
  <c r="BF566"/>
  <c r="T566"/>
  <c r="R566"/>
  <c r="P566"/>
  <c r="BK566"/>
  <c r="J566"/>
  <c r="BE566"/>
  <c r="BI564"/>
  <c r="BH564"/>
  <c r="BG564"/>
  <c r="BF564"/>
  <c r="T564"/>
  <c r="R564"/>
  <c r="P564"/>
  <c r="BK564"/>
  <c r="J564"/>
  <c r="BE564"/>
  <c r="BI563"/>
  <c r="BH563"/>
  <c r="BG563"/>
  <c r="BF563"/>
  <c r="T563"/>
  <c r="R563"/>
  <c r="P563"/>
  <c r="BK563"/>
  <c r="J563"/>
  <c r="BE563"/>
  <c r="BI561"/>
  <c r="BH561"/>
  <c r="BG561"/>
  <c r="BF561"/>
  <c r="T561"/>
  <c r="R561"/>
  <c r="P561"/>
  <c r="BK561"/>
  <c r="J561"/>
  <c r="BE561"/>
  <c r="BI559"/>
  <c r="BH559"/>
  <c r="BG559"/>
  <c r="BF559"/>
  <c r="T559"/>
  <c r="T558"/>
  <c r="R559"/>
  <c r="R558"/>
  <c r="P559"/>
  <c r="P558"/>
  <c r="BK559"/>
  <c r="BK558"/>
  <c r="J558"/>
  <c r="J559"/>
  <c r="BE559"/>
  <c r="J76"/>
  <c r="BI557"/>
  <c r="BH557"/>
  <c r="BG557"/>
  <c r="BF557"/>
  <c r="T557"/>
  <c r="R557"/>
  <c r="P557"/>
  <c r="BK557"/>
  <c r="J557"/>
  <c r="BE557"/>
  <c r="BI556"/>
  <c r="BH556"/>
  <c r="BG556"/>
  <c r="BF556"/>
  <c r="T556"/>
  <c r="R556"/>
  <c r="P556"/>
  <c r="BK556"/>
  <c r="J556"/>
  <c r="BE556"/>
  <c r="BI554"/>
  <c r="BH554"/>
  <c r="BG554"/>
  <c r="BF554"/>
  <c r="T554"/>
  <c r="T553"/>
  <c r="R554"/>
  <c r="R553"/>
  <c r="P554"/>
  <c r="P553"/>
  <c r="BK554"/>
  <c r="BK553"/>
  <c r="J553"/>
  <c r="J554"/>
  <c r="BE554"/>
  <c r="J75"/>
  <c r="BI552"/>
  <c r="BH552"/>
  <c r="BG552"/>
  <c r="BF552"/>
  <c r="T552"/>
  <c r="R552"/>
  <c r="P552"/>
  <c r="BK552"/>
  <c r="J552"/>
  <c r="BE552"/>
  <c r="BI550"/>
  <c r="BH550"/>
  <c r="BG550"/>
  <c r="BF550"/>
  <c r="T550"/>
  <c r="T549"/>
  <c r="R550"/>
  <c r="R549"/>
  <c r="P550"/>
  <c r="P549"/>
  <c r="BK550"/>
  <c r="BK549"/>
  <c r="J549"/>
  <c r="J550"/>
  <c r="BE550"/>
  <c r="J74"/>
  <c r="BI548"/>
  <c r="BH548"/>
  <c r="BG548"/>
  <c r="BF548"/>
  <c r="T548"/>
  <c r="R548"/>
  <c r="P548"/>
  <c r="BK548"/>
  <c r="J548"/>
  <c r="BE548"/>
  <c r="BI545"/>
  <c r="BH545"/>
  <c r="BG545"/>
  <c r="BF545"/>
  <c r="T545"/>
  <c r="R545"/>
  <c r="P545"/>
  <c r="BK545"/>
  <c r="J545"/>
  <c r="BE545"/>
  <c r="BI544"/>
  <c r="BH544"/>
  <c r="BG544"/>
  <c r="BF544"/>
  <c r="T544"/>
  <c r="R544"/>
  <c r="P544"/>
  <c r="BK544"/>
  <c r="J544"/>
  <c r="BE544"/>
  <c r="BI541"/>
  <c r="BH541"/>
  <c r="BG541"/>
  <c r="BF541"/>
  <c r="T541"/>
  <c r="R541"/>
  <c r="P541"/>
  <c r="BK541"/>
  <c r="J541"/>
  <c r="BE541"/>
  <c r="BI540"/>
  <c r="BH540"/>
  <c r="BG540"/>
  <c r="BF540"/>
  <c r="T540"/>
  <c r="R540"/>
  <c r="P540"/>
  <c r="BK540"/>
  <c r="J540"/>
  <c r="BE540"/>
  <c r="BI538"/>
  <c r="BH538"/>
  <c r="BG538"/>
  <c r="BF538"/>
  <c r="T538"/>
  <c r="R538"/>
  <c r="P538"/>
  <c r="BK538"/>
  <c r="J538"/>
  <c r="BE538"/>
  <c r="BI536"/>
  <c r="BH536"/>
  <c r="BG536"/>
  <c r="BF536"/>
  <c r="T536"/>
  <c r="R536"/>
  <c r="P536"/>
  <c r="BK536"/>
  <c r="J536"/>
  <c r="BE536"/>
  <c r="BI534"/>
  <c r="BH534"/>
  <c r="BG534"/>
  <c r="BF534"/>
  <c r="T534"/>
  <c r="R534"/>
  <c r="P534"/>
  <c r="BK534"/>
  <c r="J534"/>
  <c r="BE534"/>
  <c r="BI532"/>
  <c r="BH532"/>
  <c r="BG532"/>
  <c r="BF532"/>
  <c r="T532"/>
  <c r="R532"/>
  <c r="P532"/>
  <c r="BK532"/>
  <c r="J532"/>
  <c r="BE532"/>
  <c r="BI531"/>
  <c r="BH531"/>
  <c r="BG531"/>
  <c r="BF531"/>
  <c r="T531"/>
  <c r="R531"/>
  <c r="P531"/>
  <c r="BK531"/>
  <c r="J531"/>
  <c r="BE531"/>
  <c r="BI529"/>
  <c r="BH529"/>
  <c r="BG529"/>
  <c r="BF529"/>
  <c r="T529"/>
  <c r="R529"/>
  <c r="P529"/>
  <c r="BK529"/>
  <c r="J529"/>
  <c r="BE529"/>
  <c r="BI526"/>
  <c r="BH526"/>
  <c r="BG526"/>
  <c r="BF526"/>
  <c r="T526"/>
  <c r="R526"/>
  <c r="P526"/>
  <c r="BK526"/>
  <c r="J526"/>
  <c r="BE526"/>
  <c r="BI524"/>
  <c r="BH524"/>
  <c r="BG524"/>
  <c r="BF524"/>
  <c r="T524"/>
  <c r="R524"/>
  <c r="P524"/>
  <c r="BK524"/>
  <c r="J524"/>
  <c r="BE524"/>
  <c r="BI522"/>
  <c r="BH522"/>
  <c r="BG522"/>
  <c r="BF522"/>
  <c r="T522"/>
  <c r="R522"/>
  <c r="P522"/>
  <c r="BK522"/>
  <c r="J522"/>
  <c r="BE522"/>
  <c r="BI520"/>
  <c r="BH520"/>
  <c r="BG520"/>
  <c r="BF520"/>
  <c r="T520"/>
  <c r="R520"/>
  <c r="P520"/>
  <c r="BK520"/>
  <c r="J520"/>
  <c r="BE520"/>
  <c r="BI518"/>
  <c r="BH518"/>
  <c r="BG518"/>
  <c r="BF518"/>
  <c r="T518"/>
  <c r="R518"/>
  <c r="P518"/>
  <c r="BK518"/>
  <c r="J518"/>
  <c r="BE518"/>
  <c r="BI516"/>
  <c r="BH516"/>
  <c r="BG516"/>
  <c r="BF516"/>
  <c r="T516"/>
  <c r="R516"/>
  <c r="P516"/>
  <c r="BK516"/>
  <c r="J516"/>
  <c r="BE516"/>
  <c r="BI514"/>
  <c r="BH514"/>
  <c r="BG514"/>
  <c r="BF514"/>
  <c r="T514"/>
  <c r="R514"/>
  <c r="P514"/>
  <c r="BK514"/>
  <c r="J514"/>
  <c r="BE514"/>
  <c r="BI512"/>
  <c r="BH512"/>
  <c r="BG512"/>
  <c r="BF512"/>
  <c r="T512"/>
  <c r="R512"/>
  <c r="P512"/>
  <c r="BK512"/>
  <c r="J512"/>
  <c r="BE512"/>
  <c r="BI510"/>
  <c r="BH510"/>
  <c r="BG510"/>
  <c r="BF510"/>
  <c r="T510"/>
  <c r="R510"/>
  <c r="P510"/>
  <c r="BK510"/>
  <c r="J510"/>
  <c r="BE510"/>
  <c r="BI504"/>
  <c r="BH504"/>
  <c r="BG504"/>
  <c r="BF504"/>
  <c r="T504"/>
  <c r="R504"/>
  <c r="P504"/>
  <c r="BK504"/>
  <c r="J504"/>
  <c r="BE504"/>
  <c r="BI490"/>
  <c r="BH490"/>
  <c r="BG490"/>
  <c r="BF490"/>
  <c r="T490"/>
  <c r="R490"/>
  <c r="P490"/>
  <c r="BK490"/>
  <c r="J490"/>
  <c r="BE490"/>
  <c r="BI480"/>
  <c r="BH480"/>
  <c r="BG480"/>
  <c r="BF480"/>
  <c r="T480"/>
  <c r="R480"/>
  <c r="P480"/>
  <c r="BK480"/>
  <c r="J480"/>
  <c r="BE480"/>
  <c r="BI477"/>
  <c r="BH477"/>
  <c r="BG477"/>
  <c r="BF477"/>
  <c r="T477"/>
  <c r="R477"/>
  <c r="P477"/>
  <c r="BK477"/>
  <c r="J477"/>
  <c r="BE477"/>
  <c r="BI475"/>
  <c r="BH475"/>
  <c r="BG475"/>
  <c r="BF475"/>
  <c r="T475"/>
  <c r="R475"/>
  <c r="P475"/>
  <c r="BK475"/>
  <c r="J475"/>
  <c r="BE475"/>
  <c r="BI473"/>
  <c r="BH473"/>
  <c r="BG473"/>
  <c r="BF473"/>
  <c r="T473"/>
  <c r="R473"/>
  <c r="P473"/>
  <c r="BK473"/>
  <c r="J473"/>
  <c r="BE473"/>
  <c r="BI471"/>
  <c r="BH471"/>
  <c r="BG471"/>
  <c r="BF471"/>
  <c r="T471"/>
  <c r="T470"/>
  <c r="R471"/>
  <c r="R470"/>
  <c r="P471"/>
  <c r="P470"/>
  <c r="BK471"/>
  <c r="BK470"/>
  <c r="J470"/>
  <c r="J471"/>
  <c r="BE471"/>
  <c r="J73"/>
  <c r="BI469"/>
  <c r="BH469"/>
  <c r="BG469"/>
  <c r="BF469"/>
  <c r="T469"/>
  <c r="R469"/>
  <c r="P469"/>
  <c r="BK469"/>
  <c r="J469"/>
  <c r="BE469"/>
  <c r="BI467"/>
  <c r="BH467"/>
  <c r="BG467"/>
  <c r="BF467"/>
  <c r="T467"/>
  <c r="R467"/>
  <c r="P467"/>
  <c r="BK467"/>
  <c r="J467"/>
  <c r="BE467"/>
  <c r="BI465"/>
  <c r="BH465"/>
  <c r="BG465"/>
  <c r="BF465"/>
  <c r="T465"/>
  <c r="R465"/>
  <c r="P465"/>
  <c r="BK465"/>
  <c r="J465"/>
  <c r="BE465"/>
  <c r="BI463"/>
  <c r="BH463"/>
  <c r="BG463"/>
  <c r="BF463"/>
  <c r="T463"/>
  <c r="R463"/>
  <c r="P463"/>
  <c r="BK463"/>
  <c r="J463"/>
  <c r="BE463"/>
  <c r="BI462"/>
  <c r="BH462"/>
  <c r="BG462"/>
  <c r="BF462"/>
  <c r="T462"/>
  <c r="R462"/>
  <c r="P462"/>
  <c r="BK462"/>
  <c r="J462"/>
  <c r="BE462"/>
  <c r="BI460"/>
  <c r="BH460"/>
  <c r="BG460"/>
  <c r="BF460"/>
  <c r="T460"/>
  <c r="R460"/>
  <c r="P460"/>
  <c r="BK460"/>
  <c r="J460"/>
  <c r="BE460"/>
  <c r="BI458"/>
  <c r="BH458"/>
  <c r="BG458"/>
  <c r="BF458"/>
  <c r="T458"/>
  <c r="T457"/>
  <c r="R458"/>
  <c r="R457"/>
  <c r="P458"/>
  <c r="P457"/>
  <c r="BK458"/>
  <c r="BK457"/>
  <c r="J457"/>
  <c r="J458"/>
  <c r="BE458"/>
  <c r="J72"/>
  <c r="BI456"/>
  <c r="BH456"/>
  <c r="BG456"/>
  <c r="BF456"/>
  <c r="T456"/>
  <c r="R456"/>
  <c r="P456"/>
  <c r="BK456"/>
  <c r="J456"/>
  <c r="BE456"/>
  <c r="BI455"/>
  <c r="BH455"/>
  <c r="BG455"/>
  <c r="BF455"/>
  <c r="T455"/>
  <c r="R455"/>
  <c r="P455"/>
  <c r="BK455"/>
  <c r="J455"/>
  <c r="BE455"/>
  <c r="BI454"/>
  <c r="BH454"/>
  <c r="BG454"/>
  <c r="BF454"/>
  <c r="T454"/>
  <c r="R454"/>
  <c r="P454"/>
  <c r="BK454"/>
  <c r="J454"/>
  <c r="BE454"/>
  <c r="BI452"/>
  <c r="BH452"/>
  <c r="BG452"/>
  <c r="BF452"/>
  <c r="T452"/>
  <c r="R452"/>
  <c r="P452"/>
  <c r="BK452"/>
  <c r="J452"/>
  <c r="BE452"/>
  <c r="BI451"/>
  <c r="BH451"/>
  <c r="BG451"/>
  <c r="BF451"/>
  <c r="T451"/>
  <c r="R451"/>
  <c r="P451"/>
  <c r="BK451"/>
  <c r="J451"/>
  <c r="BE451"/>
  <c r="BI449"/>
  <c r="BH449"/>
  <c r="BG449"/>
  <c r="BF449"/>
  <c r="T449"/>
  <c r="R449"/>
  <c r="P449"/>
  <c r="BK449"/>
  <c r="J449"/>
  <c r="BE449"/>
  <c r="BI445"/>
  <c r="BH445"/>
  <c r="BG445"/>
  <c r="BF445"/>
  <c r="T445"/>
  <c r="R445"/>
  <c r="P445"/>
  <c r="BK445"/>
  <c r="J445"/>
  <c r="BE445"/>
  <c r="BI443"/>
  <c r="BH443"/>
  <c r="BG443"/>
  <c r="BF443"/>
  <c r="T443"/>
  <c r="R443"/>
  <c r="P443"/>
  <c r="BK443"/>
  <c r="J443"/>
  <c r="BE443"/>
  <c r="BI441"/>
  <c r="BH441"/>
  <c r="BG441"/>
  <c r="BF441"/>
  <c r="T441"/>
  <c r="T440"/>
  <c r="T439"/>
  <c r="R441"/>
  <c r="R440"/>
  <c r="R439"/>
  <c r="P441"/>
  <c r="P440"/>
  <c r="P439"/>
  <c r="BK441"/>
  <c r="BK440"/>
  <c r="J440"/>
  <c r="BK439"/>
  <c r="J439"/>
  <c r="J441"/>
  <c r="BE441"/>
  <c r="J71"/>
  <c r="J70"/>
  <c r="BI438"/>
  <c r="BH438"/>
  <c r="BG438"/>
  <c r="BF438"/>
  <c r="T438"/>
  <c r="T437"/>
  <c r="R438"/>
  <c r="R437"/>
  <c r="P438"/>
  <c r="P437"/>
  <c r="BK438"/>
  <c r="BK437"/>
  <c r="J437"/>
  <c r="J438"/>
  <c r="BE438"/>
  <c r="J69"/>
  <c r="BI436"/>
  <c r="BH436"/>
  <c r="BG436"/>
  <c r="BF436"/>
  <c r="T436"/>
  <c r="R436"/>
  <c r="P436"/>
  <c r="BK436"/>
  <c r="J436"/>
  <c r="BE436"/>
  <c r="BI435"/>
  <c r="BH435"/>
  <c r="BG435"/>
  <c r="BF435"/>
  <c r="T435"/>
  <c r="R435"/>
  <c r="P435"/>
  <c r="BK435"/>
  <c r="J435"/>
  <c r="BE435"/>
  <c r="BI434"/>
  <c r="BH434"/>
  <c r="BG434"/>
  <c r="BF434"/>
  <c r="T434"/>
  <c r="R434"/>
  <c r="P434"/>
  <c r="BK434"/>
  <c r="J434"/>
  <c r="BE434"/>
  <c r="BI433"/>
  <c r="BH433"/>
  <c r="BG433"/>
  <c r="BF433"/>
  <c r="T433"/>
  <c r="R433"/>
  <c r="P433"/>
  <c r="BK433"/>
  <c r="J433"/>
  <c r="BE433"/>
  <c r="BI432"/>
  <c r="BH432"/>
  <c r="BG432"/>
  <c r="BF432"/>
  <c r="T432"/>
  <c r="R432"/>
  <c r="P432"/>
  <c r="BK432"/>
  <c r="J432"/>
  <c r="BE432"/>
  <c r="BI431"/>
  <c r="BH431"/>
  <c r="BG431"/>
  <c r="BF431"/>
  <c r="T431"/>
  <c r="R431"/>
  <c r="P431"/>
  <c r="BK431"/>
  <c r="J431"/>
  <c r="BE431"/>
  <c r="BI430"/>
  <c r="BH430"/>
  <c r="BG430"/>
  <c r="BF430"/>
  <c r="T430"/>
  <c r="R430"/>
  <c r="P430"/>
  <c r="BK430"/>
  <c r="J430"/>
  <c r="BE430"/>
  <c r="BI429"/>
  <c r="BH429"/>
  <c r="BG429"/>
  <c r="BF429"/>
  <c r="T429"/>
  <c r="R429"/>
  <c r="P429"/>
  <c r="BK429"/>
  <c r="J429"/>
  <c r="BE429"/>
  <c r="BI428"/>
  <c r="BH428"/>
  <c r="BG428"/>
  <c r="BF428"/>
  <c r="T428"/>
  <c r="R428"/>
  <c r="P428"/>
  <c r="BK428"/>
  <c r="J428"/>
  <c r="BE428"/>
  <c r="BI426"/>
  <c r="BH426"/>
  <c r="BG426"/>
  <c r="BF426"/>
  <c r="T426"/>
  <c r="R426"/>
  <c r="P426"/>
  <c r="BK426"/>
  <c r="J426"/>
  <c r="BE426"/>
  <c r="BI425"/>
  <c r="BH425"/>
  <c r="BG425"/>
  <c r="BF425"/>
  <c r="T425"/>
  <c r="R425"/>
  <c r="P425"/>
  <c r="BK425"/>
  <c r="J425"/>
  <c r="BE425"/>
  <c r="BI424"/>
  <c r="BH424"/>
  <c r="BG424"/>
  <c r="BF424"/>
  <c r="T424"/>
  <c r="T423"/>
  <c r="R424"/>
  <c r="R423"/>
  <c r="P424"/>
  <c r="P423"/>
  <c r="BK424"/>
  <c r="BK423"/>
  <c r="J423"/>
  <c r="J424"/>
  <c r="BE424"/>
  <c r="J68"/>
  <c r="BI421"/>
  <c r="BH421"/>
  <c r="BG421"/>
  <c r="BF421"/>
  <c r="T421"/>
  <c r="R421"/>
  <c r="P421"/>
  <c r="BK421"/>
  <c r="J421"/>
  <c r="BE421"/>
  <c r="BI420"/>
  <c r="BH420"/>
  <c r="BG420"/>
  <c r="BF420"/>
  <c r="T420"/>
  <c r="R420"/>
  <c r="P420"/>
  <c r="BK420"/>
  <c r="J420"/>
  <c r="BE420"/>
  <c r="BI418"/>
  <c r="BH418"/>
  <c r="BG418"/>
  <c r="BF418"/>
  <c r="T418"/>
  <c r="R418"/>
  <c r="P418"/>
  <c r="BK418"/>
  <c r="J418"/>
  <c r="BE418"/>
  <c r="BI416"/>
  <c r="BH416"/>
  <c r="BG416"/>
  <c r="BF416"/>
  <c r="T416"/>
  <c r="R416"/>
  <c r="P416"/>
  <c r="BK416"/>
  <c r="J416"/>
  <c r="BE416"/>
  <c r="BI415"/>
  <c r="BH415"/>
  <c r="BG415"/>
  <c r="BF415"/>
  <c r="T415"/>
  <c r="R415"/>
  <c r="P415"/>
  <c r="BK415"/>
  <c r="J415"/>
  <c r="BE415"/>
  <c r="BI414"/>
  <c r="BH414"/>
  <c r="BG414"/>
  <c r="BF414"/>
  <c r="T414"/>
  <c r="R414"/>
  <c r="P414"/>
  <c r="BK414"/>
  <c r="J414"/>
  <c r="BE414"/>
  <c r="BI413"/>
  <c r="BH413"/>
  <c r="BG413"/>
  <c r="BF413"/>
  <c r="T413"/>
  <c r="R413"/>
  <c r="P413"/>
  <c r="BK413"/>
  <c r="J413"/>
  <c r="BE413"/>
  <c r="BI412"/>
  <c r="BH412"/>
  <c r="BG412"/>
  <c r="BF412"/>
  <c r="T412"/>
  <c r="R412"/>
  <c r="P412"/>
  <c r="BK412"/>
  <c r="J412"/>
  <c r="BE412"/>
  <c r="BI411"/>
  <c r="BH411"/>
  <c r="BG411"/>
  <c r="BF411"/>
  <c r="T411"/>
  <c r="R411"/>
  <c r="P411"/>
  <c r="BK411"/>
  <c r="J411"/>
  <c r="BE411"/>
  <c r="BI410"/>
  <c r="BH410"/>
  <c r="BG410"/>
  <c r="BF410"/>
  <c r="T410"/>
  <c r="R410"/>
  <c r="P410"/>
  <c r="BK410"/>
  <c r="J410"/>
  <c r="BE410"/>
  <c r="BI409"/>
  <c r="BH409"/>
  <c r="BG409"/>
  <c r="BF409"/>
  <c r="T409"/>
  <c r="R409"/>
  <c r="P409"/>
  <c r="BK409"/>
  <c r="J409"/>
  <c r="BE409"/>
  <c r="BI407"/>
  <c r="BH407"/>
  <c r="BG407"/>
  <c r="BF407"/>
  <c r="T407"/>
  <c r="R407"/>
  <c r="P407"/>
  <c r="BK407"/>
  <c r="J407"/>
  <c r="BE407"/>
  <c r="BI405"/>
  <c r="BH405"/>
  <c r="BG405"/>
  <c r="BF405"/>
  <c r="T405"/>
  <c r="R405"/>
  <c r="P405"/>
  <c r="BK405"/>
  <c r="J405"/>
  <c r="BE405"/>
  <c r="BI403"/>
  <c r="BH403"/>
  <c r="BG403"/>
  <c r="BF403"/>
  <c r="T403"/>
  <c r="R403"/>
  <c r="P403"/>
  <c r="BK403"/>
  <c r="J403"/>
  <c r="BE403"/>
  <c r="BI401"/>
  <c r="BH401"/>
  <c r="BG401"/>
  <c r="BF401"/>
  <c r="T401"/>
  <c r="R401"/>
  <c r="P401"/>
  <c r="BK401"/>
  <c r="J401"/>
  <c r="BE401"/>
  <c r="BI400"/>
  <c r="BH400"/>
  <c r="BG400"/>
  <c r="BF400"/>
  <c r="T400"/>
  <c r="R400"/>
  <c r="P400"/>
  <c r="BK400"/>
  <c r="J400"/>
  <c r="BE400"/>
  <c r="BI399"/>
  <c r="BH399"/>
  <c r="BG399"/>
  <c r="BF399"/>
  <c r="T399"/>
  <c r="R399"/>
  <c r="P399"/>
  <c r="BK399"/>
  <c r="J399"/>
  <c r="BE399"/>
  <c r="BI397"/>
  <c r="BH397"/>
  <c r="BG397"/>
  <c r="BF397"/>
  <c r="T397"/>
  <c r="R397"/>
  <c r="P397"/>
  <c r="BK397"/>
  <c r="J397"/>
  <c r="BE397"/>
  <c r="BI395"/>
  <c r="BH395"/>
  <c r="BG395"/>
  <c r="BF395"/>
  <c r="T395"/>
  <c r="R395"/>
  <c r="P395"/>
  <c r="BK395"/>
  <c r="J395"/>
  <c r="BE395"/>
  <c r="BI394"/>
  <c r="BH394"/>
  <c r="BG394"/>
  <c r="BF394"/>
  <c r="T394"/>
  <c r="R394"/>
  <c r="P394"/>
  <c r="BK394"/>
  <c r="J394"/>
  <c r="BE394"/>
  <c r="BI392"/>
  <c r="BH392"/>
  <c r="BG392"/>
  <c r="BF392"/>
  <c r="T392"/>
  <c r="R392"/>
  <c r="P392"/>
  <c r="BK392"/>
  <c r="J392"/>
  <c r="BE392"/>
  <c r="BI387"/>
  <c r="BH387"/>
  <c r="BG387"/>
  <c r="BF387"/>
  <c r="T387"/>
  <c r="R387"/>
  <c r="P387"/>
  <c r="BK387"/>
  <c r="J387"/>
  <c r="BE387"/>
  <c r="BI385"/>
  <c r="BH385"/>
  <c r="BG385"/>
  <c r="BF385"/>
  <c r="T385"/>
  <c r="R385"/>
  <c r="P385"/>
  <c r="BK385"/>
  <c r="J385"/>
  <c r="BE385"/>
  <c r="BI383"/>
  <c r="BH383"/>
  <c r="BG383"/>
  <c r="BF383"/>
  <c r="T383"/>
  <c r="R383"/>
  <c r="P383"/>
  <c r="BK383"/>
  <c r="J383"/>
  <c r="BE383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4"/>
  <c r="BH374"/>
  <c r="BG374"/>
  <c r="BF374"/>
  <c r="T374"/>
  <c r="T373"/>
  <c r="R374"/>
  <c r="R373"/>
  <c r="P374"/>
  <c r="P373"/>
  <c r="BK374"/>
  <c r="BK373"/>
  <c r="J373"/>
  <c r="J374"/>
  <c r="BE374"/>
  <c r="J67"/>
  <c r="BI372"/>
  <c r="BH372"/>
  <c r="BG372"/>
  <c r="BF372"/>
  <c r="T372"/>
  <c r="R372"/>
  <c r="P372"/>
  <c r="BK372"/>
  <c r="J372"/>
  <c r="BE372"/>
  <c r="BI371"/>
  <c r="BH371"/>
  <c r="BG371"/>
  <c r="BF371"/>
  <c r="T371"/>
  <c r="R371"/>
  <c r="P371"/>
  <c r="BK371"/>
  <c r="J371"/>
  <c r="BE371"/>
  <c r="BI370"/>
  <c r="BH370"/>
  <c r="BG370"/>
  <c r="BF370"/>
  <c r="T370"/>
  <c r="R370"/>
  <c r="P370"/>
  <c r="BK370"/>
  <c r="J370"/>
  <c r="BE370"/>
  <c r="BI369"/>
  <c r="BH369"/>
  <c r="BG369"/>
  <c r="BF369"/>
  <c r="T369"/>
  <c r="R369"/>
  <c r="P369"/>
  <c r="BK369"/>
  <c r="J369"/>
  <c r="BE369"/>
  <c r="BI368"/>
  <c r="BH368"/>
  <c r="BG368"/>
  <c r="BF368"/>
  <c r="T368"/>
  <c r="R368"/>
  <c r="P368"/>
  <c r="BK368"/>
  <c r="J368"/>
  <c r="BE368"/>
  <c r="BI367"/>
  <c r="BH367"/>
  <c r="BG367"/>
  <c r="BF367"/>
  <c r="T367"/>
  <c r="R367"/>
  <c r="P367"/>
  <c r="BK367"/>
  <c r="J367"/>
  <c r="BE367"/>
  <c r="BI366"/>
  <c r="BH366"/>
  <c r="BG366"/>
  <c r="BF366"/>
  <c r="T366"/>
  <c r="R366"/>
  <c r="P366"/>
  <c r="BK366"/>
  <c r="J366"/>
  <c r="BE366"/>
  <c r="BI363"/>
  <c r="BH363"/>
  <c r="BG363"/>
  <c r="BF363"/>
  <c r="T363"/>
  <c r="R363"/>
  <c r="P363"/>
  <c r="BK363"/>
  <c r="J363"/>
  <c r="BE363"/>
  <c r="BI360"/>
  <c r="BH360"/>
  <c r="BG360"/>
  <c r="BF360"/>
  <c r="T360"/>
  <c r="R360"/>
  <c r="P360"/>
  <c r="BK360"/>
  <c r="J360"/>
  <c r="BE360"/>
  <c r="BI359"/>
  <c r="BH359"/>
  <c r="BG359"/>
  <c r="BF359"/>
  <c r="T359"/>
  <c r="R359"/>
  <c r="P359"/>
  <c r="BK359"/>
  <c r="J359"/>
  <c r="BE359"/>
  <c r="BI358"/>
  <c r="BH358"/>
  <c r="BG358"/>
  <c r="BF358"/>
  <c r="T358"/>
  <c r="R358"/>
  <c r="P358"/>
  <c r="BK358"/>
  <c r="J358"/>
  <c r="BE358"/>
  <c r="BI357"/>
  <c r="BH357"/>
  <c r="BG357"/>
  <c r="BF357"/>
  <c r="T357"/>
  <c r="R357"/>
  <c r="P357"/>
  <c r="BK357"/>
  <c r="J357"/>
  <c r="BE357"/>
  <c r="BI356"/>
  <c r="BH356"/>
  <c r="BG356"/>
  <c r="BF356"/>
  <c r="T356"/>
  <c r="R356"/>
  <c r="P356"/>
  <c r="BK356"/>
  <c r="J356"/>
  <c r="BE356"/>
  <c r="BI354"/>
  <c r="BH354"/>
  <c r="BG354"/>
  <c r="BF354"/>
  <c r="T354"/>
  <c r="R354"/>
  <c r="P354"/>
  <c r="BK354"/>
  <c r="J354"/>
  <c r="BE354"/>
  <c r="BI353"/>
  <c r="BH353"/>
  <c r="BG353"/>
  <c r="BF353"/>
  <c r="T353"/>
  <c r="R353"/>
  <c r="P353"/>
  <c r="BK353"/>
  <c r="J353"/>
  <c r="BE353"/>
  <c r="BI344"/>
  <c r="BH344"/>
  <c r="BG344"/>
  <c r="BF344"/>
  <c r="T344"/>
  <c r="R344"/>
  <c r="P344"/>
  <c r="BK344"/>
  <c r="J344"/>
  <c r="BE344"/>
  <c r="BI342"/>
  <c r="BH342"/>
  <c r="BG342"/>
  <c r="BF342"/>
  <c r="T342"/>
  <c r="R342"/>
  <c r="P342"/>
  <c r="BK342"/>
  <c r="J342"/>
  <c r="BE342"/>
  <c r="BI341"/>
  <c r="BH341"/>
  <c r="BG341"/>
  <c r="BF341"/>
  <c r="T341"/>
  <c r="R341"/>
  <c r="P341"/>
  <c r="BK341"/>
  <c r="J341"/>
  <c r="BE341"/>
  <c r="BI339"/>
  <c r="BH339"/>
  <c r="BG339"/>
  <c r="BF339"/>
  <c r="T339"/>
  <c r="R339"/>
  <c r="P339"/>
  <c r="BK339"/>
  <c r="J339"/>
  <c r="BE339"/>
  <c r="BI336"/>
  <c r="BH336"/>
  <c r="BG336"/>
  <c r="BF336"/>
  <c r="T336"/>
  <c r="R336"/>
  <c r="P336"/>
  <c r="BK336"/>
  <c r="J336"/>
  <c r="BE336"/>
  <c r="BI334"/>
  <c r="BH334"/>
  <c r="BG334"/>
  <c r="BF334"/>
  <c r="T334"/>
  <c r="R334"/>
  <c r="P334"/>
  <c r="BK334"/>
  <c r="J334"/>
  <c r="BE334"/>
  <c r="BI329"/>
  <c r="BH329"/>
  <c r="BG329"/>
  <c r="BF329"/>
  <c r="T329"/>
  <c r="R329"/>
  <c r="P329"/>
  <c r="BK329"/>
  <c r="J329"/>
  <c r="BE329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6"/>
  <c r="BH316"/>
  <c r="BG316"/>
  <c r="BF316"/>
  <c r="T316"/>
  <c r="R316"/>
  <c r="P316"/>
  <c r="BK316"/>
  <c r="J316"/>
  <c r="BE316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3"/>
  <c r="BH283"/>
  <c r="BG283"/>
  <c r="BF283"/>
  <c r="T283"/>
  <c r="T282"/>
  <c r="R283"/>
  <c r="R282"/>
  <c r="P283"/>
  <c r="P282"/>
  <c r="BK283"/>
  <c r="BK282"/>
  <c r="J282"/>
  <c r="J283"/>
  <c r="BE283"/>
  <c r="J66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T277"/>
  <c r="R278"/>
  <c r="R277"/>
  <c r="P278"/>
  <c r="P277"/>
  <c r="BK278"/>
  <c r="BK277"/>
  <c r="J277"/>
  <c r="J278"/>
  <c r="BE278"/>
  <c r="J65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7"/>
  <c r="BH267"/>
  <c r="BG267"/>
  <c r="BF267"/>
  <c r="T267"/>
  <c r="R267"/>
  <c r="P267"/>
  <c r="BK267"/>
  <c r="J267"/>
  <c r="BE267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6"/>
  <c r="BH216"/>
  <c r="BG216"/>
  <c r="BF216"/>
  <c r="T216"/>
  <c r="T215"/>
  <c r="R216"/>
  <c r="R215"/>
  <c r="P216"/>
  <c r="P215"/>
  <c r="BK216"/>
  <c r="BK215"/>
  <c r="J215"/>
  <c r="J216"/>
  <c r="BE216"/>
  <c r="J64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68"/>
  <c r="BH168"/>
  <c r="BG168"/>
  <c r="BF168"/>
  <c r="T168"/>
  <c r="T167"/>
  <c r="R168"/>
  <c r="R167"/>
  <c r="P168"/>
  <c r="P167"/>
  <c r="BK168"/>
  <c r="BK167"/>
  <c r="J167"/>
  <c r="J168"/>
  <c r="BE168"/>
  <c r="J63"/>
  <c r="BI162"/>
  <c r="BH162"/>
  <c r="BG162"/>
  <c r="BF162"/>
  <c r="T162"/>
  <c r="R162"/>
  <c r="P162"/>
  <c r="BK162"/>
  <c r="J162"/>
  <c r="BE162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7"/>
  <c r="BH147"/>
  <c r="BG147"/>
  <c r="BF147"/>
  <c r="T147"/>
  <c r="R147"/>
  <c r="P147"/>
  <c r="BK147"/>
  <c r="J147"/>
  <c r="BE147"/>
  <c r="BI144"/>
  <c r="BH144"/>
  <c r="BG144"/>
  <c r="BF144"/>
  <c r="T144"/>
  <c r="T143"/>
  <c r="R144"/>
  <c r="R143"/>
  <c r="P144"/>
  <c r="P143"/>
  <c r="BK144"/>
  <c r="BK143"/>
  <c r="J143"/>
  <c r="J144"/>
  <c r="BE144"/>
  <c r="J6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F37"/>
  <c i="1" r="BD55"/>
  <c i="2" r="BH115"/>
  <c r="F36"/>
  <c i="1" r="BC55"/>
  <c i="2" r="BG115"/>
  <c r="F35"/>
  <c i="1" r="BB55"/>
  <c i="2" r="BF115"/>
  <c r="J34"/>
  <c i="1" r="AW55"/>
  <c i="2" r="F34"/>
  <c i="1" r="BA55"/>
  <c i="2" r="T115"/>
  <c r="T114"/>
  <c r="T113"/>
  <c r="T112"/>
  <c r="R115"/>
  <c r="R114"/>
  <c r="R113"/>
  <c r="R112"/>
  <c r="P115"/>
  <c r="P114"/>
  <c r="P113"/>
  <c r="P112"/>
  <c i="1" r="AU55"/>
  <c i="2" r="BK115"/>
  <c r="BK114"/>
  <c r="J114"/>
  <c r="BK113"/>
  <c r="J113"/>
  <c r="BK112"/>
  <c r="J112"/>
  <c r="J59"/>
  <c r="J30"/>
  <c i="1" r="AG55"/>
  <c i="2" r="J115"/>
  <c r="BE115"/>
  <c r="J33"/>
  <c i="1" r="AV55"/>
  <c i="2" r="F33"/>
  <c i="1" r="AZ55"/>
  <c i="2" r="J61"/>
  <c r="J60"/>
  <c r="J108"/>
  <c r="F108"/>
  <c r="F106"/>
  <c r="E104"/>
  <c r="J54"/>
  <c r="F54"/>
  <c r="F52"/>
  <c r="E50"/>
  <c r="J39"/>
  <c r="J24"/>
  <c r="E24"/>
  <c r="J109"/>
  <c r="J55"/>
  <c r="J23"/>
  <c r="J18"/>
  <c r="E18"/>
  <c r="F109"/>
  <c r="F55"/>
  <c r="J17"/>
  <c r="J12"/>
  <c r="J106"/>
  <c r="J52"/>
  <c r="E7"/>
  <c r="E102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4"/>
  <c r="AN64"/>
  <c r="AT63"/>
  <c r="AN63"/>
  <c r="AT62"/>
  <c r="AN62"/>
  <c r="AT61"/>
  <c r="AN61"/>
  <c r="AT60"/>
  <c r="AN60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<sst xmlns="http://schemas.openxmlformats.org/spreadsheetml/2006/main">
  <si>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</si>
  <si>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</si>
  <si>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</si>
  <si>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</si>
  <si>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</si>
  <si>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{98cba51c-cc49-4720-87fa-d5e566a88d9f}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</si>
  <si>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</si>
  <si>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</si>
  <si>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</si>
  <si>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</si>
  <si>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</si>
  <si>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</si>
  <si>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</si>
  <si>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</si>
  <si>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2019/003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</si>
  <si>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</si>
  <si>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</si>
  <si>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ZŠ Mnichovická 23.4.2019</t>
  </si>
  <si>
    <t>KSO:</t>
  </si>
  <si>
    <t>801 3</t>
  </si>
  <si>
    <t>CC-CZ:</t>
  </si>
  <si>
    <t>126</t>
  </si>
  <si>
    <t>Místo:</t>
  </si>
  <si>
    <t>Mnichovická 62, Kolín</t>
  </si>
  <si>
    <t>Datum:</t>
  </si>
  <si>
    <t>17. 1. 2019</t>
  </si>
  <si>
    <t>CZ-CPV:</t>
  </si>
  <si>
    <t>45214000-0</t>
  </si>
  <si>
    <t>CZ-CPA:</t>
  </si>
  <si>
    <t>41.00.48</t>
  </si>
  <si>
    <t>Zadavatel:</t>
  </si>
  <si>
    <t>IČ:</t>
  </si>
  <si>
    <t>Město Kolín, Karlovo nám. 78, 280 12 Kolín 1</t>
  </si>
  <si>
    <t>DIČ:</t>
  </si>
  <si>
    <t>Uchazeč:</t>
  </si>
  <si>
    <t>Vyplň údaj</t>
  </si>
  <si>
    <t>Projektant:</t>
  </si>
  <si>
    <t>Projecticon s.r.o., Nový Hrádek 151, 549 522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</si>
  <si>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</si>
  <si>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</si>
  <si>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</si>
  <si>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</si>
  <si>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</si>
  <si>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</si>
  <si>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</si>
  <si>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</si>
  <si>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</si>
  <si>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</si>
  <si>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</si>
  <si>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</si>
  <si>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</si>
  <si>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</si>
  <si>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</si>
  <si>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</si>
  <si>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</si>
  <si>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</si>
  <si>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</si>
  <si>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</si>
  <si>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</si>
  <si>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</si>
  <si>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</si>
  <si>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</si>
  <si>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</si>
  <si>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</si>
  <si>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</si>
  <si>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</si>
  <si>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</si>
  <si>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</si>
  <si>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</si>
  <si>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</si>
  <si>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</si>
  <si>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</si>
  <si>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</si>
  <si>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</si>
  <si>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</si>
  <si>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</si>
  <si>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</si>
  <si>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</si>
  <si>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</si>
  <si>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</si>
  <si>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</si>
  <si>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</si>
  <si>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</si>
  <si>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 xml:space="preserve">Nástavba 3.NP </t>
  </si>
  <si>
    <t>STA</t>
  </si>
  <si>
    <t>1</t>
  </si>
  <si>
    <t>{87497784-e135-44a3-99c0-002ccc42c92e}</t>
  </si>
  <si>
    <t>2</t>
  </si>
  <si>
    <t>SO 02</t>
  </si>
  <si>
    <t>Zateplení 1.NP a 2.NP - neuznatelné náklady</t>
  </si>
  <si>
    <t>{c189e231-c46f-47aa-a2a0-09f2acf5e097}</t>
  </si>
  <si>
    <t>SO 03</t>
  </si>
  <si>
    <t>ZTI</t>
  </si>
  <si>
    <t>{af2c46eb-9930-42c4-9c59-38c7a10183b0}</t>
  </si>
  <si>
    <t>SO 04</t>
  </si>
  <si>
    <t>UT</t>
  </si>
  <si>
    <t>{da25ae7d-b91c-4649-a64d-66e3fe5cd149}</t>
  </si>
  <si>
    <t>SO 05</t>
  </si>
  <si>
    <t>VZT</t>
  </si>
  <si>
    <t>{9dd8bb15-802d-4a1d-b207-648460ce0493}</t>
  </si>
  <si>
    <t>SO 06</t>
  </si>
  <si>
    <t>Elektro - silno</t>
  </si>
  <si>
    <t>{67710f38-2f14-45f1-9e50-9869953bed6b}</t>
  </si>
  <si>
    <t>SO 07</t>
  </si>
  <si>
    <t>Elektro - slabo</t>
  </si>
  <si>
    <t>{6d47a82c-571f-47fc-9b3f-84a8019f3003}</t>
  </si>
  <si>
    <t>SO 08</t>
  </si>
  <si>
    <t>Hromosvod</t>
  </si>
  <si>
    <t>{d44f5adf-714f-49ce-a937-474d904cb263}</t>
  </si>
  <si>
    <t>SO 09</t>
  </si>
  <si>
    <t xml:space="preserve">Sadové úpravy </t>
  </si>
  <si>
    <t>{cf14e262-99fb-43f7-822d-58f333a5381d}</t>
  </si>
  <si>
    <t>SO 10</t>
  </si>
  <si>
    <t>VRN</t>
  </si>
  <si>
    <t>{c896b566-6e4c-46fa-b52a-86ba312d71d3}</t>
  </si>
  <si>
    <t>KRYCÍ LIST SOUPISU PRACÍ</t>
  </si>
  <si>
    <t>Objekt:</t>
  </si>
  <si>
    <t xml:space="preserve">SO 01 - Nástavba 3.NP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</si>
  <si>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</si>
  <si>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</si>
  <si>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</si>
  <si>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</si>
  <si>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</si>
  <si>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</si>
  <si>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</si>
  <si>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</si>
  <si>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</si>
  <si>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</si>
  <si>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</si>
  <si>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</si>
  <si>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</si>
  <si>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</si>
  <si>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</si>
  <si>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</si>
  <si>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</si>
  <si>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</si>
  <si>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</si>
  <si>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</si>
  <si>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</si>
  <si>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</si>
  <si>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</si>
  <si>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</si>
  <si>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</si>
  <si>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</si>
  <si>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</si>
  <si>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</si>
  <si>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</si>
  <si>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</si>
  <si>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</si>
  <si>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</si>
  <si>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</si>
  <si>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</si>
  <si>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</si>
  <si>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</si>
  <si>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</si>
  <si>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 xml:space="preserve">    33-M - Montáže dopr.zaříz.,sklad. zař. a váh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</si>
  <si>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</si>
  <si>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</si>
  <si>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</si>
  <si>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</si>
  <si>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</si>
  <si>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</si>
  <si>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</si>
  <si>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</si>
  <si>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</si>
  <si>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</si>
  <si>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</si>
  <si>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</si>
  <si>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</si>
  <si>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</si>
  <si>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</si>
  <si>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</si>
  <si>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</si>
  <si>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</si>
  <si>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113107111</t>
  </si>
  <si>
    <t>Odstranění podkladu z kameniva těženého tl 100 mm ručně</t>
  </si>
  <si>
    <t>m2</t>
  </si>
  <si>
    <t>CS ÚRS 2019 01</t>
  </si>
  <si>
    <t>4</t>
  </si>
  <si>
    <t>1243539542</t>
  </si>
  <si>
    <t>VV</t>
  </si>
  <si>
    <t>"Výtah"</t>
  </si>
  <si>
    <t>3,46*3,46</t>
  </si>
  <si>
    <t>113107123</t>
  </si>
  <si>
    <t>Odstranění podkladu z kameniva drceného tl 300 mm ručně</t>
  </si>
  <si>
    <t>1712803008</t>
  </si>
  <si>
    <t>3</t>
  </si>
  <si>
    <t>113204111</t>
  </si>
  <si>
    <t>Vytrhání obrub záhonových</t>
  </si>
  <si>
    <t>m</t>
  </si>
  <si>
    <t>-2039555900</t>
  </si>
  <si>
    <t>3,46*2</t>
  </si>
  <si>
    <t>122201101</t>
  </si>
  <si>
    <t>Odkopávky a prokopávky nezapažené v hornině tř. 3 objem do 100 m3</t>
  </si>
  <si>
    <t>m3</t>
  </si>
  <si>
    <t>1339311979</t>
  </si>
  <si>
    <t>"Odkop pro výtahovou šachtu"</t>
  </si>
  <si>
    <t>3,4*3,4*2,1</t>
  </si>
  <si>
    <t>5</t>
  </si>
  <si>
    <t>122201109</t>
  </si>
  <si>
    <t>Příplatek za lepivost u odkopávek v hornině tř. 1 až 3</t>
  </si>
  <si>
    <t>1874972554</t>
  </si>
  <si>
    <t>6</t>
  </si>
  <si>
    <t>122201R01</t>
  </si>
  <si>
    <t>Příplatek za ruční odkop v hornině tř. 1 až 3</t>
  </si>
  <si>
    <t>-2145619697</t>
  </si>
  <si>
    <t>7</t>
  </si>
  <si>
    <t>113106171</t>
  </si>
  <si>
    <t>Rozebrání dlažeb vozovek ze zámkové dlažby s ložem z kameniva ručně</t>
  </si>
  <si>
    <t>-1293340656</t>
  </si>
  <si>
    <t>"Výkop pro výtah, dlažba bude sloužit jako rezervení po čac výstavby - předláždění"</t>
  </si>
  <si>
    <t>8</t>
  </si>
  <si>
    <t>162201211</t>
  </si>
  <si>
    <t>Vodorovné přemístění výkopku z horniny tř. 1 až 4 stavebním kolečkem do 10 m</t>
  </si>
  <si>
    <t>2087359081</t>
  </si>
  <si>
    <t>"uložení na meziskládku, dovoz tam a zpět - 2x.i dlažba" 2*12,958+1,25</t>
  </si>
  <si>
    <t>9</t>
  </si>
  <si>
    <t>162201219</t>
  </si>
  <si>
    <t>Příplatek k vodorovnému přemístění výkopku z horniny tř. 1 až 4 stavebním kolečkem ZKD 10 m</t>
  </si>
  <si>
    <t>759082337</t>
  </si>
  <si>
    <t>10*27,166</t>
  </si>
  <si>
    <t>10</t>
  </si>
  <si>
    <t>162701105</t>
  </si>
  <si>
    <t>Vodorovné přemístění do 10000 m výkopku/sypaniny z horniny tř. 1 až 4</t>
  </si>
  <si>
    <t>306742329</t>
  </si>
  <si>
    <t>2,3*2,1*2,2*1,1</t>
  </si>
  <si>
    <t>11</t>
  </si>
  <si>
    <t>162701109</t>
  </si>
  <si>
    <t>Příplatek k vodorovnému přemístění výkopku/sypaniny z horniny tř. 1 až 4 ZKD 1000 m přes 10000 m</t>
  </si>
  <si>
    <t>2012152252</t>
  </si>
  <si>
    <t>20*11,689</t>
  </si>
  <si>
    <t>12</t>
  </si>
  <si>
    <t>171201211</t>
  </si>
  <si>
    <t>Poplatek za uložení stavebního odpadu - zeminy a kameniva na skládce</t>
  </si>
  <si>
    <t>t</t>
  </si>
  <si>
    <t>-1836958583</t>
  </si>
  <si>
    <t>13</t>
  </si>
  <si>
    <t>174101101</t>
  </si>
  <si>
    <t>Zásyp jam, šachet rýh nebo kolem objektů sypaninou se zhutněním</t>
  </si>
  <si>
    <t>-1705818477</t>
  </si>
  <si>
    <t>24,2736-(2,3*2,2*2,1)-2,76*0,25</t>
  </si>
  <si>
    <t>Zakládání</t>
  </si>
  <si>
    <t>14</t>
  </si>
  <si>
    <t>273321511</t>
  </si>
  <si>
    <t>Základové desky ze ŽB bez zvýšených nároků na prostředí tř. C 25/30</t>
  </si>
  <si>
    <t>-405744142</t>
  </si>
  <si>
    <t>"Výtah - základová deska"</t>
  </si>
  <si>
    <t>2,125*2,3*0,3</t>
  </si>
  <si>
    <t>274321511</t>
  </si>
  <si>
    <t>Základové pasy ze ŽB bez zvýšených nároků na prostředí tř. C 25/30</t>
  </si>
  <si>
    <t>113076509</t>
  </si>
  <si>
    <t xml:space="preserve">"Výtah základy" </t>
  </si>
  <si>
    <t>2,3*0,5*2*0,6+1,625*0,5*2*0,6</t>
  </si>
  <si>
    <t>Součet</t>
  </si>
  <si>
    <t>16</t>
  </si>
  <si>
    <t>273362021</t>
  </si>
  <si>
    <t>Výztuž základových desek svařovanými sítěmi Kari</t>
  </si>
  <si>
    <t>886498190</t>
  </si>
  <si>
    <t xml:space="preserve">"Výztuž základové desky dojezdu výtahu -  Základy TVAR" 64,56/1000</t>
  </si>
  <si>
    <t>"Prořez 10%" 0,065*1,1</t>
  </si>
  <si>
    <t>17</t>
  </si>
  <si>
    <t>274361321</t>
  </si>
  <si>
    <t>Výztuž základových pásů betonářskou ocelí 11 373 (EZ)</t>
  </si>
  <si>
    <t>985120651</t>
  </si>
  <si>
    <t>"Pás 35 kg/m3" 2,355*35/1000</t>
  </si>
  <si>
    <t>18</t>
  </si>
  <si>
    <t>274351121</t>
  </si>
  <si>
    <t>Zřízení bednění základových pasů rovného</t>
  </si>
  <si>
    <t>-446780639</t>
  </si>
  <si>
    <t xml:space="preserve">"Výtah základy " </t>
  </si>
  <si>
    <t>35</t>
  </si>
  <si>
    <t>2,3*0,6*2*2+1,625*0,6*2*2</t>
  </si>
  <si>
    <t>19</t>
  </si>
  <si>
    <t>274351122</t>
  </si>
  <si>
    <t>Odstranění bednění základových pasů rovného</t>
  </si>
  <si>
    <t>1944721910</t>
  </si>
  <si>
    <t>Svislé a kompletní konstrukce</t>
  </si>
  <si>
    <t>20</t>
  </si>
  <si>
    <t>310239211</t>
  </si>
  <si>
    <t>Zazdívka otvorů pl do 4 m2 ve zdivu nadzákladovém cihlami pálenými na MVC</t>
  </si>
  <si>
    <t>1440831260</t>
  </si>
  <si>
    <t>"3.NP, okna 62" 1,4*2,25*0,6*2</t>
  </si>
  <si>
    <t xml:space="preserve">" 1.NP - zadní východ"  0,46*2,85*0,45+0,4*0,45*2,85</t>
  </si>
  <si>
    <t>Mezisoučet</t>
  </si>
  <si>
    <t>311234111</t>
  </si>
  <si>
    <t>Zdivo jednovrstvé z cihel děrovaných do P10 na maltu M5 tl 440 mm</t>
  </si>
  <si>
    <t>51410557</t>
  </si>
  <si>
    <t>"zazdění otvoru 1.NP - tělocvična" 2*2,85</t>
  </si>
  <si>
    <t>22</t>
  </si>
  <si>
    <t>311234221</t>
  </si>
  <si>
    <t>Zdivo jednovrstvé z cihel děrovaných do P10 na maltu M10 tl 200 mm</t>
  </si>
  <si>
    <t>1425553652</t>
  </si>
  <si>
    <t>" Příčka 2.NP" 3,7*3,4*1,1</t>
  </si>
  <si>
    <t>23</t>
  </si>
  <si>
    <t>311235131</t>
  </si>
  <si>
    <t>Zdivo jednovrstvé z cihel broušenýchdo P10 na tenkovrstvou maltu tl 240 mm</t>
  </si>
  <si>
    <t>-2136196144</t>
  </si>
  <si>
    <t>"D.1.1.3.4 PŮDORYS 3.NP.pdf, tl. zdiva 225mm"</t>
  </si>
  <si>
    <t>8,28*3*3,275</t>
  </si>
  <si>
    <t>24</t>
  </si>
  <si>
    <t>311235121</t>
  </si>
  <si>
    <t>Zdivo jednovrstvé z cihel broušených do P10 na tenkovrstvou maltu tl 200 mm</t>
  </si>
  <si>
    <t>-1148891359</t>
  </si>
  <si>
    <t>"D.1.1.3.4 PŮDORYS 3.NP.pdf, tl. zdiva 200mm"</t>
  </si>
  <si>
    <t>3,55*3,275</t>
  </si>
  <si>
    <t>25</t>
  </si>
  <si>
    <t>311235111</t>
  </si>
  <si>
    <t>Zdivo jednovrstvé z cihel broušených přes P10 do P15 na tenkovrstvou maltu tl 175 mm</t>
  </si>
  <si>
    <t>1167227397</t>
  </si>
  <si>
    <t>"D.1.1.3.4 PŮDORYS 3.NP.pdf</t>
  </si>
  <si>
    <t>(18,215+6,325)*3,275</t>
  </si>
  <si>
    <t>"odečet otvorů" -(1*2,02*4)</t>
  </si>
  <si>
    <t>26</t>
  </si>
  <si>
    <t>311235145</t>
  </si>
  <si>
    <t>Zdivo jednovrstvé z cihel broušených přes P10 do P15 na tenkovrstvou maltu tl 250 mm</t>
  </si>
  <si>
    <t>-710091218</t>
  </si>
  <si>
    <t>(3,8+7,3+11,5)*4,7</t>
  </si>
  <si>
    <t>27</t>
  </si>
  <si>
    <t>342244111</t>
  </si>
  <si>
    <t>Příčka z cihel děrovaných do P10 na maltu M5 tloušťky 115 mm</t>
  </si>
  <si>
    <t>1700285750</t>
  </si>
  <si>
    <t>(1,72+0,25+7,42+1,5+1,4+1,6+1,65+1,85+3,25+1,4+8,13+1,04*2+2,7+1,5+2,54*4)*3,275</t>
  </si>
  <si>
    <t>"odečet otvorů" -(0,9*2,02*5+0,8*2,02*1+0,7*2,02*4+1*2,02*1+1,7*2,4*2)</t>
  </si>
  <si>
    <t>28</t>
  </si>
  <si>
    <t>342244121</t>
  </si>
  <si>
    <t>Příčka z cihel děrovaných do P10 na maltu M5 tloušťky 140 mm</t>
  </si>
  <si>
    <t>178425687</t>
  </si>
  <si>
    <t>12,525*3,275-(1*2,02*2)</t>
  </si>
  <si>
    <t>29</t>
  </si>
  <si>
    <t>317168011</t>
  </si>
  <si>
    <t>Překlad keramický plochý š 115 mm dl 1000 mm</t>
  </si>
  <si>
    <t>kus</t>
  </si>
  <si>
    <t>-1943131950</t>
  </si>
  <si>
    <t>"STROP nad 3.NP - TVAR" 5</t>
  </si>
  <si>
    <t>30</t>
  </si>
  <si>
    <t>317168012</t>
  </si>
  <si>
    <t>Překlad keramický plochý š 115 mm dl 1250 mm</t>
  </si>
  <si>
    <t>-1037273353</t>
  </si>
  <si>
    <t>"STROP nad 3.NP - TVAR" 6</t>
  </si>
  <si>
    <t>31</t>
  </si>
  <si>
    <t>317168022</t>
  </si>
  <si>
    <t>Překlad keramický plochý š 145 mm dl 1250 mm</t>
  </si>
  <si>
    <t>-1579557404</t>
  </si>
  <si>
    <t>32</t>
  </si>
  <si>
    <t>317168013</t>
  </si>
  <si>
    <t>Překlad keramický plochý š 115 mm dl 1500 mm</t>
  </si>
  <si>
    <t>-1011144362</t>
  </si>
  <si>
    <t>33</t>
  </si>
  <si>
    <t>317168053</t>
  </si>
  <si>
    <t>Překlad keramický vysoký v 238 mm dl 1500 mm</t>
  </si>
  <si>
    <t>609524138</t>
  </si>
  <si>
    <t>"Strop 2.NP - TVAR, výtahový šachta/stávající budova" 8</t>
  </si>
  <si>
    <t xml:space="preserve">"Strop 1.NP - TVAR, výtahová šachta/stávající budova"  8</t>
  </si>
  <si>
    <t>34</t>
  </si>
  <si>
    <t>279113153</t>
  </si>
  <si>
    <t>Základová zeď tl do 250 mm z tvárnic ztraceného bednění včetně výplně z betonu tř. C 25/30</t>
  </si>
  <si>
    <t>-436222071</t>
  </si>
  <si>
    <t>"Výtahová šachta"</t>
  </si>
  <si>
    <t>(2,3*2+1,625*2)*12,2-(1,2*2*3)</t>
  </si>
  <si>
    <t>311361821</t>
  </si>
  <si>
    <t>Výztuž nosných zdí betonářskou ocelí 10 505</t>
  </si>
  <si>
    <t>874780930</t>
  </si>
  <si>
    <t>"Výztuž výtahové šachty - základy TVAR" 2367,77/1000</t>
  </si>
  <si>
    <t>2,368*1,1</t>
  </si>
  <si>
    <t>36</t>
  </si>
  <si>
    <t>342291111</t>
  </si>
  <si>
    <t>Ukotvení příček montážní polyuretanovou pěnou tl příčky do 100 mm</t>
  </si>
  <si>
    <t>-1574565998</t>
  </si>
  <si>
    <t>37</t>
  </si>
  <si>
    <t>342291112</t>
  </si>
  <si>
    <t>Ukotvení příček montážní polyuretanovou pěnou tl příčky přes 100 mm</t>
  </si>
  <si>
    <t>1089340912</t>
  </si>
  <si>
    <t>Vodorovné konstrukce</t>
  </si>
  <si>
    <t>38</t>
  </si>
  <si>
    <t>411121121</t>
  </si>
  <si>
    <t>Montáž prefabrikovaných ŽB stropů ze stropních panelů š 1200 mm dl do 3800 mm</t>
  </si>
  <si>
    <t>-321489268</t>
  </si>
  <si>
    <t>"Strop nad 2.NP" 5*3</t>
  </si>
  <si>
    <t>39</t>
  </si>
  <si>
    <t>411R02</t>
  </si>
  <si>
    <t>Montáž prefabrikovaných ŽB stropů ze stropních panelů - atyp</t>
  </si>
  <si>
    <t>64069463</t>
  </si>
  <si>
    <t>40</t>
  </si>
  <si>
    <t>M</t>
  </si>
  <si>
    <t>593R01</t>
  </si>
  <si>
    <t xml:space="preserve">panel stropní předpjatý </t>
  </si>
  <si>
    <t>-561228169</t>
  </si>
  <si>
    <t>"Strop 2.NP" 3*15+3+6,3</t>
  </si>
  <si>
    <t>41</t>
  </si>
  <si>
    <t>413321414</t>
  </si>
  <si>
    <t>Nosníky ze ŽB tř. C 25/30</t>
  </si>
  <si>
    <t>890441486</t>
  </si>
  <si>
    <t>"Schodiště" 0,4*0,21*3,15</t>
  </si>
  <si>
    <t>42</t>
  </si>
  <si>
    <t>413351121</t>
  </si>
  <si>
    <t>Zřízení bednění nosníků a průvlaků bez podpěrné kce výšky přes 100 cm</t>
  </si>
  <si>
    <t>175380833</t>
  </si>
  <si>
    <t>(0,4*2+0,21)*3,15</t>
  </si>
  <si>
    <t>43</t>
  </si>
  <si>
    <t>413351122</t>
  </si>
  <si>
    <t>Odstranění bednění nosníků a průvlaků bez podpěrné kce výšky přes 100 cm</t>
  </si>
  <si>
    <t>-60062845</t>
  </si>
  <si>
    <t>44</t>
  </si>
  <si>
    <t>413352115</t>
  </si>
  <si>
    <t>Zřízení podpěrné konstrukce nosníků výšky podepření do 4 m pro nosník výšky přes 100 cm</t>
  </si>
  <si>
    <t>1412666110</t>
  </si>
  <si>
    <t>45</t>
  </si>
  <si>
    <t>413352116</t>
  </si>
  <si>
    <t>Odstranění podpěrné konstrukce nosníků výšky podepření do 4 m pro nosník výšky přes 100 cm</t>
  </si>
  <si>
    <t>-1231881452</t>
  </si>
  <si>
    <t>46</t>
  </si>
  <si>
    <t>635211131</t>
  </si>
  <si>
    <t>Násyp pod podlahy z perlitu</t>
  </si>
  <si>
    <t>-1067961696</t>
  </si>
  <si>
    <t>"ST02 - výplň vypl perlitem" (19,766*0,92)/2</t>
  </si>
  <si>
    <t>47</t>
  </si>
  <si>
    <t>417111R01</t>
  </si>
  <si>
    <t xml:space="preserve">Betonová patka nad nosnými stěnami </t>
  </si>
  <si>
    <t>-1064905044</t>
  </si>
  <si>
    <t xml:space="preserve">"Nadvlak OSY D-F/1  -  včetně bědnění a odbědnění" 2</t>
  </si>
  <si>
    <t>48</t>
  </si>
  <si>
    <t>317171R01</t>
  </si>
  <si>
    <t>D+M Spřažení nosníků M12/I180 závitovou tyčí, včetně vyvrtání otvorů</t>
  </si>
  <si>
    <t>-96238427</t>
  </si>
  <si>
    <t>"1.NP - navrtání a osazení závitových tyčí" 30</t>
  </si>
  <si>
    <t>49</t>
  </si>
  <si>
    <t>317171R02</t>
  </si>
  <si>
    <t>D+M Spřažení nosníků M14/I220 závitovou tyčí, včetně vyvrtání otvorů</t>
  </si>
  <si>
    <t>-1795678974</t>
  </si>
  <si>
    <t>"1.NP - navrtání a osazení závitových tyčí" 16</t>
  </si>
  <si>
    <t>50</t>
  </si>
  <si>
    <t>411111R01</t>
  </si>
  <si>
    <t>Betonáž prostoru mezi nosníky</t>
  </si>
  <si>
    <t>-654866309</t>
  </si>
  <si>
    <t>((0,243*0,18*2,2)*5+(0,154*0,22*9))*1,1</t>
  </si>
  <si>
    <t>51</t>
  </si>
  <si>
    <t>-1554271386</t>
  </si>
  <si>
    <t>(0,243*2,2+0,22*2,2*2)*5+(0,27*4,5*2+0,243*4,5)*2</t>
  </si>
  <si>
    <t>52</t>
  </si>
  <si>
    <t>-1323240018</t>
  </si>
  <si>
    <t>53</t>
  </si>
  <si>
    <t>-29748856</t>
  </si>
  <si>
    <t>54</t>
  </si>
  <si>
    <t>998327573</t>
  </si>
  <si>
    <t>55</t>
  </si>
  <si>
    <t>411354259</t>
  </si>
  <si>
    <t>Bednění stropů ztracené z hraněných trapézových vln v 92 mm plech pozinkovaný tl 1,0 mm</t>
  </si>
  <si>
    <t>1718069209</t>
  </si>
  <si>
    <t xml:space="preserve">"Strop 3.NP" </t>
  </si>
  <si>
    <t xml:space="preserve">" BTR93 tl. 1,0mm,  1080x3550 - 6ks" 6*1,08*3,55</t>
  </si>
  <si>
    <t>"BTR92, tl. 1,0mm, 1080x2900 - 7ks" 7*1,08*2,9</t>
  </si>
  <si>
    <t>"Prořez 10%" 44,928*1,1</t>
  </si>
  <si>
    <t>56</t>
  </si>
  <si>
    <t>411354331</t>
  </si>
  <si>
    <t>Zřízení podpěrné konstrukce stropů výšky do 6 m tl do 15 cm</t>
  </si>
  <si>
    <t>919714422</t>
  </si>
  <si>
    <t>57</t>
  </si>
  <si>
    <t>411354332</t>
  </si>
  <si>
    <t>Odstranění podpěrné konstrukce stropů výšky do 6 m tl do 15 cm</t>
  </si>
  <si>
    <t>-2084218256</t>
  </si>
  <si>
    <t>58</t>
  </si>
  <si>
    <t>411315R1</t>
  </si>
  <si>
    <t>Příplatek k ztracenému bednění stropů za lože z MC</t>
  </si>
  <si>
    <t>513505701</t>
  </si>
  <si>
    <t>"TP02 - nad schodištěm" 3,15*6,275*0,03</t>
  </si>
  <si>
    <t>59</t>
  </si>
  <si>
    <t>430321414</t>
  </si>
  <si>
    <t>Schodišťová konstrukce a rampa ze ŽB tř. C 25/30</t>
  </si>
  <si>
    <t>-513847325</t>
  </si>
  <si>
    <t>((3,8*0,18)+(0,024*1,475*12)+(0,28*0,21*1,475)+(3,2*0,2*3,15)+(0,024*1,475*11)+(0,21*0,21*1,475)+(3,4*0,18))*1,1</t>
  </si>
  <si>
    <t>60</t>
  </si>
  <si>
    <t>430361321</t>
  </si>
  <si>
    <t>Výztuž schodišťové konstrukce a rampy betonářskou ocelí 11 373</t>
  </si>
  <si>
    <t>1722515945</t>
  </si>
  <si>
    <t>"dle D.1.2.4.5" (600,5*1,1)/1000</t>
  </si>
  <si>
    <t>61</t>
  </si>
  <si>
    <t>431351121</t>
  </si>
  <si>
    <t>Zřízení bednění podest schodišť a ramp přímočarých v do 4 m</t>
  </si>
  <si>
    <t>1765347691</t>
  </si>
  <si>
    <t>((3,115*3,15*2)+(1,475*3,8)+(3,4*1,475))*1,1</t>
  </si>
  <si>
    <t>62</t>
  </si>
  <si>
    <t>431351122</t>
  </si>
  <si>
    <t>Odstranění bednění podest schodišť a ramp přímočarých v do 4 m</t>
  </si>
  <si>
    <t>-277098516</t>
  </si>
  <si>
    <t>63</t>
  </si>
  <si>
    <t>434351141</t>
  </si>
  <si>
    <t>Zřízení bednění stupňů přímočarých schodišť</t>
  </si>
  <si>
    <t>-992008353</t>
  </si>
  <si>
    <t>(1,475*0,275*24+1,1475*0,153*23)*1,1</t>
  </si>
  <si>
    <t>64</t>
  </si>
  <si>
    <t>434351142</t>
  </si>
  <si>
    <t>Odstranění bednění stupňů přímočarých schodišť</t>
  </si>
  <si>
    <t>-1856954315</t>
  </si>
  <si>
    <t>65</t>
  </si>
  <si>
    <t>435R01</t>
  </si>
  <si>
    <t xml:space="preserve">Odkrytí a stanovéní dimenze stávajícího průvlaku schodišťového ramene, oveření únostnosti pro nové nástupní rameno do 3.NP. </t>
  </si>
  <si>
    <t>kpl</t>
  </si>
  <si>
    <t>1886471300</t>
  </si>
  <si>
    <t>66</t>
  </si>
  <si>
    <t>411324444</t>
  </si>
  <si>
    <t>Stropy deskové ze ŽB pohledového tř. C 25/30</t>
  </si>
  <si>
    <t>-1748811759</t>
  </si>
  <si>
    <t>"Výtahová šachta - ST02"</t>
  </si>
  <si>
    <t>2,3*2,2*0,2</t>
  </si>
  <si>
    <t>67</t>
  </si>
  <si>
    <t>411351011</t>
  </si>
  <si>
    <t>Zřízení bednění stropů deskových tl do 25 cm bez podpěrné kce</t>
  </si>
  <si>
    <t>-810649314</t>
  </si>
  <si>
    <t>"Výtah ST02"</t>
  </si>
  <si>
    <t>2,3*2,2*2,3*0,25*2+2,2*0,25*2</t>
  </si>
  <si>
    <t>68</t>
  </si>
  <si>
    <t>411351012</t>
  </si>
  <si>
    <t>Odstranění bednění stropů deskových tl do 25 cm bez podpěrné kce</t>
  </si>
  <si>
    <t>1847760097</t>
  </si>
  <si>
    <t>69</t>
  </si>
  <si>
    <t>411354333</t>
  </si>
  <si>
    <t>Zřízení podpěrné konstrukce stropů výšky do 6 m tl do 25 cm</t>
  </si>
  <si>
    <t>444890799</t>
  </si>
  <si>
    <t>2,3*2,2</t>
  </si>
  <si>
    <t>70</t>
  </si>
  <si>
    <t>411354334</t>
  </si>
  <si>
    <t>Odstranění podpěrné konstrukce stropů výšky do 6 m tl do 25 cm</t>
  </si>
  <si>
    <t>1008357797</t>
  </si>
  <si>
    <t>71</t>
  </si>
  <si>
    <t>411362021</t>
  </si>
  <si>
    <t>Výztuž stropů svařovanými sítěmi Kari</t>
  </si>
  <si>
    <t>-1215187573</t>
  </si>
  <si>
    <t>"Výztuž stropní desky horní přejezd - Základy TVAR" 64,56/1000</t>
  </si>
  <si>
    <t>Komunikace pozemní</t>
  </si>
  <si>
    <t>72</t>
  </si>
  <si>
    <t>564211111</t>
  </si>
  <si>
    <t>Podklad nebo podsyp ze štěrkopísku ŠP tl 50 mm</t>
  </si>
  <si>
    <t>-145837716</t>
  </si>
  <si>
    <t>73</t>
  </si>
  <si>
    <t>564760111</t>
  </si>
  <si>
    <t>Podklad z kameniva hrubého drceného vel. 16-32 mm tl 200 mm</t>
  </si>
  <si>
    <t>1496420393</t>
  </si>
  <si>
    <t>74</t>
  </si>
  <si>
    <t>596211110</t>
  </si>
  <si>
    <t>Kladení zámkové dlažby komunikací pro pěší tl 60 mm skupiny A pl do 50 m2</t>
  </si>
  <si>
    <t>-669459111</t>
  </si>
  <si>
    <t>"zámková okolo výtahu - bez dodávky materiálu" 2,3*1,2+1,2*2,5</t>
  </si>
  <si>
    <t>Úpravy povrchů, podlahy a osazování výplní</t>
  </si>
  <si>
    <t>75</t>
  </si>
  <si>
    <t>612315215</t>
  </si>
  <si>
    <t>Vápenná hladká omítka malých ploch do 4,0 m2 na stěnách</t>
  </si>
  <si>
    <t>1832342541</t>
  </si>
  <si>
    <t>"č.p.62" 2</t>
  </si>
  <si>
    <t>76</t>
  </si>
  <si>
    <t>612341121</t>
  </si>
  <si>
    <t>Sádrová nebo vápenosádrová omítka hladká jednovrstvá vnitřních stěn nanášená ručně</t>
  </si>
  <si>
    <t>-2031085620</t>
  </si>
  <si>
    <t>"SDK" 250,101+20,81</t>
  </si>
  <si>
    <t>77</t>
  </si>
  <si>
    <t>611181011</t>
  </si>
  <si>
    <t>Příplatek k cenám za každý další 1 mm sádrové stěrky vnitřních rovných stropů</t>
  </si>
  <si>
    <t>1806581926</t>
  </si>
  <si>
    <t>78</t>
  </si>
  <si>
    <t>612321141</t>
  </si>
  <si>
    <t>Vápenocementová omítka štuková dvouvrstvá vnitřních stěn nanášená ručně</t>
  </si>
  <si>
    <t>-695060371</t>
  </si>
  <si>
    <t>"tl. 150" (12,525*3,275-(1*2,02*2))*2</t>
  </si>
  <si>
    <t>"tl. 175" (18,215*2+6,325)*3,275-(1*2,02*4)*2</t>
  </si>
  <si>
    <t>"tl. 225" 8,28*5*3,275+1,8*3,275-(1,2+0,7)*1,6*4</t>
  </si>
  <si>
    <t>"tl. 200" 3,55*3,275</t>
  </si>
  <si>
    <t>"tl. 100" (1,72+0,25+7,42+1,5+1,4+1,6+1,65+1,85+3,25+1,4+1,04*2+2,7+1,5+2,54*4)*2*0,4 +8,13*2</t>
  </si>
  <si>
    <t>"tl.250" (3,8+7,3)*0,41+1,5*2,5</t>
  </si>
  <si>
    <t>"stěna tělocvična" 2*2,85*2</t>
  </si>
  <si>
    <t>79</t>
  </si>
  <si>
    <t>612321191</t>
  </si>
  <si>
    <t>Příplatek k vápenocementové omítce vnitřních stěn za každých dalších 5 mm tloušťky ručně</t>
  </si>
  <si>
    <t>-1803891223</t>
  </si>
  <si>
    <t>80</t>
  </si>
  <si>
    <t>611321125</t>
  </si>
  <si>
    <t>Vápenocementová omítka hladká jednovrstvá vnitřních schodišťových konstrukcí nanášená ručně</t>
  </si>
  <si>
    <t>-1223501229</t>
  </si>
  <si>
    <t xml:space="preserve">"ramena schodiště - podhled+boky" </t>
  </si>
  <si>
    <t>3,8*1,5*2+3,8*0,3*2</t>
  </si>
  <si>
    <t>81</t>
  </si>
  <si>
    <t>612131100</t>
  </si>
  <si>
    <t>Vápenný postřik vnitřních stěn nanášený ručně</t>
  </si>
  <si>
    <t>454637034</t>
  </si>
  <si>
    <t>122,716+405,513+13,68</t>
  </si>
  <si>
    <t>82</t>
  </si>
  <si>
    <t>611111001</t>
  </si>
  <si>
    <t>Ubroušení výstupků betonu vnitřních neomítaných stropů po odbednění</t>
  </si>
  <si>
    <t>503204734</t>
  </si>
  <si>
    <t>83</t>
  </si>
  <si>
    <t>611321145</t>
  </si>
  <si>
    <t>Vápenocementová omítka štuková dvouvrstvá vnitřních schodišťových konstrukcí nanášená ručně</t>
  </si>
  <si>
    <t>1700064138</t>
  </si>
  <si>
    <t>"stěny" 6,901*(6,3*2+3,2)</t>
  </si>
  <si>
    <t>"ramena schodiště - podhled+boky" 3,8*1,5*2+3,8*0,3*2</t>
  </si>
  <si>
    <t>84</t>
  </si>
  <si>
    <t>611321195</t>
  </si>
  <si>
    <t>Příplatek k vápenocementové omítce schodišťových konstrukcí za každých dalších 5 mm tloušťky ručně</t>
  </si>
  <si>
    <t>-330885640</t>
  </si>
  <si>
    <t>122,716+13,68</t>
  </si>
  <si>
    <t>85</t>
  </si>
  <si>
    <t>621211031</t>
  </si>
  <si>
    <t>Montáž kontaktního zateplení vnějších podhledů z polystyrénových desek tl do 160 mm</t>
  </si>
  <si>
    <t>-866402518</t>
  </si>
  <si>
    <t>"Výtahová šachta S06"</t>
  </si>
  <si>
    <t>2,2*2,3*11,2</t>
  </si>
  <si>
    <t>86</t>
  </si>
  <si>
    <t>28375951</t>
  </si>
  <si>
    <t>deska EPS 70 fasádní λ=0,039 tl 140mm</t>
  </si>
  <si>
    <t>-1107795092</t>
  </si>
  <si>
    <t>56,672*1,02 'Přepočtené koeficientem množství</t>
  </si>
  <si>
    <t>87</t>
  </si>
  <si>
    <t>622131121</t>
  </si>
  <si>
    <t>Penetrační disperzní nátěr vnějších stěn nanášený ručně</t>
  </si>
  <si>
    <t>-193265299</t>
  </si>
  <si>
    <t>88</t>
  </si>
  <si>
    <t>622221031</t>
  </si>
  <si>
    <t>Montáž kontaktního zateplení vnějších stěn z minerální vlny s podélnou orientací vláken tl do 160 mm</t>
  </si>
  <si>
    <t>1366568048</t>
  </si>
  <si>
    <t>89</t>
  </si>
  <si>
    <t>63151531</t>
  </si>
  <si>
    <t>deska tepelně izolační minerální kontaktních fasád podélné vlákno λ=0,036-0,037 tl 140mm</t>
  </si>
  <si>
    <t>501033235</t>
  </si>
  <si>
    <t>252,22*1,05 'Přepočtené koeficientem množství</t>
  </si>
  <si>
    <t>90</t>
  </si>
  <si>
    <t>622142001</t>
  </si>
  <si>
    <t>Potažení vnějších stěn sklovláknitým pletivem vtlačeným do tenkovrstvé hmoty</t>
  </si>
  <si>
    <t>-329968818</t>
  </si>
  <si>
    <t xml:space="preserve">"Výtahová šachta, skladba S05"  (2,3*2+2,125*2)*1,5</t>
  </si>
  <si>
    <t xml:space="preserve">Zateplení 3.NP, skladba S03" </t>
  </si>
  <si>
    <t>"přední strana" (3,5+5,7+5,7+4,9)*3,6+(6,9+6,9+6,9+0,15*4+0,45*2)*4,8</t>
  </si>
  <si>
    <t>"otvory" -(1,2*1,8*9+1,2*2,7*9)</t>
  </si>
  <si>
    <t>"zadní strana" (16,6+18,4)*4,1</t>
  </si>
  <si>
    <t>"otvory" -(0,6*1,2*3+1,2*1,8*7+1,2*2,7)</t>
  </si>
  <si>
    <t>91</t>
  </si>
  <si>
    <t>622143003</t>
  </si>
  <si>
    <t>Montáž omítkových plastových nebo pozinkovaných rohových profilů s tkaninou</t>
  </si>
  <si>
    <t>-1096358325</t>
  </si>
  <si>
    <t>"okna" ((1,2*2+0,6)*3+(1,2*1,8*2)*16+(2,7*2+1,2)*4)*0,25</t>
  </si>
  <si>
    <t>"rohy budova" 4*4,5</t>
  </si>
  <si>
    <t>"rohy výtah" 4*11,2</t>
  </si>
  <si>
    <t>92</t>
  </si>
  <si>
    <t>59051486</t>
  </si>
  <si>
    <t>lišta rohová PVC 10/15cm s tkaninou</t>
  </si>
  <si>
    <t>180641594</t>
  </si>
  <si>
    <t>88,93*1,05 'Přepočtené koeficientem množství</t>
  </si>
  <si>
    <t>93</t>
  </si>
  <si>
    <t>622252001</t>
  </si>
  <si>
    <t>Montáž zakládacích soklových lišt kontaktního zateplení</t>
  </si>
  <si>
    <t>1000730731</t>
  </si>
  <si>
    <t>"Výtahová šachta S05"</t>
  </si>
  <si>
    <t>2,2*3</t>
  </si>
  <si>
    <t>94</t>
  </si>
  <si>
    <t>59051653</t>
  </si>
  <si>
    <t>lišta soklová Al s okapničkou zakládací U 16cm 0,95/200cm</t>
  </si>
  <si>
    <t>1007078555</t>
  </si>
  <si>
    <t>6,6*1,05 'Přepočtené koeficientem množství</t>
  </si>
  <si>
    <t>95</t>
  </si>
  <si>
    <t>59051651</t>
  </si>
  <si>
    <t>lišta soklová Al s okapničkou zakládací U 14cm 0,95/200cm</t>
  </si>
  <si>
    <t>1722081278</t>
  </si>
  <si>
    <t>96</t>
  </si>
  <si>
    <t>622511111</t>
  </si>
  <si>
    <t>Tenkovrstvá akrylátová mozaiková střednězrnná omítka včetně penetrace vnějších stěn</t>
  </si>
  <si>
    <t>-63059252</t>
  </si>
  <si>
    <t>97</t>
  </si>
  <si>
    <t>622531011</t>
  </si>
  <si>
    <t>Tenkovrstvá silikonová zrnitá omítka tl. 1,5 mm včetně penetrace vnějších stěn</t>
  </si>
  <si>
    <t>-1895799692</t>
  </si>
  <si>
    <t>98</t>
  </si>
  <si>
    <t>622135011</t>
  </si>
  <si>
    <t>Vyrovnání podkladu vnějších stěn tmelem tl do 2 mm</t>
  </si>
  <si>
    <t>1612526484</t>
  </si>
  <si>
    <t>99</t>
  </si>
  <si>
    <t>622135095</t>
  </si>
  <si>
    <t>Příplatek k vyrovnání vnějších stěn tmelem za každý dalších 1 mm tl</t>
  </si>
  <si>
    <t>-1291898140</t>
  </si>
  <si>
    <t>(308,892+13,275)*2</t>
  </si>
  <si>
    <t>100</t>
  </si>
  <si>
    <t>629991011</t>
  </si>
  <si>
    <t>Zakrytí výplní otvorů a svislých ploch fólií přilepenou lepící páskou</t>
  </si>
  <si>
    <t>-229033596</t>
  </si>
  <si>
    <t>101</t>
  </si>
  <si>
    <t>629999011</t>
  </si>
  <si>
    <t>Příplatek k úpravám povrchů za provádění styku dvou barev nebo struktur na fasádě</t>
  </si>
  <si>
    <t>656233219</t>
  </si>
  <si>
    <t>102</t>
  </si>
  <si>
    <t>629999031</t>
  </si>
  <si>
    <t>Příplatek k omítce vnějších povrchů za zvýšenou pracnost při ploše otvorů přes 45 do 65 %</t>
  </si>
  <si>
    <t>709970186</t>
  </si>
  <si>
    <t>103</t>
  </si>
  <si>
    <t>631R01</t>
  </si>
  <si>
    <t>Prostup odvětrání výtahová šachta, r250mm</t>
  </si>
  <si>
    <t>-1838366847</t>
  </si>
  <si>
    <t>104</t>
  </si>
  <si>
    <t>632451234</t>
  </si>
  <si>
    <t>Potěr cementový samonivelační litý C25 tl do 50 mm</t>
  </si>
  <si>
    <t>-623886440</t>
  </si>
  <si>
    <t>402,19-19,86-5,85</t>
  </si>
  <si>
    <t>105</t>
  </si>
  <si>
    <t>632451292</t>
  </si>
  <si>
    <t>Příplatek k cementovému samonivelačnímu litému potěru C25 ZKD 5 mm tloušťky přes 50 mm</t>
  </si>
  <si>
    <t>442064534</t>
  </si>
  <si>
    <t>(403,17-"výtah"5,85)*2</t>
  </si>
  <si>
    <t>106</t>
  </si>
  <si>
    <t>632451491</t>
  </si>
  <si>
    <t>Příplatek k potěrům za přehlazení povrchu</t>
  </si>
  <si>
    <t>-1360281707</t>
  </si>
  <si>
    <t>107</t>
  </si>
  <si>
    <t>642942611</t>
  </si>
  <si>
    <t>Osazování zárubní nebo rámů dveřních kovových do 2,5 m2 na montážní pěnu</t>
  </si>
  <si>
    <t>1841238306</t>
  </si>
  <si>
    <t>108</t>
  </si>
  <si>
    <t>55331231</t>
  </si>
  <si>
    <t>zárubeň ocelová pro běžné zdění oblý profil 110 600 levá,pravá</t>
  </si>
  <si>
    <t>1265772076</t>
  </si>
  <si>
    <t>109</t>
  </si>
  <si>
    <t>55331233</t>
  </si>
  <si>
    <t>zárubeň ocelová pro běžné zdění oblý profil 110 700 levá,pravá</t>
  </si>
  <si>
    <t>817416196</t>
  </si>
  <si>
    <t>110</t>
  </si>
  <si>
    <t>55331235</t>
  </si>
  <si>
    <t>zárubeň ocelová pro běžné zdění oblý profil 110 800 levá,pravá</t>
  </si>
  <si>
    <t>2145303839</t>
  </si>
  <si>
    <t>111</t>
  </si>
  <si>
    <t>55331237</t>
  </si>
  <si>
    <t>zárubeň ocelová pro běžné zdění oblý profil 110 900 levá,pravá</t>
  </si>
  <si>
    <t>-2138348679</t>
  </si>
  <si>
    <t>112</t>
  </si>
  <si>
    <t>553R15</t>
  </si>
  <si>
    <t>zárubeň ocelová protipožární oblý profil 110 900 levá,pravá</t>
  </si>
  <si>
    <t>1118810469</t>
  </si>
  <si>
    <t>Ostatní konstrukce a práce, bourání</t>
  </si>
  <si>
    <t>113</t>
  </si>
  <si>
    <t>953961215</t>
  </si>
  <si>
    <t>Kotvy chemickou patronou M 20 hl 170 mm do betonu, ŽB nebo kamene s vyvrtáním otvoru</t>
  </si>
  <si>
    <t>1177110297</t>
  </si>
  <si>
    <t xml:space="preserve">" Prokotvení výtahové šachty s věnci 1.NP a 2.NP" </t>
  </si>
  <si>
    <t>114</t>
  </si>
  <si>
    <t>968082018</t>
  </si>
  <si>
    <t>Vybourání plastových rámů oken včetně křídel plochy přes 4 m2</t>
  </si>
  <si>
    <t>-1115472125</t>
  </si>
  <si>
    <t>"Vnější stěna s dveřmi" 4,2*2,85*2</t>
  </si>
  <si>
    <t>115</t>
  </si>
  <si>
    <t>968082017</t>
  </si>
  <si>
    <t>Vybourání plastových rámů oken včetně křídel plochy přes 2 do 4 m2</t>
  </si>
  <si>
    <t>1867929245</t>
  </si>
  <si>
    <t>"Okna z budovy 62" 1,4*2,25*2</t>
  </si>
  <si>
    <t>"Okna 2.NP - 3ks" 1,8*1,2*3</t>
  </si>
  <si>
    <t>116</t>
  </si>
  <si>
    <t>968072641</t>
  </si>
  <si>
    <t>Vybourání kovových stěn kromě výkladních</t>
  </si>
  <si>
    <t>-288953273</t>
  </si>
  <si>
    <t>"Vnitřní kovové dveře s nadsvětlíkem" 2,4*2,85*4</t>
  </si>
  <si>
    <t>117</t>
  </si>
  <si>
    <t>963051113</t>
  </si>
  <si>
    <t>Bourání ŽB stropů deskových tl přes 80 mm</t>
  </si>
  <si>
    <t>-1094920298</t>
  </si>
  <si>
    <t>"2.NP - vybourání stropu, schodiště" 7,14*6,3*0,25</t>
  </si>
  <si>
    <t>118</t>
  </si>
  <si>
    <t>971033651</t>
  </si>
  <si>
    <t>Vybourání otvorů ve zdivu cihelném pl do 4 m2 na MVC nebo MV tl do 600 mm</t>
  </si>
  <si>
    <t>-2042492382</t>
  </si>
  <si>
    <t>"2.NP - dveře výtah" 2*1,2*1,1</t>
  </si>
  <si>
    <t>"bourání parapetu 2.NP" 1,2*0,45*0,9*3</t>
  </si>
  <si>
    <t>"vybourání příčky - 018" 3,2*3,4*0,2</t>
  </si>
  <si>
    <t>119</t>
  </si>
  <si>
    <t>972012411</t>
  </si>
  <si>
    <t>Vybourání výplní otvorů z lehkých betonů v prefabrikovaných stropech tl přes 120 mm pl 0,50 m2</t>
  </si>
  <si>
    <t>-337638007</t>
  </si>
  <si>
    <t>"Prostup pro kanalizace 3.NP" 2</t>
  </si>
  <si>
    <t>120</t>
  </si>
  <si>
    <t>973031326</t>
  </si>
  <si>
    <t>Vysekání kapes ve zdivu cihelném na MV nebo MVC pl do 0,10 m2 hl do 450 mm</t>
  </si>
  <si>
    <t>54473573</t>
  </si>
  <si>
    <t>121</t>
  </si>
  <si>
    <t>919R01</t>
  </si>
  <si>
    <t xml:space="preserve">Vyztužení- distanční žebříček </t>
  </si>
  <si>
    <t>-1368400021</t>
  </si>
  <si>
    <t>"Základy -TVAR" 50</t>
  </si>
  <si>
    <t>122</t>
  </si>
  <si>
    <t>953312122</t>
  </si>
  <si>
    <t>Vložky do svislých dilatačních spár z extrudovaných polystyrénových desek tl 20 mm</t>
  </si>
  <si>
    <t>734742493</t>
  </si>
  <si>
    <t>"Dilatace od výtahpvé šachty" 13,6*2,375*1,1</t>
  </si>
  <si>
    <t>123</t>
  </si>
  <si>
    <t>953611115</t>
  </si>
  <si>
    <t>Schodišťový nosný a zvukově-izolační prvek mezi podestou a stěnou</t>
  </si>
  <si>
    <t>17265266</t>
  </si>
  <si>
    <t>124</t>
  </si>
  <si>
    <t>953611211</t>
  </si>
  <si>
    <t>Schodišťový zvukově-izolační prvek dilatační spárová deska mezi schody a stěnou</t>
  </si>
  <si>
    <t>752526743</t>
  </si>
  <si>
    <t>125</t>
  </si>
  <si>
    <t>953961213</t>
  </si>
  <si>
    <t>Kotvy chemickou patronou M 12 hl 110 mm do betonu, ŽB nebo kamene s vyvrtáním otvoru</t>
  </si>
  <si>
    <t>618771814</t>
  </si>
  <si>
    <t>" Základy - TVAR, kotvení svislé výztuže výtahu do desky, 6 ks/tvárnice" 96</t>
  </si>
  <si>
    <t>953R01</t>
  </si>
  <si>
    <t>Kotvy chemickou patronou M 16 hl 150 mm do betonu, ŽB nebo kamene s vyvrtáním otvoru</t>
  </si>
  <si>
    <t>-1311051433</t>
  </si>
  <si>
    <t>"Strop 3.NP " 24</t>
  </si>
  <si>
    <t>127</t>
  </si>
  <si>
    <t>941111121</t>
  </si>
  <si>
    <t>Montáž lešení řadového trubkového lehkého s podlahami zatížení do 200 kg/m2 š do 1,2 m v do 10 m</t>
  </si>
  <si>
    <t>-316845701</t>
  </si>
  <si>
    <t>41+25*4,5</t>
  </si>
  <si>
    <t>128</t>
  </si>
  <si>
    <t>941111221</t>
  </si>
  <si>
    <t>Příplatek k lešení řadovému trubkovému lehkému s podlahami š 1,2 m v 10 m za první a ZKD den použití</t>
  </si>
  <si>
    <t>-1810728507</t>
  </si>
  <si>
    <t>153,5*90</t>
  </si>
  <si>
    <t>129</t>
  </si>
  <si>
    <t>941111831</t>
  </si>
  <si>
    <t>Demontáž lešení řadového trubkového lehkého s podlahami zatížení do 200 kg/m2 š do 1,5 m v do 10 m</t>
  </si>
  <si>
    <t>1609272105</t>
  </si>
  <si>
    <t>130</t>
  </si>
  <si>
    <t>946112112</t>
  </si>
  <si>
    <t>Montáž pojízdných věží trubkových/dílcových š do 1,6 m dl do 3,2 m v do 2,5 m</t>
  </si>
  <si>
    <t>1102631552</t>
  </si>
  <si>
    <t>131</t>
  </si>
  <si>
    <t>946112212</t>
  </si>
  <si>
    <t>Příplatek k pojízdným věžím š do 1,6 m dl do 3,2 m v do 2,5 m za první a ZKD den použití</t>
  </si>
  <si>
    <t>745851062</t>
  </si>
  <si>
    <t>132</t>
  </si>
  <si>
    <t>946112812</t>
  </si>
  <si>
    <t>Demontáž pojízdných věží trubkových/dílcových š do 1,6 m dl do 3,2 m v do 2,5 m</t>
  </si>
  <si>
    <t>894261160</t>
  </si>
  <si>
    <t>133</t>
  </si>
  <si>
    <t>949111111</t>
  </si>
  <si>
    <t>Montáž lešení lehkého kozového trubkového v do 1,2 m</t>
  </si>
  <si>
    <t>sada</t>
  </si>
  <si>
    <t>759718295</t>
  </si>
  <si>
    <t>134</t>
  </si>
  <si>
    <t>949111121</t>
  </si>
  <si>
    <t>Montáž lešení lehkého kozového trubkového ve schodišti v do 1,5 m</t>
  </si>
  <si>
    <t>-2046088753</t>
  </si>
  <si>
    <t>135</t>
  </si>
  <si>
    <t>949111811</t>
  </si>
  <si>
    <t>Demontáž lešení lehkého kozového trubkového v do 1,2 m</t>
  </si>
  <si>
    <t>1605667485</t>
  </si>
  <si>
    <t>136</t>
  </si>
  <si>
    <t>953312R01</t>
  </si>
  <si>
    <t xml:space="preserve">Vložky do svislých dilatačních spár z extrudovaných polystyrénových desek </t>
  </si>
  <si>
    <t>-2057258043</t>
  </si>
  <si>
    <t>"Vnější obvodové stěny" 4,7*11,68*2*1,1</t>
  </si>
  <si>
    <t>137</t>
  </si>
  <si>
    <t>783000103</t>
  </si>
  <si>
    <t>Ochrana podlah nebo vodorovných ploch při provádění nátěrů položením fólie</t>
  </si>
  <si>
    <t>-268763486</t>
  </si>
  <si>
    <t>383,18+955,27/3</t>
  </si>
  <si>
    <t>138</t>
  </si>
  <si>
    <t>58124844</t>
  </si>
  <si>
    <t>fólie pro malířské potřeby zakrývací tl 25µ 4x5m</t>
  </si>
  <si>
    <t>1191761528</t>
  </si>
  <si>
    <t>139</t>
  </si>
  <si>
    <t>952901111</t>
  </si>
  <si>
    <t>Vyčištění budov bytové a občanské výstavby při výšce podlaží do 4 m</t>
  </si>
  <si>
    <t>-1318311887</t>
  </si>
  <si>
    <t>"komplet budova" 1358,31</t>
  </si>
  <si>
    <t>997</t>
  </si>
  <si>
    <t>Přesun sutě</t>
  </si>
  <si>
    <t>140</t>
  </si>
  <si>
    <t>997013312</t>
  </si>
  <si>
    <t>Montáž a demontáž shozu suti v do 20 m</t>
  </si>
  <si>
    <t>-1884679311</t>
  </si>
  <si>
    <t>141</t>
  </si>
  <si>
    <t>997013322</t>
  </si>
  <si>
    <t>Příplatek k shozu suti v do 20 m za první a ZKD den použití</t>
  </si>
  <si>
    <t>1558625164</t>
  </si>
  <si>
    <t>142</t>
  </si>
  <si>
    <t>997013509</t>
  </si>
  <si>
    <t>Příplatek k odvozu suti a vybouraných hmot na skládku ZKD 1 km přes 1 km</t>
  </si>
  <si>
    <t>1817551611</t>
  </si>
  <si>
    <t>15*55,037</t>
  </si>
  <si>
    <t>143</t>
  </si>
  <si>
    <t>997013511</t>
  </si>
  <si>
    <t>Odvoz suti a vybouraných hmot z meziskládky na skládku do 1 km s naložením a se složením</t>
  </si>
  <si>
    <t>-1028857808</t>
  </si>
  <si>
    <t>144</t>
  </si>
  <si>
    <t>997013802</t>
  </si>
  <si>
    <t>Poplatek za uložení na skládce (skládkovné) stavebního odpadu železobetonového kód odpadu 170 101</t>
  </si>
  <si>
    <t>598769784</t>
  </si>
  <si>
    <t>145</t>
  </si>
  <si>
    <t>997013803</t>
  </si>
  <si>
    <t>Poplatek za uložení na skládce (skládkovné) stavebního odpadu cihelného kód odpadu 170 102</t>
  </si>
  <si>
    <t>-734638969</t>
  </si>
  <si>
    <t>146</t>
  </si>
  <si>
    <t>997013811</t>
  </si>
  <si>
    <t>Poplatek za uložení na skládce (skládkovné) stavebního odpadu dřevěného kód odpadu 170 201</t>
  </si>
  <si>
    <t>120990657</t>
  </si>
  <si>
    <t>147</t>
  </si>
  <si>
    <t>997013812</t>
  </si>
  <si>
    <t>Poplatek za uložení na skládce (skládkovné) stavebního odpadu na bázi sádry kód odpadu 170 802</t>
  </si>
  <si>
    <t>-729709058</t>
  </si>
  <si>
    <t>148</t>
  </si>
  <si>
    <t>997013813</t>
  </si>
  <si>
    <t>Poplatek za uložení na skládce (skládkovné) stavebního odpadu z plastických hmot kód odpadu 170 203</t>
  </si>
  <si>
    <t>-847176620</t>
  </si>
  <si>
    <t>149</t>
  </si>
  <si>
    <t>997013814</t>
  </si>
  <si>
    <t>Poplatek za uložení na skládce (skládkovné) stavebního odpadu izolací kód odpadu 170 604</t>
  </si>
  <si>
    <t>-36630959</t>
  </si>
  <si>
    <t>150</t>
  </si>
  <si>
    <t>997013831</t>
  </si>
  <si>
    <t>Poplatek za uložení na skládce (skládkovné) stavebního odpadu směsného kód odpadu 170 904</t>
  </si>
  <si>
    <t>-752058899</t>
  </si>
  <si>
    <t>151</t>
  </si>
  <si>
    <t>997223855</t>
  </si>
  <si>
    <t>Poplatek za uložení na skládce (skládkovné) zeminy a kameniva kód odpadu 170 504</t>
  </si>
  <si>
    <t>1886459265</t>
  </si>
  <si>
    <t>998</t>
  </si>
  <si>
    <t>Přesun hmot</t>
  </si>
  <si>
    <t>152</t>
  </si>
  <si>
    <t>998011003</t>
  </si>
  <si>
    <t>Přesun hmot pro budovy zděné v do 24 m</t>
  </si>
  <si>
    <t>324502363</t>
  </si>
  <si>
    <t>PSV</t>
  </si>
  <si>
    <t>Práce a dodávky PSV</t>
  </si>
  <si>
    <t>711</t>
  </si>
  <si>
    <t>Izolace proti vodě, vlhkosti a plynům</t>
  </si>
  <si>
    <t>153</t>
  </si>
  <si>
    <t>711112001</t>
  </si>
  <si>
    <t>Provedení izolace proti zemní vlhkosti svislé za studena nátěrem penetračním</t>
  </si>
  <si>
    <t>-1201046093</t>
  </si>
  <si>
    <t xml:space="preserve">"Výtahová šachta, skladba S06"  (2,3*2+2,125*2)*1,5+2,3*2,2</t>
  </si>
  <si>
    <t>154</t>
  </si>
  <si>
    <t>11163150</t>
  </si>
  <si>
    <t>lak penetrační asfaltový</t>
  </si>
  <si>
    <t>-442387255</t>
  </si>
  <si>
    <t>83,3333333333333*0,0003 'Přepočtené koeficientem množství</t>
  </si>
  <si>
    <t>155</t>
  </si>
  <si>
    <t>711141559</t>
  </si>
  <si>
    <t>Provedení izolace proti zemní vlhkosti pásy přitavením vodorovné NAIP</t>
  </si>
  <si>
    <t>1193166323</t>
  </si>
  <si>
    <t xml:space="preserve">"Výtahová šachta, skladba S05"  (2,3*2+2,125*2)*1,5+2,3*2,2</t>
  </si>
  <si>
    <t>"ST02 - parozábrana" 2,3*2,3*1,1</t>
  </si>
  <si>
    <t>156</t>
  </si>
  <si>
    <t>62832000</t>
  </si>
  <si>
    <t>pás asfaltový natavitelný oxidovaný tl. 3,0mm typu V60 S30 s vložkou ze skleněné rohože, s jemnozrnným minerálním posypem</t>
  </si>
  <si>
    <t>1054404960</t>
  </si>
  <si>
    <t>24,154*1,15 'Přepočtené koeficientem množství</t>
  </si>
  <si>
    <t>157</t>
  </si>
  <si>
    <t>711161212</t>
  </si>
  <si>
    <t>Izolace proti zemní vlhkosti nopovou fólií svislá, nopek v 8,0 mm, tl do 0,6 mm</t>
  </si>
  <si>
    <t>353992573</t>
  </si>
  <si>
    <t>158</t>
  </si>
  <si>
    <t>711161383</t>
  </si>
  <si>
    <t>Izolace proti zemní vlhkosti nopovou fólií ukončení horní lištou</t>
  </si>
  <si>
    <t>1926370138</t>
  </si>
  <si>
    <t>2,3*2+2,125*1,1</t>
  </si>
  <si>
    <t>159</t>
  </si>
  <si>
    <t>711161385</t>
  </si>
  <si>
    <t>Izolace proti zemní vlhkosti nopovou fólií připevnění koutové tvarovky</t>
  </si>
  <si>
    <t>20727897</t>
  </si>
  <si>
    <t>160</t>
  </si>
  <si>
    <t>711161386</t>
  </si>
  <si>
    <t>Izolace proti zemní vlhkosti nopovou fólií připevnění rohové tvarovky</t>
  </si>
  <si>
    <t>-1399484135</t>
  </si>
  <si>
    <t>161</t>
  </si>
  <si>
    <t>998711103</t>
  </si>
  <si>
    <t>Přesun hmot tonážní pro izolace proti vodě, vlhkosti a plynům v objektech výšky do 60 m</t>
  </si>
  <si>
    <t>362640834</t>
  </si>
  <si>
    <t>712</t>
  </si>
  <si>
    <t>Povlakové krytiny</t>
  </si>
  <si>
    <t>162</t>
  </si>
  <si>
    <t>712341559</t>
  </si>
  <si>
    <t>Provedení povlakové krytiny střech do 10° pásy NAIP přitavením v plné ploše</t>
  </si>
  <si>
    <t>626464381</t>
  </si>
  <si>
    <t>"Skladba ST01" 490,05</t>
  </si>
  <si>
    <t>163</t>
  </si>
  <si>
    <t>62832001</t>
  </si>
  <si>
    <t>pás asfaltový natavitelný oxidovaný tl. 3,5mm typu V60 S35 s vložkou ze skleněné rohože, s jemnozrnným minerálním posypem</t>
  </si>
  <si>
    <t>-831999522</t>
  </si>
  <si>
    <t>490,05*1,15 'Přepočtené koeficientem množství</t>
  </si>
  <si>
    <t>164</t>
  </si>
  <si>
    <t>712311101</t>
  </si>
  <si>
    <t>Provedení povlakové krytiny střech do 10° za studena lakem penetračním nebo asfaltovým</t>
  </si>
  <si>
    <t>-268278604</t>
  </si>
  <si>
    <t>165</t>
  </si>
  <si>
    <t>-198838493</t>
  </si>
  <si>
    <t>5,819*0,0003 'Přepočtené koeficientem množství</t>
  </si>
  <si>
    <t>166</t>
  </si>
  <si>
    <t>712363001</t>
  </si>
  <si>
    <t>Provedení povlakové krytiny střech do 10° termoplastickou fólií PVC rozvinutím a natažením v ploše</t>
  </si>
  <si>
    <t>-45223248</t>
  </si>
  <si>
    <t>"ST02" 5,819</t>
  </si>
  <si>
    <t>167</t>
  </si>
  <si>
    <t>28322000</t>
  </si>
  <si>
    <t>fólie hydroizolační střešní mPVC mechanicky kotvená tl 2,0mm šedá</t>
  </si>
  <si>
    <t>-1866142329</t>
  </si>
  <si>
    <t>5,819*1,15 'Přepočtené koeficientem množství</t>
  </si>
  <si>
    <t>168</t>
  </si>
  <si>
    <t>998712103</t>
  </si>
  <si>
    <t>Přesun hmot tonážní tonážní pro krytiny povlakové v objektech v do 24 m</t>
  </si>
  <si>
    <t>-15539215</t>
  </si>
  <si>
    <t>713</t>
  </si>
  <si>
    <t>Izolace tepelné</t>
  </si>
  <si>
    <t>169</t>
  </si>
  <si>
    <t>713111122</t>
  </si>
  <si>
    <t>Montáž izolace tepelné spodem stropů s přibitím rohoží, pásů, dílců, desek</t>
  </si>
  <si>
    <t>-1024814291</t>
  </si>
  <si>
    <t>"Skladba TP01, kladená ve 2 vrstvách" (36,5*11,06+(3,1*11,06/2))*2</t>
  </si>
  <si>
    <t>170</t>
  </si>
  <si>
    <t>63148141</t>
  </si>
  <si>
    <t>deska tepelně izolační minerální univerzální λ=0,033-0,035 tl 200mm</t>
  </si>
  <si>
    <t>-1702352880</t>
  </si>
  <si>
    <t>420,833*1,02 'Přepočtené koeficientem množství</t>
  </si>
  <si>
    <t>171</t>
  </si>
  <si>
    <t>63148104</t>
  </si>
  <si>
    <t>deska tepelně izolační minerální univerzální λ=0,038-0,039 tl 100mm</t>
  </si>
  <si>
    <t>948821008</t>
  </si>
  <si>
    <t>172</t>
  </si>
  <si>
    <t>713121111</t>
  </si>
  <si>
    <t>Montáž izolace tepelné podlah volně kladenými rohožemi, pásy, dílci, deskami 1 vrstva</t>
  </si>
  <si>
    <t>557690466</t>
  </si>
  <si>
    <t>"bez výtahu a schodiště" 403,17-5,85 -19,86</t>
  </si>
  <si>
    <t>173</t>
  </si>
  <si>
    <t>28375820</t>
  </si>
  <si>
    <t>deska EPS pro aplikace bez zatížení tl 90mm</t>
  </si>
  <si>
    <t>1512526365</t>
  </si>
  <si>
    <t>Pod linoleum</t>
  </si>
  <si>
    <t>"006" 15,34</t>
  </si>
  <si>
    <t>"007" 15,19</t>
  </si>
  <si>
    <t>"009" 49,66</t>
  </si>
  <si>
    <t>"010" 50,34</t>
  </si>
  <si>
    <t>"016" 2,54</t>
  </si>
  <si>
    <t>"017" 30,64</t>
  </si>
  <si>
    <t>163,71*1,02 'Přepočtené koeficientem množství</t>
  </si>
  <si>
    <t>174</t>
  </si>
  <si>
    <t>28375819</t>
  </si>
  <si>
    <t>deska EPS pro aplikace bez zatížení tl 80mm</t>
  </si>
  <si>
    <t>-1395424216</t>
  </si>
  <si>
    <t>Pod dlažbu a laminát</t>
  </si>
  <si>
    <t>"001"</t>
  </si>
  <si>
    <t>"001" 16,09</t>
  </si>
  <si>
    <t>"004" 24,25</t>
  </si>
  <si>
    <t>"005" 7,99</t>
  </si>
  <si>
    <t>"008" 134,40</t>
  </si>
  <si>
    <t>"011" 3,37</t>
  </si>
  <si>
    <t>"012"5,48</t>
  </si>
  <si>
    <t>"0,13" 4,61</t>
  </si>
  <si>
    <t>"014" 3,98</t>
  </si>
  <si>
    <t>"015"13,58</t>
  </si>
  <si>
    <t>213,75*1,02 'Přepočtené koeficientem množství</t>
  </si>
  <si>
    <t>175</t>
  </si>
  <si>
    <t>713131111</t>
  </si>
  <si>
    <t>Montáž izolace tepelné stěn a základů přibitím rohoží, pásů, dílců, desek</t>
  </si>
  <si>
    <t>1135613880</t>
  </si>
  <si>
    <t>"Skladba S03"- vnitřní vrstva izolace, tl. 160mm"</t>
  </si>
  <si>
    <t>37,2*4</t>
  </si>
  <si>
    <t>(3,5+0,15+6,05+0,15+6,6+0,45+6,05+0,3+12,6*0,15+4,9)*4,7</t>
  </si>
  <si>
    <t>-(0,6*1,2*3+16*1,2*1,8+9*1,2*2,7+1,2*2,7-1,2*2,1)</t>
  </si>
  <si>
    <t>176</t>
  </si>
  <si>
    <t>63141424</t>
  </si>
  <si>
    <t>deska tepelně izolační minerální kontaktních fasád podélné vlákno λ=0,035-0,037 tl 160mm</t>
  </si>
  <si>
    <t>-1600266617</t>
  </si>
  <si>
    <t>223,388*1,05 'Přepočtené koeficientem množství</t>
  </si>
  <si>
    <t>177</t>
  </si>
  <si>
    <t>713131141</t>
  </si>
  <si>
    <t>Montáž izolace tepelné stěn a základů lepením celoplošně rohoží, pásů, dílců, desek</t>
  </si>
  <si>
    <t>286063841</t>
  </si>
  <si>
    <t>"výtahová šachta - S05" 2,3*2+2,125*1,5</t>
  </si>
  <si>
    <t>178</t>
  </si>
  <si>
    <t>28376424</t>
  </si>
  <si>
    <t>deska z polystyrénu XPS, hrana polodrážková a hladký povrch tl 140mm</t>
  </si>
  <si>
    <t>-1306912575</t>
  </si>
  <si>
    <t>7,788*1,05 'Přepočtené koeficientem množství</t>
  </si>
  <si>
    <t>179</t>
  </si>
  <si>
    <t>713141111</t>
  </si>
  <si>
    <t>Montáž izolace tepelné střech plochých lepené asfaltem plně 1 vrstva rohoží, pásů, dílců, desek</t>
  </si>
  <si>
    <t>633813210</t>
  </si>
  <si>
    <t>"ST01" 5,819</t>
  </si>
  <si>
    <t>180</t>
  </si>
  <si>
    <t>662036502</t>
  </si>
  <si>
    <t>181</t>
  </si>
  <si>
    <t>28372204</t>
  </si>
  <si>
    <t>deska polystyrénová EPS 100 kašírovaná asfaltovým pásem V 60 S 35 tl 100mm</t>
  </si>
  <si>
    <t>-1866169194</t>
  </si>
  <si>
    <t>5,819*1,02 'Přepočtené koeficientem množství</t>
  </si>
  <si>
    <t>182</t>
  </si>
  <si>
    <t>713141321</t>
  </si>
  <si>
    <t>Montáž izolace tepelné střech plochých lepené asfaltem zplna, spádová vrstva</t>
  </si>
  <si>
    <t>-1215572876</t>
  </si>
  <si>
    <t>183</t>
  </si>
  <si>
    <t>28376141</t>
  </si>
  <si>
    <t>klín izolační z pěnového polystyrenu EPS 100 spádový</t>
  </si>
  <si>
    <t>-1994016277</t>
  </si>
  <si>
    <t>0,1*2,3*2,4/2</t>
  </si>
  <si>
    <t>184</t>
  </si>
  <si>
    <t>713191132</t>
  </si>
  <si>
    <t>Montáž izolace tepelné podlah, stropů vrchem nebo střech překrytí separační fólií z PE</t>
  </si>
  <si>
    <t>858050551</t>
  </si>
  <si>
    <t>403,17-"výtah a schodiště"5,85-19,86</t>
  </si>
  <si>
    <t>185</t>
  </si>
  <si>
    <t>28323053</t>
  </si>
  <si>
    <t>fólie PE (500 kg/m3) separační podlahová oddělující tepelnou izolaci tl 0,6mm</t>
  </si>
  <si>
    <t>-1865109343</t>
  </si>
  <si>
    <t>377,46*1,1 'Přepočtené koeficientem množství</t>
  </si>
  <si>
    <t>186</t>
  </si>
  <si>
    <t>-1219221758</t>
  </si>
  <si>
    <t>187</t>
  </si>
  <si>
    <t>-1097229444</t>
  </si>
  <si>
    <t>188</t>
  </si>
  <si>
    <t>28343122</t>
  </si>
  <si>
    <t>rohož separační ze skelných vláken 120g/m2 pod hydroizolační fólie</t>
  </si>
  <si>
    <t>1292418524</t>
  </si>
  <si>
    <t>5,819*1,1 'Přepočtené koeficientem množství</t>
  </si>
  <si>
    <t>189</t>
  </si>
  <si>
    <t>713291132</t>
  </si>
  <si>
    <t>Montáž izolace tepelné parotěsné zábrany stropů vrchem fólií</t>
  </si>
  <si>
    <t>726044605</t>
  </si>
  <si>
    <t>"3.NP plocha" 377,96</t>
  </si>
  <si>
    <t>190</t>
  </si>
  <si>
    <t>28329011</t>
  </si>
  <si>
    <t>fólie PE vyztužená pro parotěsnou vrstvu (reakce na oheň - třída F) 110g/m2</t>
  </si>
  <si>
    <t>-113155249</t>
  </si>
  <si>
    <t>377,96*1,1 'Přepočtené koeficientem množství</t>
  </si>
  <si>
    <t>191</t>
  </si>
  <si>
    <t>713291222</t>
  </si>
  <si>
    <t>Montáž izolace tepelné parotěsné zábrany stěn a sloupů fólií</t>
  </si>
  <si>
    <t>-1590333837</t>
  </si>
  <si>
    <t>192</t>
  </si>
  <si>
    <t>12501555</t>
  </si>
  <si>
    <t>249,518</t>
  </si>
  <si>
    <t>249,518*1,3 'Přepočtené koeficientem množství</t>
  </si>
  <si>
    <t>193</t>
  </si>
  <si>
    <t>713291R01</t>
  </si>
  <si>
    <t>Montáž difůzní folie stěn a sloupů fólií</t>
  </si>
  <si>
    <t>-1004477214</t>
  </si>
  <si>
    <t>194</t>
  </si>
  <si>
    <t>63150819</t>
  </si>
  <si>
    <t>fólie kontaktní difuzně propustná pro doplňkovou hydroizolační vrstvu, jednovrstvá mikrovláknitá s funkční vrstvou tl 220μm</t>
  </si>
  <si>
    <t>1529427738</t>
  </si>
  <si>
    <t>195</t>
  </si>
  <si>
    <t>998713103</t>
  </si>
  <si>
    <t>Přesun hmot tonážní pro izolace tepelné v objektech v do 24 m</t>
  </si>
  <si>
    <t>-1932719557</t>
  </si>
  <si>
    <t>721</t>
  </si>
  <si>
    <t>Zdravotechnika - vnitřní kanalizace</t>
  </si>
  <si>
    <t>196</t>
  </si>
  <si>
    <t>721242105</t>
  </si>
  <si>
    <t>Lapač střešních splavenin z PP se zápachovou klapkou a lapacím košem DN 110</t>
  </si>
  <si>
    <t>-1917848576</t>
  </si>
  <si>
    <t>"OS01" 6</t>
  </si>
  <si>
    <t>197</t>
  </si>
  <si>
    <t>998721103</t>
  </si>
  <si>
    <t>Přesun hmot tonážní pro vnitřní kanalizace v objektech v do 24 m</t>
  </si>
  <si>
    <t>-53739974</t>
  </si>
  <si>
    <t>735</t>
  </si>
  <si>
    <t>Ústřední vytápění - otopná tělesa</t>
  </si>
  <si>
    <t>198</t>
  </si>
  <si>
    <t>735151822</t>
  </si>
  <si>
    <t>Demontáž otopného tělesa panelového dvouřadého délka do 2820 mm</t>
  </si>
  <si>
    <t>-422915006</t>
  </si>
  <si>
    <t>"1.NP - telesa u fran. oken" 2</t>
  </si>
  <si>
    <t>199</t>
  </si>
  <si>
    <t>735291800</t>
  </si>
  <si>
    <t>Demontáž konzoly nebo držáku otopných těles, registrů nebo konvektorů do odpadu</t>
  </si>
  <si>
    <t>-211835420</t>
  </si>
  <si>
    <t>200</t>
  </si>
  <si>
    <t>735890801</t>
  </si>
  <si>
    <t>Přemístění demontovaného otopného tělesa vodorovně 100 m v objektech výšky do 6 m</t>
  </si>
  <si>
    <t>-2016304678</t>
  </si>
  <si>
    <t>741</t>
  </si>
  <si>
    <t>Elektroinstalace - silnoproud</t>
  </si>
  <si>
    <t>201</t>
  </si>
  <si>
    <t>741421811</t>
  </si>
  <si>
    <t>Demontáž drátu nebo lana svodového vedení D do 8 mm kolmý svod</t>
  </si>
  <si>
    <t>-1008822465</t>
  </si>
  <si>
    <t>8*3*1,1</t>
  </si>
  <si>
    <t>202</t>
  </si>
  <si>
    <t>741421831</t>
  </si>
  <si>
    <t>Demontáž drátu nebo lana svodového vedení D do 8 mm šikmá střecha</t>
  </si>
  <si>
    <t>276572932</t>
  </si>
  <si>
    <t>(38,5+49,5+18)*1,1</t>
  </si>
  <si>
    <t>203</t>
  </si>
  <si>
    <t>741421843</t>
  </si>
  <si>
    <t>Demontáž svorky šroubové hromosvodné se 2 šrouby</t>
  </si>
  <si>
    <t>-605936585</t>
  </si>
  <si>
    <t>204</t>
  </si>
  <si>
    <t>741421851</t>
  </si>
  <si>
    <t>Demontáž vedení hromosvodné-podpěra střešní pod hřeben</t>
  </si>
  <si>
    <t>1353448888</t>
  </si>
  <si>
    <t>38,5/0,5</t>
  </si>
  <si>
    <t>205</t>
  </si>
  <si>
    <t>741421863</t>
  </si>
  <si>
    <t>Demontáž vedení hromosvodné-podpěra svislého vedení zazděného</t>
  </si>
  <si>
    <t>1757890347</t>
  </si>
  <si>
    <t>206</t>
  </si>
  <si>
    <t>741421871</t>
  </si>
  <si>
    <t>Demontáž vedení hromosvodné-ochranného úhelníku délky do 1,4 m</t>
  </si>
  <si>
    <t>1311437011</t>
  </si>
  <si>
    <t>751</t>
  </si>
  <si>
    <t>Vzduchotechnika</t>
  </si>
  <si>
    <t>207</t>
  </si>
  <si>
    <t>751344852</t>
  </si>
  <si>
    <t>Demontáž tlumiče hluku střešního ventilátoru pro šikmé střechy do průřezu 0,500 m2</t>
  </si>
  <si>
    <t>2036963365</t>
  </si>
  <si>
    <t>208</t>
  </si>
  <si>
    <t>751581335</t>
  </si>
  <si>
    <t>Protipožární prostup stropem čtyřhranného potrubí průřezu do 0,28 šířka spáry 25 mm</t>
  </si>
  <si>
    <t>1472240381</t>
  </si>
  <si>
    <t>"prostup odvětrání 3.NP" 1</t>
  </si>
  <si>
    <t>209</t>
  </si>
  <si>
    <t>751R04</t>
  </si>
  <si>
    <t>Demontáž komplet VZT komínu a zpětná montáž, doplnění o nový kotvící materiál, včetně dočasného uložení na vyhrazené místo</t>
  </si>
  <si>
    <t>2031058604</t>
  </si>
  <si>
    <t>210</t>
  </si>
  <si>
    <t>751R01</t>
  </si>
  <si>
    <t>OS05 Prodloužení venkovního komínu, R600mm, dl. 3m dle specifikace PD</t>
  </si>
  <si>
    <t>913573353</t>
  </si>
  <si>
    <t>211</t>
  </si>
  <si>
    <t>751R02</t>
  </si>
  <si>
    <t>OS06 Prodloužení venkovního komínu, R800mm, dl. 3 m dle specifikace PD</t>
  </si>
  <si>
    <t>1886805450</t>
  </si>
  <si>
    <t>212</t>
  </si>
  <si>
    <t>751R03</t>
  </si>
  <si>
    <t>OS07 Prodloužení venkovního komínu, 400x400mm, dle specifikace PD</t>
  </si>
  <si>
    <t>-1585338092</t>
  </si>
  <si>
    <t>213</t>
  </si>
  <si>
    <t>767810112</t>
  </si>
  <si>
    <t>Montáž mřížek větracích čtyřhranných průřezu do 0,04 m2</t>
  </si>
  <si>
    <t>-1321516819</t>
  </si>
  <si>
    <t>"OS08"1</t>
  </si>
  <si>
    <t>214</t>
  </si>
  <si>
    <t>553R25</t>
  </si>
  <si>
    <t>mřížka větrací hliníková 200x200mm</t>
  </si>
  <si>
    <t>-1068955112</t>
  </si>
  <si>
    <t>215</t>
  </si>
  <si>
    <t>553R36</t>
  </si>
  <si>
    <t>OS09 Větrací hliníková 500x500mm, dle specifikace PD</t>
  </si>
  <si>
    <t>-212514761</t>
  </si>
  <si>
    <t>216</t>
  </si>
  <si>
    <t>449R01</t>
  </si>
  <si>
    <t>OS10 D+M hydrantový systém, včetně zabudování dle specifikace PD</t>
  </si>
  <si>
    <t>-1374672440</t>
  </si>
  <si>
    <t>217</t>
  </si>
  <si>
    <t>553R</t>
  </si>
  <si>
    <t>OS14 Větracé hliníková mřížka 800x200mm, dle specifikace PD</t>
  </si>
  <si>
    <t>1895964444</t>
  </si>
  <si>
    <t>218</t>
  </si>
  <si>
    <t>998751102</t>
  </si>
  <si>
    <t>Přesun hmot tonážní pro vzduchotechniku v objektech v do 24 m</t>
  </si>
  <si>
    <t>-530028232</t>
  </si>
  <si>
    <t>762</t>
  </si>
  <si>
    <t>Konstrukce tesařské</t>
  </si>
  <si>
    <t>219</t>
  </si>
  <si>
    <t>762342813</t>
  </si>
  <si>
    <t>Demontáž laťování střech z latí osové vzdálenosti přes 0,50 m</t>
  </si>
  <si>
    <t>-779388815</t>
  </si>
  <si>
    <t xml:space="preserve">"Stávající krytina" </t>
  </si>
  <si>
    <t>40,53*11,721</t>
  </si>
  <si>
    <t>220</t>
  </si>
  <si>
    <t>762341832</t>
  </si>
  <si>
    <t>Demontáž bednění střech z desek tvrdých</t>
  </si>
  <si>
    <t>1532139125</t>
  </si>
  <si>
    <t>221</t>
  </si>
  <si>
    <t>762354811</t>
  </si>
  <si>
    <t>Demontáž střešních vikýřů trojúhelníkových</t>
  </si>
  <si>
    <t>790664328</t>
  </si>
  <si>
    <t>222</t>
  </si>
  <si>
    <t>762354813</t>
  </si>
  <si>
    <t>Demontáž střešních vazníků</t>
  </si>
  <si>
    <t>1758101739</t>
  </si>
  <si>
    <t>223</t>
  </si>
  <si>
    <t>762431036</t>
  </si>
  <si>
    <t>Obložení stěn z desek OSB tl 22 mm broušených na pero a drážku přibíjených</t>
  </si>
  <si>
    <t>1471787925</t>
  </si>
  <si>
    <t>"Skladba S03 - 2x22"</t>
  </si>
  <si>
    <t>223,388*2*1,1</t>
  </si>
  <si>
    <t>224</t>
  </si>
  <si>
    <t>762R02</t>
  </si>
  <si>
    <t>D+M sbíjených vazníků, včetně impregnace a spojovacích prostředků</t>
  </si>
  <si>
    <t>2097644916</t>
  </si>
  <si>
    <t>"Skladba ST01"</t>
  </si>
  <si>
    <t>"rozpon 11,5m" 37*11,5</t>
  </si>
  <si>
    <t>"rozpon 10,5m" 1*10,5</t>
  </si>
  <si>
    <t>"rozpon 6,4m" 1*6,4</t>
  </si>
  <si>
    <t>"rozpon 2,3 m" 1*2,3</t>
  </si>
  <si>
    <t>225</t>
  </si>
  <si>
    <t>762321901</t>
  </si>
  <si>
    <t>Podepření vazníků fošnami a hranolky průřezové plochy do 100 cm2</t>
  </si>
  <si>
    <t>-1271663358</t>
  </si>
  <si>
    <t>(1,5*27+2,5*3+1,2*27)*1,1</t>
  </si>
  <si>
    <t>226</t>
  </si>
  <si>
    <t>762322912</t>
  </si>
  <si>
    <t>Zavětrování a ztužení vazníků hranoly průřezové plochy přes 100 cm2</t>
  </si>
  <si>
    <t>72228912</t>
  </si>
  <si>
    <t>((2,2*6*7)+(3,6*2+1,1*2+6,8)*3+2*6)*1,1</t>
  </si>
  <si>
    <t>227</t>
  </si>
  <si>
    <t>762342211</t>
  </si>
  <si>
    <t>Montáž laťování na střechách jednoduchých sklonu do 60° osové vzdálenosti do 150 mm</t>
  </si>
  <si>
    <t>1778985963</t>
  </si>
  <si>
    <t>228</t>
  </si>
  <si>
    <t>60514106</t>
  </si>
  <si>
    <t>řezivo jehličnaté lať pevnostní třída S10-13 průžez 40x60mm</t>
  </si>
  <si>
    <t>-864828116</t>
  </si>
  <si>
    <t>80*40,5*(0,04*0,06)</t>
  </si>
  <si>
    <t>229</t>
  </si>
  <si>
    <t>762123230</t>
  </si>
  <si>
    <t>Montáž tesařských stěn vázaných s ocelovými spojkami z hraněného řeziva průřezové plochy do 224 cm2</t>
  </si>
  <si>
    <t>-564676313</t>
  </si>
  <si>
    <t xml:space="preserve">"3.NP  - Stěna S1 a S2 - konstrukční část" </t>
  </si>
  <si>
    <t>"Hranol 160/100- S1"630</t>
  </si>
  <si>
    <t>"Hranol 160/160- S1" 30</t>
  </si>
  <si>
    <t>"Hranol 160/100 - S2" 596</t>
  </si>
  <si>
    <t>"Hranol 140/80 - S2" 22</t>
  </si>
  <si>
    <t>"Prořez 10" 1278*1,1</t>
  </si>
  <si>
    <t>230</t>
  </si>
  <si>
    <t>60512132</t>
  </si>
  <si>
    <t>hranol stavební řezivo průřezu do 224cm2 přes dl 8m</t>
  </si>
  <si>
    <t>650568426</t>
  </si>
  <si>
    <t xml:space="preserve">"Stěna S1 a S2 - konstrukční část" </t>
  </si>
  <si>
    <t>"Hranol 160/100- S1"630*0,16*0,1</t>
  </si>
  <si>
    <t>"Hranol 160/160- S1" 30*0,16*0,16</t>
  </si>
  <si>
    <t>"Hranol 160/100 - S2" 596*0,16*0,1</t>
  </si>
  <si>
    <t>"Hranol 140/80 - S2" 22*0,14*0,08</t>
  </si>
  <si>
    <t>"Prořez 10" 20,63*1,1</t>
  </si>
  <si>
    <t>231</t>
  </si>
  <si>
    <t>762195000</t>
  </si>
  <si>
    <t>Spojovací prostředky pro montáž stěn, příček, bednění stěn</t>
  </si>
  <si>
    <t>-876048314</t>
  </si>
  <si>
    <t>22,63+(0,1*0,1*168,3+0,1*0,1*88,4)</t>
  </si>
  <si>
    <t>232</t>
  </si>
  <si>
    <t>762083121</t>
  </si>
  <si>
    <t>Impregnace řeziva proti dřevokaznému hmyzu, houbám a plísním máčením třída ohrožení 1 a 2</t>
  </si>
  <si>
    <t>-1584335786</t>
  </si>
  <si>
    <t>233</t>
  </si>
  <si>
    <t>762R03</t>
  </si>
  <si>
    <t>Provizorní zaplachtování - zajištění střechy po odstranění krytiny</t>
  </si>
  <si>
    <t>-538362599</t>
  </si>
  <si>
    <t>234</t>
  </si>
  <si>
    <t>998762103</t>
  </si>
  <si>
    <t>Přesun hmot tonážní pro kce tesařské v objektech v do 24 m</t>
  </si>
  <si>
    <t>1067279324</t>
  </si>
  <si>
    <t>763</t>
  </si>
  <si>
    <t>Konstrukce suché výstavby</t>
  </si>
  <si>
    <t>235</t>
  </si>
  <si>
    <t>763131822</t>
  </si>
  <si>
    <t>Demontáž SDK podhledu s dvouvrstvou nosnou kcí z ocelových profilů opláštění dvojité</t>
  </si>
  <si>
    <t>1962100599</t>
  </si>
  <si>
    <t>"D.1.1.3.3 PŮDORYS 2.NP.pdf, demont stropu 017" 20,81</t>
  </si>
  <si>
    <t>"D.1.2.2 - 1.NP - domontáž pro rozvody ZTI, EL a schody" (36,7+5,05)*1+6,3*0,8</t>
  </si>
  <si>
    <t>236</t>
  </si>
  <si>
    <t>763132811</t>
  </si>
  <si>
    <t>Demontáž desek jednoduché opláštění SDK podhled</t>
  </si>
  <si>
    <t>-244056486</t>
  </si>
  <si>
    <t>"2.NP, opláštění nosníků" ((0,22*2+0,3)*2,3*6+(0,26*2+0,3)*4,5*2)</t>
  </si>
  <si>
    <t>"15% navíc" 17,592*1,15</t>
  </si>
  <si>
    <t>237</t>
  </si>
  <si>
    <t>763131623</t>
  </si>
  <si>
    <t>Montáž desek tl. 2 x 12,5 mm SDK podhled</t>
  </si>
  <si>
    <t>-2065972154</t>
  </si>
  <si>
    <t>"1.NP - oprava podhledu po rozvodech" 46,790</t>
  </si>
  <si>
    <t>238</t>
  </si>
  <si>
    <t>590- R02</t>
  </si>
  <si>
    <t>doplnění stávajícího podhledu - typ a skladba dle stávajícího</t>
  </si>
  <si>
    <t>1338230293</t>
  </si>
  <si>
    <t>46,79*1,1 'Přepočtené koeficientem množství</t>
  </si>
  <si>
    <t>239</t>
  </si>
  <si>
    <t>590- R03</t>
  </si>
  <si>
    <t>Spojky, profily a závěsy</t>
  </si>
  <si>
    <t>-919465875</t>
  </si>
  <si>
    <t>240</t>
  </si>
  <si>
    <t>763164791</t>
  </si>
  <si>
    <t>Montáž SDK obkladu kovových kcí jednoduché opláštění</t>
  </si>
  <si>
    <t>2068381240</t>
  </si>
  <si>
    <t>"2.NP - oprava opláštění do spřažení nosníků" 20,231</t>
  </si>
  <si>
    <t>241</t>
  </si>
  <si>
    <t>763164538</t>
  </si>
  <si>
    <t>SDK obklad kovových kcí tvaru L š do 0,8 m desky 2xDF 15</t>
  </si>
  <si>
    <t>97115971</t>
  </si>
  <si>
    <t>"1.NP+2.NP - svaod kanalizace z 3.NP" 14,53*1</t>
  </si>
  <si>
    <t>242</t>
  </si>
  <si>
    <t>763431001</t>
  </si>
  <si>
    <t>Montáž minerálního podhledu s vyjímatelnými panely vel. do 0,36 m2 na zavěšený viditelný rošt</t>
  </si>
  <si>
    <t>928659438</t>
  </si>
  <si>
    <t>"008" 134,5</t>
  </si>
  <si>
    <t>243</t>
  </si>
  <si>
    <t>590-R01</t>
  </si>
  <si>
    <t>panel akustický barvená hrana viditelný rošt bílá rastr š.15, tl 20mm</t>
  </si>
  <si>
    <t>48106596</t>
  </si>
  <si>
    <t>265,14*1,05 'Přepočtené koeficientem množství</t>
  </si>
  <si>
    <t>244</t>
  </si>
  <si>
    <t>763131411</t>
  </si>
  <si>
    <t>SDK podhled desky 1xA 12,5 bez TI dvouvrstvá spodní kce profil CD+UD</t>
  </si>
  <si>
    <t>-1528513971</t>
  </si>
  <si>
    <t>"002"19,86</t>
  </si>
  <si>
    <t>"016"2,54</t>
  </si>
  <si>
    <t>"D.1.1.3.3 PŮDORYS 1.NP.pdf</t>
  </si>
  <si>
    <t>"017" 20,81</t>
  </si>
  <si>
    <t>245</t>
  </si>
  <si>
    <t>763131432</t>
  </si>
  <si>
    <t>SDK podhled deska 1xDF 15 bez TI dvouvrstvá spodní kce profil CD+UD</t>
  </si>
  <si>
    <t>-2058035897</t>
  </si>
  <si>
    <t>246</t>
  </si>
  <si>
    <t>763121411</t>
  </si>
  <si>
    <t>SDK stěna předsazená tl 62,5 mm profil CW+UW 50 deska 1xA 12,5 bez TI EI 15</t>
  </si>
  <si>
    <t>1936185749</t>
  </si>
  <si>
    <t>"3.NP" (2,159+1,22+1,64+1,04+1,79+0,94+1,3+1,19+1,91)*2,5*1,1</t>
  </si>
  <si>
    <t>247</t>
  </si>
  <si>
    <t>763111771</t>
  </si>
  <si>
    <t>Příplatek k SDK příčce za rovinnost kvality Q3</t>
  </si>
  <si>
    <t>-108869604</t>
  </si>
  <si>
    <t>248</t>
  </si>
  <si>
    <t>762341036</t>
  </si>
  <si>
    <t>Bednění střech rovných z desek OSB tl 22 mm na sraz šroubovaných na rošt</t>
  </si>
  <si>
    <t>416923943</t>
  </si>
  <si>
    <t>"D.1.1.3.6 PŮDORYS STŘECHY.pdf</t>
  </si>
  <si>
    <t>"Skladba ST01, 2 vrstvy" (6,2*40,5+5,9*40,5)*2</t>
  </si>
  <si>
    <t>249</t>
  </si>
  <si>
    <t>763121761</t>
  </si>
  <si>
    <t>Příplatek k SDK stěně předsazené za rovinnost kvality Q3</t>
  </si>
  <si>
    <t>510510794</t>
  </si>
  <si>
    <t>132,28+14,530+36,27</t>
  </si>
  <si>
    <t>250</t>
  </si>
  <si>
    <t>763131771</t>
  </si>
  <si>
    <t>Příplatek k SDK podhledu za rovinnost kvality Q3</t>
  </si>
  <si>
    <t>2857576</t>
  </si>
  <si>
    <t>377,96+46,79+20,231</t>
  </si>
  <si>
    <t>251</t>
  </si>
  <si>
    <t>763161R01</t>
  </si>
  <si>
    <t xml:space="preserve">Vnitřní stěna - cemontovláknitá deska  desky 2x22 protipožární, dřevěná konstrukce a  TI 30</t>
  </si>
  <si>
    <t>-536675259</t>
  </si>
  <si>
    <t>"Skladba S03"</t>
  </si>
  <si>
    <t>"špalety" ((1,2*2+0,6)*3+(1,2*1,8*2)*16+(2,7*2+1,2)*4)*0,25</t>
  </si>
  <si>
    <t>252</t>
  </si>
  <si>
    <t>763172313</t>
  </si>
  <si>
    <t>Montáž revizních dvířek SDK kcí vel. 400x400 mm</t>
  </si>
  <si>
    <t>262967237</t>
  </si>
  <si>
    <t>253</t>
  </si>
  <si>
    <t>59030712</t>
  </si>
  <si>
    <t>dvířka revizní s automatickým zámkem 400x400mm</t>
  </si>
  <si>
    <t>1273644858</t>
  </si>
  <si>
    <t>254</t>
  </si>
  <si>
    <t>998763302</t>
  </si>
  <si>
    <t>Přesun hmot tonážní pro sádrokartonové konstrukce v objektech v do 12 m</t>
  </si>
  <si>
    <t>-845553064</t>
  </si>
  <si>
    <t>764</t>
  </si>
  <si>
    <t>Konstrukce klempířské</t>
  </si>
  <si>
    <t>255</t>
  </si>
  <si>
    <t>764001851</t>
  </si>
  <si>
    <t>Demontáž hřebene s větrací mřížkou nebo hřebenovým plechem do suti</t>
  </si>
  <si>
    <t>-1656641004</t>
  </si>
  <si>
    <t>256</t>
  </si>
  <si>
    <t>764002841</t>
  </si>
  <si>
    <t>Demontáž oplechování horních ploch zdí a nadezdívek do suti</t>
  </si>
  <si>
    <t>1988718648</t>
  </si>
  <si>
    <t>6,2*2*2+12+12,5</t>
  </si>
  <si>
    <t>257</t>
  </si>
  <si>
    <t>764004801</t>
  </si>
  <si>
    <t>Demontáž podokapního žlabu do suti</t>
  </si>
  <si>
    <t>-969396759</t>
  </si>
  <si>
    <t>36,8+40,4</t>
  </si>
  <si>
    <t>258</t>
  </si>
  <si>
    <t>764004861</t>
  </si>
  <si>
    <t>Demontáž svodu do suti</t>
  </si>
  <si>
    <t>1063460638</t>
  </si>
  <si>
    <t>7,8*6</t>
  </si>
  <si>
    <t>259</t>
  </si>
  <si>
    <t>764101111</t>
  </si>
  <si>
    <t>Montáž krytiny střechy rovné drážkováním ze svitků rš přes 600 mm sklonu do 30°</t>
  </si>
  <si>
    <t>886784090</t>
  </si>
  <si>
    <t>260</t>
  </si>
  <si>
    <t>55351107</t>
  </si>
  <si>
    <t>plech svitkový z Pz tl 0,5mm dl 625mm s povrchovou úpravou</t>
  </si>
  <si>
    <t>1371489387</t>
  </si>
  <si>
    <t>490,05*1,1 'Přepočtené koeficientem množství</t>
  </si>
  <si>
    <t>261</t>
  </si>
  <si>
    <t>764R01</t>
  </si>
  <si>
    <t>Oplechování parapetů rovných celoplošně lepené z Al plechu rš 360 mm</t>
  </si>
  <si>
    <t>-1865207286</t>
  </si>
  <si>
    <t>"K01" 26*1,2</t>
  </si>
  <si>
    <t>"K02" 3*0,6</t>
  </si>
  <si>
    <t>262</t>
  </si>
  <si>
    <t>764R02</t>
  </si>
  <si>
    <t>Oplechování horních ploch a nadezdívek (atik) bez rohů z Al plechu celoplošně lepené rš přes 800 mm</t>
  </si>
  <si>
    <t>764802219</t>
  </si>
  <si>
    <t>"K03" 6,4</t>
  </si>
  <si>
    <t>263</t>
  </si>
  <si>
    <t>712R01</t>
  </si>
  <si>
    <t>Okapnice z Pz plechu pro natavení střešní folie</t>
  </si>
  <si>
    <t>2097508443</t>
  </si>
  <si>
    <t>"K04" 2,5</t>
  </si>
  <si>
    <t>"K05" 2,5</t>
  </si>
  <si>
    <t>"K06" 2,5</t>
  </si>
  <si>
    <t>264</t>
  </si>
  <si>
    <t>764201167</t>
  </si>
  <si>
    <t>Montáž oplechování úžlabí rš do 700 mm</t>
  </si>
  <si>
    <t>2121252633</t>
  </si>
  <si>
    <t>"K20 - r.š. 410 mm" 24</t>
  </si>
  <si>
    <t>265</t>
  </si>
  <si>
    <t>764R03</t>
  </si>
  <si>
    <t>Žlab podokapní půlkruhový z Al plechu rš 280 mm</t>
  </si>
  <si>
    <t>-343205556</t>
  </si>
  <si>
    <t>"K07" 62</t>
  </si>
  <si>
    <t>266</t>
  </si>
  <si>
    <t>764528422</t>
  </si>
  <si>
    <t>Svody kruhové včetně objímek, kolen, odskoků z Al plechu průměru 100 mm</t>
  </si>
  <si>
    <t>-867719599</t>
  </si>
  <si>
    <t>"K08" 72</t>
  </si>
  <si>
    <t>267</t>
  </si>
  <si>
    <t>764R04</t>
  </si>
  <si>
    <t>Oplechování horních ploch a nadezdívek (atik) bez rohů z Al plechu celoplošně lepené rš 740 mm</t>
  </si>
  <si>
    <t>-1386846342</t>
  </si>
  <si>
    <t>"K09" 7</t>
  </si>
  <si>
    <t>"K10" 7</t>
  </si>
  <si>
    <t>"K11" 7</t>
  </si>
  <si>
    <t>268</t>
  </si>
  <si>
    <t>764528421</t>
  </si>
  <si>
    <t>Svody kruhové včetně objímek, kolen, odskoků z Al plechu průměru 80 mm</t>
  </si>
  <si>
    <t>575070590</t>
  </si>
  <si>
    <t>"K12"3</t>
  </si>
  <si>
    <t>269</t>
  </si>
  <si>
    <t>764225411</t>
  </si>
  <si>
    <t>-796552364</t>
  </si>
  <si>
    <t>"K14" 2</t>
  </si>
  <si>
    <t>"K15" 2</t>
  </si>
  <si>
    <t>"K16" 2</t>
  </si>
  <si>
    <t>"K17" 2</t>
  </si>
  <si>
    <t>"K18" 2</t>
  </si>
  <si>
    <t>"K19"2</t>
  </si>
  <si>
    <t>270</t>
  </si>
  <si>
    <t>764R05</t>
  </si>
  <si>
    <t>Oplechování úžlabí z Pz plechu rš 410 mm</t>
  </si>
  <si>
    <t>632089331</t>
  </si>
  <si>
    <t>"K20" 24,</t>
  </si>
  <si>
    <t>271</t>
  </si>
  <si>
    <t>764R06</t>
  </si>
  <si>
    <t>Ochranná větrací mřížka a pásy proti ptákům</t>
  </si>
  <si>
    <t>509512490</t>
  </si>
  <si>
    <t>"K21" 65</t>
  </si>
  <si>
    <t>272</t>
  </si>
  <si>
    <t>764R07</t>
  </si>
  <si>
    <t xml:space="preserve">Lemování rovných zdí a atik  z Al plechu rš 600 mm</t>
  </si>
  <si>
    <t>-1812904368</t>
  </si>
  <si>
    <t>"K22" 20</t>
  </si>
  <si>
    <t>273</t>
  </si>
  <si>
    <t>764R08</t>
  </si>
  <si>
    <t>Lemování rovných zdí z Al plechu rš 375 mm</t>
  </si>
  <si>
    <t>2130181486</t>
  </si>
  <si>
    <t>"K23" 6</t>
  </si>
  <si>
    <t>274</t>
  </si>
  <si>
    <t>764R09</t>
  </si>
  <si>
    <t>Odskok okapového svodu DN100</t>
  </si>
  <si>
    <t>-476927108</t>
  </si>
  <si>
    <t xml:space="preserve">"K24 a K25- 2x koleno,  1000mm rovina" 2</t>
  </si>
  <si>
    <t>275</t>
  </si>
  <si>
    <t>764R10</t>
  </si>
  <si>
    <t>265845088</t>
  </si>
  <si>
    <t xml:space="preserve">"K26- 1x koleno,  1000mm rovina" 1</t>
  </si>
  <si>
    <t>276</t>
  </si>
  <si>
    <t>764R11</t>
  </si>
  <si>
    <t>Oplechování hrana střechy z Al plechu rš 200 mm</t>
  </si>
  <si>
    <t>1979943911</t>
  </si>
  <si>
    <t>"K27" 58</t>
  </si>
  <si>
    <t>277</t>
  </si>
  <si>
    <t>764R12</t>
  </si>
  <si>
    <t>-319411955</t>
  </si>
  <si>
    <t xml:space="preserve">"K28 - 2x koleno,  2x 1000mm rovina" 1</t>
  </si>
  <si>
    <t>278</t>
  </si>
  <si>
    <t>764R13</t>
  </si>
  <si>
    <t>-1199144664</t>
  </si>
  <si>
    <t>"K29 - 2x koleno" 1</t>
  </si>
  <si>
    <t>279</t>
  </si>
  <si>
    <t>764R14</t>
  </si>
  <si>
    <t>Lemování rovných zdí z Al plechu rš 600 mm</t>
  </si>
  <si>
    <t>-1792846330</t>
  </si>
  <si>
    <t>"K30" 7</t>
  </si>
  <si>
    <t>280</t>
  </si>
  <si>
    <t>764R15</t>
  </si>
  <si>
    <t>-1318810672</t>
  </si>
  <si>
    <t>"K31" 14</t>
  </si>
  <si>
    <t>281</t>
  </si>
  <si>
    <t>764R16</t>
  </si>
  <si>
    <t>Oplechování horních ploch a nadezdívek (atik) bez rohů z Al plechu celoplošně lepené rš 700 mm</t>
  </si>
  <si>
    <t>486176293</t>
  </si>
  <si>
    <t>"K32" 14</t>
  </si>
  <si>
    <t>282</t>
  </si>
  <si>
    <t>764R48</t>
  </si>
  <si>
    <t>OS03 D+M výlezu do půdního prosotu, dle specifikace PD</t>
  </si>
  <si>
    <t>-1475641961</t>
  </si>
  <si>
    <t>283</t>
  </si>
  <si>
    <t>764R49</t>
  </si>
  <si>
    <t>OS19 D+M typový střešní výlez, specifikace dle PD</t>
  </si>
  <si>
    <t>294351920</t>
  </si>
  <si>
    <t>284</t>
  </si>
  <si>
    <t>998764102</t>
  </si>
  <si>
    <t>Přesun hmot tonážní pro konstrukce klempířské v objektech v do 12 m</t>
  </si>
  <si>
    <t>1432659007</t>
  </si>
  <si>
    <t>765</t>
  </si>
  <si>
    <t>Krytina skládaná</t>
  </si>
  <si>
    <t>285</t>
  </si>
  <si>
    <t>765161R01</t>
  </si>
  <si>
    <t>Demontáž stávající krytiny do suti</t>
  </si>
  <si>
    <t>-396341501</t>
  </si>
  <si>
    <t>286</t>
  </si>
  <si>
    <t>765191001</t>
  </si>
  <si>
    <t>Montáž pojistné hydroizolační fólie kladené ve sklonu do 20° lepením na bednění nebo izolaci</t>
  </si>
  <si>
    <t>1315570708</t>
  </si>
  <si>
    <t>287</t>
  </si>
  <si>
    <t>283R01</t>
  </si>
  <si>
    <t>pojistná hydroizolační folie</t>
  </si>
  <si>
    <t>1324683144</t>
  </si>
  <si>
    <t>288</t>
  </si>
  <si>
    <t>765192811</t>
  </si>
  <si>
    <t>Demontáž střešního výlezu jakkékoliv plochy</t>
  </si>
  <si>
    <t>1741339877</t>
  </si>
  <si>
    <t>289</t>
  </si>
  <si>
    <t>998765103</t>
  </si>
  <si>
    <t>Přesun hmot tonážní pro krytiny skládané v objektech v do 24 m</t>
  </si>
  <si>
    <t>-1160262012</t>
  </si>
  <si>
    <t>766</t>
  </si>
  <si>
    <t>Konstrukce truhlářské</t>
  </si>
  <si>
    <t>290</t>
  </si>
  <si>
    <t>766622127</t>
  </si>
  <si>
    <t>Montáž plastových oken plochy přes 1 m2 otevíravých výšky přes 2,5 m s rámem do dřevěné kce</t>
  </si>
  <si>
    <t>-1563241967</t>
  </si>
  <si>
    <t>"O04" 1,2*2,7*1</t>
  </si>
  <si>
    <t>"O01" 1,2*2,7*6</t>
  </si>
  <si>
    <t>"O02"1,2*1,8*22</t>
  </si>
  <si>
    <t>"O03" 0,6*1,2*3</t>
  </si>
  <si>
    <t>291</t>
  </si>
  <si>
    <t>611R01</t>
  </si>
  <si>
    <t>O01 okno plastové, 1200x2700mm, specifikace dle PD</t>
  </si>
  <si>
    <t>671430432</t>
  </si>
  <si>
    <t>292</t>
  </si>
  <si>
    <t>611R02</t>
  </si>
  <si>
    <t>O02 okno plastové, 1200x1800mm, specifikace dle PD</t>
  </si>
  <si>
    <t>850883474</t>
  </si>
  <si>
    <t>293</t>
  </si>
  <si>
    <t>611R03</t>
  </si>
  <si>
    <t>O03 okno plastové, 600x1200mm, specifikace dle PD</t>
  </si>
  <si>
    <t>-1233560137</t>
  </si>
  <si>
    <t>294</t>
  </si>
  <si>
    <t>611R125</t>
  </si>
  <si>
    <t>O04 okno plastové, el. otvírání, 1200x2700mm, specifikace dle PD</t>
  </si>
  <si>
    <t>295947959</t>
  </si>
  <si>
    <t>295</t>
  </si>
  <si>
    <t>766660001</t>
  </si>
  <si>
    <t>Montáž dveřních křídel otvíravých jednokřídlových š do 0,8 m do ocelové zárubně</t>
  </si>
  <si>
    <t>-1353477302</t>
  </si>
  <si>
    <t>296</t>
  </si>
  <si>
    <t>611R04</t>
  </si>
  <si>
    <t>D12 dveře dřevěné vnitřní, 600x1970mm, včetně kování, specifikace dle PD</t>
  </si>
  <si>
    <t>504557727</t>
  </si>
  <si>
    <t>297</t>
  </si>
  <si>
    <t>611R16</t>
  </si>
  <si>
    <t>D14 dveře dřevěné vnitřní, 600x1970mm, včetně kování, specifikace dle PD</t>
  </si>
  <si>
    <t>785385643</t>
  </si>
  <si>
    <t>298</t>
  </si>
  <si>
    <t>611R05</t>
  </si>
  <si>
    <t>D07 dveře dřevěné vnitřní, 700x1970mm, včetně kování, specifikace dle PD</t>
  </si>
  <si>
    <t>648961707</t>
  </si>
  <si>
    <t>299</t>
  </si>
  <si>
    <t>766660002</t>
  </si>
  <si>
    <t>Montáž dveřních křídel otvíravých jednokřídlových š přes 0,8 m do ocelové zárubně</t>
  </si>
  <si>
    <t>-1975708837</t>
  </si>
  <si>
    <t>300</t>
  </si>
  <si>
    <t>611R06</t>
  </si>
  <si>
    <t>D08 dveře dřevěné vnitřní, 800x1970mm, včetně kování, specifikace dle PD</t>
  </si>
  <si>
    <t>2033845149</t>
  </si>
  <si>
    <t>301</t>
  </si>
  <si>
    <t>611R10</t>
  </si>
  <si>
    <t>D09 dveře dřevěné vnitřní, 800x1970mm, včetně kování, specifikace dle PD</t>
  </si>
  <si>
    <t>1568169936</t>
  </si>
  <si>
    <t>302</t>
  </si>
  <si>
    <t>611R11</t>
  </si>
  <si>
    <t>D10 dveře dřevěné vnitřní, 800x1970mm, včetně kování, specifikace dle PD</t>
  </si>
  <si>
    <t>1295876686</t>
  </si>
  <si>
    <t>303</t>
  </si>
  <si>
    <t>611R12</t>
  </si>
  <si>
    <t>D11 dveře dřevěné vnitřní, 800x1970mm, včetně kování, specifikace dle PD</t>
  </si>
  <si>
    <t>1143281504</t>
  </si>
  <si>
    <t>304</t>
  </si>
  <si>
    <t>611R13</t>
  </si>
  <si>
    <t>D13 dveře dřevěné vnitřní, 800x1970mm, včetně kování, specifikace dle PD</t>
  </si>
  <si>
    <t>1556306950</t>
  </si>
  <si>
    <t>305</t>
  </si>
  <si>
    <t>611R07</t>
  </si>
  <si>
    <t xml:space="preserve">D04 dveře dřevěné vnitřní, 1křídlé 900x1970mm, včetně kování, specifikace dle PD </t>
  </si>
  <si>
    <t>-1895463157</t>
  </si>
  <si>
    <t>306</t>
  </si>
  <si>
    <t>611R14</t>
  </si>
  <si>
    <t xml:space="preserve">D05 dveře dřevěné vnitřní, 1křídlé 900x1970mm, včetně kování, specifikace dle PD </t>
  </si>
  <si>
    <t>99996715</t>
  </si>
  <si>
    <t>307</t>
  </si>
  <si>
    <t>611R15</t>
  </si>
  <si>
    <t xml:space="preserve">D06 dveře dřevěné vnitřní požární se samozavíračem, 1křídlé 900x1970mm, včetně kování, specifikace dle PD </t>
  </si>
  <si>
    <t>65662281</t>
  </si>
  <si>
    <t>308</t>
  </si>
  <si>
    <t>766694112</t>
  </si>
  <si>
    <t>Montáž parapetních desek dřevěných nebo plastových šířky do 30 cm délky do 1,6 m</t>
  </si>
  <si>
    <t>440704805</t>
  </si>
  <si>
    <t>309</t>
  </si>
  <si>
    <t>607R17</t>
  </si>
  <si>
    <t>deska parapetní dřevotřísková vnitřní 300x1000mm</t>
  </si>
  <si>
    <t>1484574643</t>
  </si>
  <si>
    <t>"T02" 29*1,2</t>
  </si>
  <si>
    <t>310</t>
  </si>
  <si>
    <t>766694111</t>
  </si>
  <si>
    <t>Montáž parapetních desek dřevěných nebo plastových šířky do 30 cm délky do 1,0 m</t>
  </si>
  <si>
    <t>449006311</t>
  </si>
  <si>
    <t>"T01" 3</t>
  </si>
  <si>
    <t>311</t>
  </si>
  <si>
    <t>607R18</t>
  </si>
  <si>
    <t>deska parapetní dřevotřísková vnitřní 250x1000mm</t>
  </si>
  <si>
    <t>551198539</t>
  </si>
  <si>
    <t>"T03" 3*0,6</t>
  </si>
  <si>
    <t>312</t>
  </si>
  <si>
    <t>998766102</t>
  </si>
  <si>
    <t>Přesun hmot tonážní pro konstrukce truhlářské v objektech v do 12 m</t>
  </si>
  <si>
    <t>-745796055</t>
  </si>
  <si>
    <t>767</t>
  </si>
  <si>
    <t>Konstrukce zámečnické</t>
  </si>
  <si>
    <t>313</t>
  </si>
  <si>
    <t>767161823</t>
  </si>
  <si>
    <t>Demontáž zábradlí schodišťového nerozebíratelného hmotnosti 1m zábradlí do 20 kg</t>
  </si>
  <si>
    <t>-1989681225</t>
  </si>
  <si>
    <t>"Před okny 2.NP" 1,2*3</t>
  </si>
  <si>
    <t>"vnitřní zábradlí, odřezání" 1,25+3,4*2</t>
  </si>
  <si>
    <t>314</t>
  </si>
  <si>
    <t>767610128</t>
  </si>
  <si>
    <t>Montáž oken kovových jednoduchých otevíravých do zdiva plochy přes 2,5 m2</t>
  </si>
  <si>
    <t>1039892990</t>
  </si>
  <si>
    <t>315</t>
  </si>
  <si>
    <t>553R01</t>
  </si>
  <si>
    <t>O05 okno francouzské Al trojsklo, protipožární, včetně příáslušenství, 2140x2850mm, dle specifikace PD</t>
  </si>
  <si>
    <t>-2124471750</t>
  </si>
  <si>
    <t>316</t>
  </si>
  <si>
    <t>767640222</t>
  </si>
  <si>
    <t>Montáž dveří ocelových vchodových dvoukřídlových s nadsvětlíkem</t>
  </si>
  <si>
    <t>-914426359</t>
  </si>
  <si>
    <t>317</t>
  </si>
  <si>
    <t>553R02</t>
  </si>
  <si>
    <t xml:space="preserve">D01 dveře Al dvoukřídlové s nadsvětlíkem, protipožární,  2400x3000mm, včetně kování a příslušenství, specifikace dle PD</t>
  </si>
  <si>
    <t>1501743770</t>
  </si>
  <si>
    <t>318</t>
  </si>
  <si>
    <t>553R03</t>
  </si>
  <si>
    <t xml:space="preserve">D02 dveře Al dvoukřídlové s nadsvětlíkem, protipožární,  2400x3280mm, včetně kování a příslušenství, specifikace dle PD</t>
  </si>
  <si>
    <t>-1907965087</t>
  </si>
  <si>
    <t>319</t>
  </si>
  <si>
    <t>553R04</t>
  </si>
  <si>
    <t xml:space="preserve">D03 dveře Al dvoukřídlové s nadsvětlíkem, protipožární,  2540x2650mm, včetně kování a příslušenství, specifikace dle PD</t>
  </si>
  <si>
    <t>-1457790724</t>
  </si>
  <si>
    <t>320</t>
  </si>
  <si>
    <t>553R05</t>
  </si>
  <si>
    <t>D15 stávající dveře Al, doplnění o kliku nebo madlo s panikovou funkcí pro obě křídla, dle specifikace PD</t>
  </si>
  <si>
    <t>-1972968326</t>
  </si>
  <si>
    <t>321</t>
  </si>
  <si>
    <t>553R06</t>
  </si>
  <si>
    <t>D16 stávající dveře Al, doplnění o kliku nebo madlo s panikovou funkcí pro obě křídla, dle specifikace PD</t>
  </si>
  <si>
    <t>1019511112</t>
  </si>
  <si>
    <t>322</t>
  </si>
  <si>
    <t>767995R07</t>
  </si>
  <si>
    <t>D+M kotevní plechy, dle specifikace PD, včetně povrchové úpravy</t>
  </si>
  <si>
    <t>kg</t>
  </si>
  <si>
    <t>2072122773</t>
  </si>
  <si>
    <t xml:space="preserve">"Strop 3.NP - TVAR, kotevní plech tl. 10 mm, 300x90, 18 ks"  38,16</t>
  </si>
  <si>
    <t>323</t>
  </si>
  <si>
    <t>767995R08</t>
  </si>
  <si>
    <t>D+M Překlad 1250 mm</t>
  </si>
  <si>
    <t>-1230110673</t>
  </si>
  <si>
    <t>"PŘ.05 - L100/65/8-1250mm, 9,94 kg/m" 1,25*9,94</t>
  </si>
  <si>
    <t>324</t>
  </si>
  <si>
    <t>767R</t>
  </si>
  <si>
    <t xml:space="preserve">D+M ocelových prvků HEB, dle specifikace PD, včetně povrchové úpravy </t>
  </si>
  <si>
    <t>1335044477</t>
  </si>
  <si>
    <t>"Strop 1.NP - TVAR, HEB 200 = 61,3 kg/m" 3,75*61,3</t>
  </si>
  <si>
    <t>"Strop 2.NP - TVAR, HEB 140 = 33,7kg/m" 3,75*33,7</t>
  </si>
  <si>
    <t>"Strop 2.NP - TVAR, HEB 220 = 71,5 kg/m" 6,6*71,5</t>
  </si>
  <si>
    <t>"Strop 2.NP - TVAR, HEB 220 = 71,5 kg/m" 6,75*71,5</t>
  </si>
  <si>
    <t>"Strop 3.NP - TVAR, HEB 160=42,6 kg/m" 2,9*2*42,6</t>
  </si>
  <si>
    <t>"Strop 3.NP - TVAR, HEB 200=61,3 kg/m" 3,55*2*61,3</t>
  </si>
  <si>
    <t>"Strop 3.NP - TVAR, HEB 200=61,3 kg/m" 2,86*3*61,3</t>
  </si>
  <si>
    <t>"Strop 3.NP - TVAR, HEB 200=61,3 kg/m" 6,44*1*61,3</t>
  </si>
  <si>
    <t>"Prořez 10%" 2913,811*1,1</t>
  </si>
  <si>
    <t>325</t>
  </si>
  <si>
    <t>767R01</t>
  </si>
  <si>
    <t xml:space="preserve">Z01 D+M Napojení na stávající schodiště, včetně ukotvení a  povrchové úpravy předepsané PD</t>
  </si>
  <si>
    <t>393034772</t>
  </si>
  <si>
    <t>"jakl 50/50/3, 4,4 kg/m" 0,2*2*4,4*1,1</t>
  </si>
  <si>
    <t>326</t>
  </si>
  <si>
    <t>767R02</t>
  </si>
  <si>
    <t>Z02 D+M Zábradlí nástupního ramena 2.-3. NP, včetně ukotvení a povrchové úpravy předepsané PD</t>
  </si>
  <si>
    <t>1443522837</t>
  </si>
  <si>
    <t>"jakl 50/50/3, 4,4 kg/m" (3,406*2+3*1,1)*4,4*1,1</t>
  </si>
  <si>
    <t>"roxor R10, hladká, 0,62kg/m" 26*0,9*0,62*1,1</t>
  </si>
  <si>
    <t>327</t>
  </si>
  <si>
    <t>767R03</t>
  </si>
  <si>
    <t xml:space="preserve">Z03 D+M Zábradlí výstupního ramena 2.-3.NP, včetně ukotvení a  povrchové úpravy předepsané PD</t>
  </si>
  <si>
    <t>-156270677</t>
  </si>
  <si>
    <t>328</t>
  </si>
  <si>
    <t>767R04</t>
  </si>
  <si>
    <t>Z04 D+M Napojení zábradlí, včetně ukotvení a povrchové úpravy předepsané PD</t>
  </si>
  <si>
    <t>-2022817004</t>
  </si>
  <si>
    <t>"jakl</t>
  </si>
  <si>
    <t>"jakl 50/50/3, 4,4 kg/m" (3,463*2+2*1,1)*4,4*1,1</t>
  </si>
  <si>
    <t>329</t>
  </si>
  <si>
    <t>767R05</t>
  </si>
  <si>
    <t xml:space="preserve">Z05 D+M Zábradlí nad schodišťovým prostorem, včetně ukotvení a  povrchové úpravy předepsané PD</t>
  </si>
  <si>
    <t>1767362212</t>
  </si>
  <si>
    <t>"jakl 50/50/3, 4,4 kg/m" (1,675+1,575+2*1,1)*4,4*1,1</t>
  </si>
  <si>
    <t>"roxor R10, hladká, 0,62kg/m" 13*0,9*0,62*1,1</t>
  </si>
  <si>
    <t>330</t>
  </si>
  <si>
    <t>767R06</t>
  </si>
  <si>
    <t>Z06 D+M Skleněné zábradlí - okna se sníženým parapetem, včetně ukotvení a povrchové úpravy předepsané PD</t>
  </si>
  <si>
    <t>-650972359</t>
  </si>
  <si>
    <t>331</t>
  </si>
  <si>
    <t>767R11</t>
  </si>
  <si>
    <t xml:space="preserve">OS02 - D+M  tubusového světlovodu R350mm, dle specifikace PD</t>
  </si>
  <si>
    <t>1979828540</t>
  </si>
  <si>
    <t>332</t>
  </si>
  <si>
    <t>998767103</t>
  </si>
  <si>
    <t>Přesun hmot tonážní pro zámečnické konstrukce v objektech v do 24 m</t>
  </si>
  <si>
    <t>1863412158</t>
  </si>
  <si>
    <t>771</t>
  </si>
  <si>
    <t>Podlahy z dlaždic</t>
  </si>
  <si>
    <t>333</t>
  </si>
  <si>
    <t>771111011</t>
  </si>
  <si>
    <t>Vysátí podkladu před pokládkou dlažby</t>
  </si>
  <si>
    <t>-145733390</t>
  </si>
  <si>
    <t>334</t>
  </si>
  <si>
    <t>771121011</t>
  </si>
  <si>
    <t>Nátěr penetrační na podlahu</t>
  </si>
  <si>
    <t>-1558607010</t>
  </si>
  <si>
    <t>335</t>
  </si>
  <si>
    <t>771574112</t>
  </si>
  <si>
    <t>Montáž podlah keramických hladkých lepených flexibilním lepidlem do 12 ks/ m2</t>
  </si>
  <si>
    <t>1765590417</t>
  </si>
  <si>
    <t>"Dlažba P01 a P03"</t>
  </si>
  <si>
    <t>"002"19,86+(24*0,153*15,25)</t>
  </si>
  <si>
    <t>336</t>
  </si>
  <si>
    <t>59761434</t>
  </si>
  <si>
    <t>dlažba keramická slinutá hladká do interiéru i exteriéru pro vysoké mechanické namáhání přes 9 do 12ks/m2</t>
  </si>
  <si>
    <t>1907411893</t>
  </si>
  <si>
    <t>141,628*1,1 'Přepočtené koeficientem množství</t>
  </si>
  <si>
    <t>337</t>
  </si>
  <si>
    <t>771474113</t>
  </si>
  <si>
    <t>Montáž soklů z dlaždic keramických rovných flexibilní lepidlo v do 120 mm</t>
  </si>
  <si>
    <t>1151998796</t>
  </si>
  <si>
    <t xml:space="preserve">"Dlažba P01" </t>
  </si>
  <si>
    <t>"001" 6,35*2+2,54*2-(1,7*2+1+1,2+3,15)</t>
  </si>
  <si>
    <t>"004" 8,49+2,54*2+10,285+1,8-(0,8+0,9+1*2+1,7)</t>
  </si>
  <si>
    <t>"005" 3,15*2+2,54*2-(1*2+1,7)</t>
  </si>
  <si>
    <t>338</t>
  </si>
  <si>
    <t>771474132</t>
  </si>
  <si>
    <t>Montáž soklů z dlaždic keramických schodišťových stupňovitých flexibilní lepidlo v do 90 mm</t>
  </si>
  <si>
    <t>-390856538</t>
  </si>
  <si>
    <t>(0,275*24+22*0,153+3,115*2+3,15)*1,1</t>
  </si>
  <si>
    <t>339</t>
  </si>
  <si>
    <t>59761009</t>
  </si>
  <si>
    <t>sokl-dlažba keramická slinutá hladká do interiéru i exteriéru 600x95mm</t>
  </si>
  <si>
    <t>1563291577</t>
  </si>
  <si>
    <t>21,281/0,6+21,281/0,6</t>
  </si>
  <si>
    <t>70,937*1,1 'Přepočtené koeficientem množství</t>
  </si>
  <si>
    <t>340</t>
  </si>
  <si>
    <t>771577114</t>
  </si>
  <si>
    <t>Příplatek k montáž podlah keramických za spárování tmelem dvousložkovým</t>
  </si>
  <si>
    <t>-1876941657</t>
  </si>
  <si>
    <t>341</t>
  </si>
  <si>
    <t>771591112</t>
  </si>
  <si>
    <t>Izolace pod dlažbu nátěrem nebo stěrkou ve dvou vrstvách</t>
  </si>
  <si>
    <t>-1914002511</t>
  </si>
  <si>
    <t>17,44*1,1</t>
  </si>
  <si>
    <t>342</t>
  </si>
  <si>
    <t>998771102</t>
  </si>
  <si>
    <t>Přesun hmot tonážní pro podlahy z dlaždic v objektech v do 12 m</t>
  </si>
  <si>
    <t>884149773</t>
  </si>
  <si>
    <t>343</t>
  </si>
  <si>
    <t>998771181</t>
  </si>
  <si>
    <t>Příplatek k přesunu hmot tonážní 771 prováděný bez použití mechanizace</t>
  </si>
  <si>
    <t>353889855</t>
  </si>
  <si>
    <t>775</t>
  </si>
  <si>
    <t>Podlahy skládané</t>
  </si>
  <si>
    <t>344</t>
  </si>
  <si>
    <t>775591193</t>
  </si>
  <si>
    <t>Montáž podložky termoizolační pro plovoucí podlahy</t>
  </si>
  <si>
    <t>1287891741</t>
  </si>
  <si>
    <t>345</t>
  </si>
  <si>
    <t>61155351</t>
  </si>
  <si>
    <t>podložka izolační z pěnového PE 3mm</t>
  </si>
  <si>
    <t>771895150</t>
  </si>
  <si>
    <t>134,4*1,05 'Přepočtené koeficientem množství</t>
  </si>
  <si>
    <t>346</t>
  </si>
  <si>
    <t>775541151</t>
  </si>
  <si>
    <t>Montáž podlah plovoucích z lamel laminátových</t>
  </si>
  <si>
    <t>1575293009</t>
  </si>
  <si>
    <t xml:space="preserve">"008"  134,4</t>
  </si>
  <si>
    <t>347</t>
  </si>
  <si>
    <t>61152129</t>
  </si>
  <si>
    <t>podlaha laminátová zámkový spoj s obvodovou spárou 192x1285x8mm</t>
  </si>
  <si>
    <t>1250961548</t>
  </si>
  <si>
    <t>348</t>
  </si>
  <si>
    <t>775413320</t>
  </si>
  <si>
    <t>Montáž soklíku ze dřeva tvrdého nebo měkkého připevněného vruty s přetmelením</t>
  </si>
  <si>
    <t>1704457676</t>
  </si>
  <si>
    <t>"008" 8,26+8,55+15,154+17,2</t>
  </si>
  <si>
    <t>349</t>
  </si>
  <si>
    <t>614R01</t>
  </si>
  <si>
    <t>lišta podlahová dřevěná borovice 25x25mm</t>
  </si>
  <si>
    <t>-1779236226</t>
  </si>
  <si>
    <t>350</t>
  </si>
  <si>
    <t>998775102</t>
  </si>
  <si>
    <t>Přesun hmot tonážní pro podlahy dřevěné v objektech v do 12 m</t>
  </si>
  <si>
    <t>1853360222</t>
  </si>
  <si>
    <t>351</t>
  </si>
  <si>
    <t>998775181</t>
  </si>
  <si>
    <t>Příplatek k přesunu hmot tonážní 775 prováděný bez použití mechanizace</t>
  </si>
  <si>
    <t>330225370</t>
  </si>
  <si>
    <t>776</t>
  </si>
  <si>
    <t>Podlahy povlakové</t>
  </si>
  <si>
    <t>352</t>
  </si>
  <si>
    <t>776111311</t>
  </si>
  <si>
    <t>Vysátí podkladu povlakových podlah</t>
  </si>
  <si>
    <t>-1416005197</t>
  </si>
  <si>
    <t>353</t>
  </si>
  <si>
    <t>776121111</t>
  </si>
  <si>
    <t>Vodou ředitelná penetrace savého podkladu povlakových podlah ředěná v poměru 1:3</t>
  </si>
  <si>
    <t>1346650400</t>
  </si>
  <si>
    <t>354</t>
  </si>
  <si>
    <t>776221111</t>
  </si>
  <si>
    <t>Lepení pásů z PVC standardním lepidlem</t>
  </si>
  <si>
    <t>1286503653</t>
  </si>
  <si>
    <t xml:space="preserve">"Linoleum P01" </t>
  </si>
  <si>
    <t>"007" 15,13</t>
  </si>
  <si>
    <t>"015" 13,58</t>
  </si>
  <si>
    <t>355</t>
  </si>
  <si>
    <t>28411069</t>
  </si>
  <si>
    <t>linoleum přírodní ze 100% dřevité moučky tl 2,5mm, zátěž 34/43, R9, hořlavost Cfl S1</t>
  </si>
  <si>
    <t>-1283176745</t>
  </si>
  <si>
    <t>177,23*1,05 'Přepočtené koeficientem množství</t>
  </si>
  <si>
    <t>356</t>
  </si>
  <si>
    <t>776411112</t>
  </si>
  <si>
    <t>Montáž obvodových soklíků výšky do 100 mm</t>
  </si>
  <si>
    <t>13749132</t>
  </si>
  <si>
    <t>Linoleum, včetně odečtu otvorů</t>
  </si>
  <si>
    <t xml:space="preserve">"006"  6,05*2+2,54*2-2*1</t>
  </si>
  <si>
    <t>"007" 5,7*2+2,54*2-1</t>
  </si>
  <si>
    <t>"009" 6,115*2+8,13*2-1</t>
  </si>
  <si>
    <t>"010" 6,85*2+8,28*2-1</t>
  </si>
  <si>
    <t>"016" 2,7*2+0,94*2-0,8</t>
  </si>
  <si>
    <t>"017" 6,325*2+2,713+6,037*1+2,235*2-1</t>
  </si>
  <si>
    <t>"015"6,78*2+1,5+1,5+1+1,04+1,5+1,72+0,25+0,7-(0,9*5)</t>
  </si>
  <si>
    <t>357</t>
  </si>
  <si>
    <t>776991121</t>
  </si>
  <si>
    <t>Základní čištění nově položených podlahovin vysátím a setřením vlhkým mopem</t>
  </si>
  <si>
    <t>263155042</t>
  </si>
  <si>
    <t>358</t>
  </si>
  <si>
    <t>998776102</t>
  </si>
  <si>
    <t>Přesun hmot tonážní pro podlahy povlakové v objektech v do 12 m</t>
  </si>
  <si>
    <t>-1606538216</t>
  </si>
  <si>
    <t>359</t>
  </si>
  <si>
    <t>998776181</t>
  </si>
  <si>
    <t>Příplatek k přesunu hmot tonážní 776 prováděný bez použití mechanizace</t>
  </si>
  <si>
    <t>-803236110</t>
  </si>
  <si>
    <t>781</t>
  </si>
  <si>
    <t>Dokončovací práce - obklady</t>
  </si>
  <si>
    <t>360</t>
  </si>
  <si>
    <t>781111011</t>
  </si>
  <si>
    <t>Ometení (oprášení) stěny při přípravě podkladu</t>
  </si>
  <si>
    <t>-41927214</t>
  </si>
  <si>
    <t>361</t>
  </si>
  <si>
    <t>781121011</t>
  </si>
  <si>
    <t>Nátěr penetrační na stěnu</t>
  </si>
  <si>
    <t>-926920603</t>
  </si>
  <si>
    <t>362</t>
  </si>
  <si>
    <t>781131112</t>
  </si>
  <si>
    <t>Izolace pod obklad nátěrem nebo stěrkou ve dvou vrstvách</t>
  </si>
  <si>
    <t>1480051729</t>
  </si>
  <si>
    <t>363</t>
  </si>
  <si>
    <t>781474113</t>
  </si>
  <si>
    <t>Montáž obkladů vnitřních keramických hladkých do 19 ks/m2 lepených flexibilním lepidlem</t>
  </si>
  <si>
    <t>-2089355975</t>
  </si>
  <si>
    <t>"011" (1,6+2,15+1,5+0,35+0,25+1,67)*2,1+(0,25*0,5*2)-(0,9*2,02+0,6*0,5)</t>
  </si>
  <si>
    <t>"012" ( 1,35*4+1,2*2+1,64*2+1,5*2+0,9*2)*2,1-(0,7*2,02*4+0,9*2,02)</t>
  </si>
  <si>
    <t>"0,13" (1,55+1,8+1,72+1,8+0,9*2+1,81*2)*2,1-(0,7*2,02*2+0,9*2,02)</t>
  </si>
  <si>
    <t>"014" (1,2*2+1,3*4+1,9*2)*2,1+(0,25*1,2*2)-(0,7*2,02*2+0,9*2,02+1,2*1,1)</t>
  </si>
  <si>
    <t>"010" 0,7*1,2*1,6</t>
  </si>
  <si>
    <t>"009" 0,7*1,2*1,6</t>
  </si>
  <si>
    <t>"017" 0,7*1,2*1,6</t>
  </si>
  <si>
    <t>"008" 0,7*1,2*1,6</t>
  </si>
  <si>
    <t>Obklad</t>
  </si>
  <si>
    <t>364</t>
  </si>
  <si>
    <t>59761071</t>
  </si>
  <si>
    <t>obklad keramický hladký přes 12 do 19ks/m2</t>
  </si>
  <si>
    <t>376224018</t>
  </si>
  <si>
    <t>84,911*1,1 'Přepočtené koeficientem množství</t>
  </si>
  <si>
    <t>365</t>
  </si>
  <si>
    <t>781477114</t>
  </si>
  <si>
    <t>Příplatek k montáži obkladů vnitřních keramických hladkých za spárování tmelem dvousložkovým</t>
  </si>
  <si>
    <t>1635264323</t>
  </si>
  <si>
    <t>366</t>
  </si>
  <si>
    <t>781494111</t>
  </si>
  <si>
    <t>Plastové profily rohové lepené flexibilním lepidlem</t>
  </si>
  <si>
    <t>874018814</t>
  </si>
  <si>
    <t>"011" 6*2,1+0,5*2+0,5*2+2,15*2+1,64+1,5+0,3-0,9</t>
  </si>
  <si>
    <t>"012" 12*2,1+ 1,350*4+1,2*2+1,65*2-(0,7*3+0,9+0,6)</t>
  </si>
  <si>
    <t>"013" 8*2,1+1,77+1,78+1,5+1,7+1,81*2+0,94*2-(0,9+0,7*2)</t>
  </si>
  <si>
    <t>"014" 8*2,1+1,1*21,19*2+1,3*2+1,91*2+1,3*2-(0,9+0,6*2)</t>
  </si>
  <si>
    <t>"010, 009, 017,008" 1,8*3*4+0,7+1,2*2*4</t>
  </si>
  <si>
    <t>367</t>
  </si>
  <si>
    <t>781495142</t>
  </si>
  <si>
    <t>Průnik obkladem kruhový do DN 90</t>
  </si>
  <si>
    <t>-894555677</t>
  </si>
  <si>
    <t>"UM" 10</t>
  </si>
  <si>
    <t>"P" 2</t>
  </si>
  <si>
    <t>368</t>
  </si>
  <si>
    <t>781495143</t>
  </si>
  <si>
    <t>Průnik obkladem kruhový přes DN 90</t>
  </si>
  <si>
    <t>-1856572007</t>
  </si>
  <si>
    <t xml:space="preserve">"WC"  5</t>
  </si>
  <si>
    <t>"V" 1</t>
  </si>
  <si>
    <t>369</t>
  </si>
  <si>
    <t>781571141</t>
  </si>
  <si>
    <t>Montáž obkladů ostění šířky přes 200 do 400 mm lepenými flexibilním lepidlem</t>
  </si>
  <si>
    <t>112605372</t>
  </si>
  <si>
    <t>"011" 0,5*2</t>
  </si>
  <si>
    <t>"014" 1,1*2</t>
  </si>
  <si>
    <t>370</t>
  </si>
  <si>
    <t>59761040</t>
  </si>
  <si>
    <t>obklad keramický hladký přes 19 do 22ks/m2</t>
  </si>
  <si>
    <t>-1637658216</t>
  </si>
  <si>
    <t>0,8*1,1 'Přepočtené koeficientem množství</t>
  </si>
  <si>
    <t>371</t>
  </si>
  <si>
    <t>998781102</t>
  </si>
  <si>
    <t>Přesun hmot tonážní pro obklady keramické v objektech v do 12 m</t>
  </si>
  <si>
    <t>2108435125</t>
  </si>
  <si>
    <t>783</t>
  </si>
  <si>
    <t>Dokončovací práce - nátěry</t>
  </si>
  <si>
    <t>372</t>
  </si>
  <si>
    <t>783813111</t>
  </si>
  <si>
    <t>Penetrační syntetický nátěr hladkých povrchů z desek na bázi dřeva</t>
  </si>
  <si>
    <t>-148836869</t>
  </si>
  <si>
    <t>373</t>
  </si>
  <si>
    <t>783817401</t>
  </si>
  <si>
    <t>Krycí dvojnásobný syntetický nátěr hladkých betonových povrchů</t>
  </si>
  <si>
    <t>-651223309</t>
  </si>
  <si>
    <t>"nátěr povrchů z desek na bázi dřeva (dřevovláknitých apod.)"</t>
  </si>
  <si>
    <t>36,42*3+36,7*3+(0,15+0,15+0,45+0,3+0,15+0,15)*3</t>
  </si>
  <si>
    <t>-(1,2*2,7*10+1,2*1,8*16+0,6*1,2*3)</t>
  </si>
  <si>
    <t>374</t>
  </si>
  <si>
    <t>783932181</t>
  </si>
  <si>
    <t>Příplatek k ceně celoplošného betonové podlahy cementovou stěrkou za každý další 1 mm přes 3 mm</t>
  </si>
  <si>
    <t>1989706012</t>
  </si>
  <si>
    <t>375</t>
  </si>
  <si>
    <t>783933171</t>
  </si>
  <si>
    <t>Penetrační epoxidový nátěr hrubých betonových podlah</t>
  </si>
  <si>
    <t>-867193519</t>
  </si>
  <si>
    <t>"Výtahová šachta - dno, stěny, včetně materiálu"</t>
  </si>
  <si>
    <t>(1,65*2+2,3*2)*1,38</t>
  </si>
  <si>
    <t>2,3*1,65</t>
  </si>
  <si>
    <t>376</t>
  </si>
  <si>
    <t>783937163</t>
  </si>
  <si>
    <t>Krycí dvojnásobný epoxidový rozpouštědlový nátěr betonové podlahy</t>
  </si>
  <si>
    <t>-262750637</t>
  </si>
  <si>
    <t>784</t>
  </si>
  <si>
    <t>Dokončovací práce - malby a tapety</t>
  </si>
  <si>
    <t>377</t>
  </si>
  <si>
    <t>784181121</t>
  </si>
  <si>
    <t>Hloubková jednonásobná penetrace podkladu v místnostech výšky do 3,80 m</t>
  </si>
  <si>
    <t>103173730</t>
  </si>
  <si>
    <t>"Malt" 571,909</t>
  </si>
  <si>
    <t>"cem" 249,597</t>
  </si>
  <si>
    <t>378</t>
  </si>
  <si>
    <t>784221101</t>
  </si>
  <si>
    <t>Dvojnásobné bílé malby ze směsí za sucha dobře otěruvzdorných v místnostech do 3,80 m</t>
  </si>
  <si>
    <t>1709932937</t>
  </si>
  <si>
    <t>379</t>
  </si>
  <si>
    <t>784221133</t>
  </si>
  <si>
    <t>Příplatek k cenám 2x maleb za sucha otěruvzdorných za provádění styku 2 barev</t>
  </si>
  <si>
    <t>-55340745</t>
  </si>
  <si>
    <t>380</t>
  </si>
  <si>
    <t>784221141</t>
  </si>
  <si>
    <t>Příplatek k cenám 2x maleb za sucha otěruvzdorných za barevnou malbu tónovanou tónovacími přípravky</t>
  </si>
  <si>
    <t>-1451072844</t>
  </si>
  <si>
    <t>381</t>
  </si>
  <si>
    <t>784161431</t>
  </si>
  <si>
    <t>Příplatek k cenám za každý další 1 mm vyrovnání do latě sádrovou stěrkou v místnostech do 3,80 m</t>
  </si>
  <si>
    <t>-496728224</t>
  </si>
  <si>
    <t>382</t>
  </si>
  <si>
    <t>784161531</t>
  </si>
  <si>
    <t>Příplatek k cenám za každý další 1 mm vyrovnání do latě disperzní stěrkou v místnostech do 3,80 m</t>
  </si>
  <si>
    <t>-528230790</t>
  </si>
  <si>
    <t>383</t>
  </si>
  <si>
    <t>784191003</t>
  </si>
  <si>
    <t>Čištění vnitřních ploch oken dvojitých nebo zdvojených po provedení malířských prací</t>
  </si>
  <si>
    <t>1481867849</t>
  </si>
  <si>
    <t>72,36</t>
  </si>
  <si>
    <t>384</t>
  </si>
  <si>
    <t>784191007</t>
  </si>
  <si>
    <t>Čištění vnitřních ploch podlah po provedení malířských prací</t>
  </si>
  <si>
    <t>862049876</t>
  </si>
  <si>
    <t>385</t>
  </si>
  <si>
    <t>784191009</t>
  </si>
  <si>
    <t>Čištění vnitřních ploch schodišť po provedení malířských prací</t>
  </si>
  <si>
    <t>432419847</t>
  </si>
  <si>
    <t>Práce a dodávky M</t>
  </si>
  <si>
    <t>21-M</t>
  </si>
  <si>
    <t>Elektromontáže</t>
  </si>
  <si>
    <t>386</t>
  </si>
  <si>
    <t>210R01</t>
  </si>
  <si>
    <t>OS11 D+M skříně rozvaděče, dle specifiace PD</t>
  </si>
  <si>
    <t>-62130305</t>
  </si>
  <si>
    <t>387</t>
  </si>
  <si>
    <t>210R02</t>
  </si>
  <si>
    <t>OS12 D+M skříně rozvaděče pro výtah, dle specifiace PD</t>
  </si>
  <si>
    <t>-1697781976</t>
  </si>
  <si>
    <t>388</t>
  </si>
  <si>
    <t>210R03</t>
  </si>
  <si>
    <t>OS13 D+M skříně rozvaděče 3.NP, dle specifiace PD</t>
  </si>
  <si>
    <t>-50706646</t>
  </si>
  <si>
    <t>389</t>
  </si>
  <si>
    <t>210R04</t>
  </si>
  <si>
    <t>OS15 D+M skříň elektroměrového rozvaděče, dle specifiace PD</t>
  </si>
  <si>
    <t>-1745005208</t>
  </si>
  <si>
    <t>390</t>
  </si>
  <si>
    <t>449R02</t>
  </si>
  <si>
    <t>OS16 D+M přístroj hasicí ruční práškový PHP 3x21A, dle specifikace PD</t>
  </si>
  <si>
    <t>372984080</t>
  </si>
  <si>
    <t>391</t>
  </si>
  <si>
    <t>449R03</t>
  </si>
  <si>
    <t>OS17 D+M přístroj hasicí ruční práškový PHP 2x21A, dle specifikace PD</t>
  </si>
  <si>
    <t>626785805</t>
  </si>
  <si>
    <t>392</t>
  </si>
  <si>
    <t>449R0</t>
  </si>
  <si>
    <t>OSX Bezpečnostní štítek - úniková cesta</t>
  </si>
  <si>
    <t>525450110</t>
  </si>
  <si>
    <t>33-M</t>
  </si>
  <si>
    <t>Montáže dopr.zaříz.,sklad. zař. a váh</t>
  </si>
  <si>
    <t>393</t>
  </si>
  <si>
    <t>330R01</t>
  </si>
  <si>
    <t>OS04 D+M osobní výtah, specifikace dle PD</t>
  </si>
  <si>
    <t>-568671385</t>
  </si>
  <si>
    <t>394</t>
  </si>
  <si>
    <t>330R02</t>
  </si>
  <si>
    <t>Montážní oka</t>
  </si>
  <si>
    <t>-1863878850</t>
  </si>
  <si>
    <t>SO 02 - Zateplení 1.NP a 2.NP - neuznatelné náklady</t>
  </si>
  <si>
    <t>113106121</t>
  </si>
  <si>
    <t>Rozebrání dlažeb z betonových nebo kamenných dlaždic komunikací pro pěší ručně</t>
  </si>
  <si>
    <t>976384016</t>
  </si>
  <si>
    <t>"zadní strana" 5,6*0,6</t>
  </si>
  <si>
    <t>113106123</t>
  </si>
  <si>
    <t>Rozebrání dlažeb ze zámkových dlaždic komunikací pro pěší ručně</t>
  </si>
  <si>
    <t>-1480346332</t>
  </si>
  <si>
    <t xml:space="preserve">"vstup přední a zadní část, včetně dopravy a uložení na meziskládku, ponechání pro opětovné použití" </t>
  </si>
  <si>
    <t xml:space="preserve"> 2,8*6,15+5,125*1,4</t>
  </si>
  <si>
    <t>-1085032746</t>
  </si>
  <si>
    <t>44,132*1,4+5,5*1+5,125*1,4</t>
  </si>
  <si>
    <t>113107132</t>
  </si>
  <si>
    <t>Odstranění podkladu z betonu prostého tl 300 mm ručně</t>
  </si>
  <si>
    <t>-1890664462</t>
  </si>
  <si>
    <t>44,132*1,4</t>
  </si>
  <si>
    <t>-1902439954</t>
  </si>
  <si>
    <t>16,157+6,9+10,96+1,5+1,5</t>
  </si>
  <si>
    <t>-480116880</t>
  </si>
  <si>
    <t>(40+5,5+5,125)*1,3*0,8</t>
  </si>
  <si>
    <t>-1449724247</t>
  </si>
  <si>
    <t>1090967600</t>
  </si>
  <si>
    <t>162201211.1</t>
  </si>
  <si>
    <t>1173620375</t>
  </si>
  <si>
    <t>-1066330533</t>
  </si>
  <si>
    <t>52,650*10</t>
  </si>
  <si>
    <t>162201219.1</t>
  </si>
  <si>
    <t>-762806209</t>
  </si>
  <si>
    <t>"zpět ze skládky" 52,650*10</t>
  </si>
  <si>
    <t>1850821041</t>
  </si>
  <si>
    <t>564271111</t>
  </si>
  <si>
    <t>Podklad nebo podsyp ze štěrkopísku ŠP tl 250 mm</t>
  </si>
  <si>
    <t>981696059</t>
  </si>
  <si>
    <t>(16,2+18,5)*1+(2,3*6,3)+(5,125*1,4)+5,525*1</t>
  </si>
  <si>
    <t>2132759710</t>
  </si>
  <si>
    <t xml:space="preserve">"Opětovně položená dlažba, meziskládka" </t>
  </si>
  <si>
    <t>(2,3*6,3)+(5,125*1,4)</t>
  </si>
  <si>
    <t>979054441</t>
  </si>
  <si>
    <t>Očištění vybouraných z desek nebo dlaždic s původním spárováním z kameniva těženého</t>
  </si>
  <si>
    <t>1874959192</t>
  </si>
  <si>
    <t>21,665</t>
  </si>
  <si>
    <t>622525201</t>
  </si>
  <si>
    <t>Oprava tenkovrstvé omítky stěn v rozsahu do 10%</t>
  </si>
  <si>
    <t>-2048504795</t>
  </si>
  <si>
    <t>1975416465</t>
  </si>
  <si>
    <t>985131111</t>
  </si>
  <si>
    <t>Očištění ploch stěn, rubu kleneb a podlah tlakovou vodou</t>
  </si>
  <si>
    <t>1653449396</t>
  </si>
  <si>
    <t>622135001</t>
  </si>
  <si>
    <t>Vyrovnání podkladu vnějších stěn maltou vápenocementovou tl do 10 mm</t>
  </si>
  <si>
    <t>2079405319</t>
  </si>
  <si>
    <t>-938713752</t>
  </si>
  <si>
    <t>243278547</t>
  </si>
  <si>
    <t>637211122</t>
  </si>
  <si>
    <t>Okapový chodník z betonových dlaždic tl 60 mm kladených do písku se zalitím spár MC</t>
  </si>
  <si>
    <t>-1341950135</t>
  </si>
  <si>
    <t>(5,15+15,5+0,87+7,2+11,4)*0,6</t>
  </si>
  <si>
    <t>24,072*1,1</t>
  </si>
  <si>
    <t>637311131</t>
  </si>
  <si>
    <t>Okapový chodník z betonových záhonových obrubníků lože beton</t>
  </si>
  <si>
    <t>-909784338</t>
  </si>
  <si>
    <t>5,15+15,5+0,87+7,2+11,4+0,8+0,65+0,3+0,9</t>
  </si>
  <si>
    <t>42,77*1,1</t>
  </si>
  <si>
    <t>621211041</t>
  </si>
  <si>
    <t>Montáž kontaktního zateplení vnějších podhledů z polystyrénových desek tl do 200 mm</t>
  </si>
  <si>
    <t>-1786722454</t>
  </si>
  <si>
    <t xml:space="preserve">"Podhled vstup" </t>
  </si>
  <si>
    <t>2,3*5,7</t>
  </si>
  <si>
    <t>621142001</t>
  </si>
  <si>
    <t>Potažení vnějších podhledů sklovláknitým pletivem vtlačeným do tenkovrstvé hmoty</t>
  </si>
  <si>
    <t>845270672</t>
  </si>
  <si>
    <t>28375954</t>
  </si>
  <si>
    <t>deska EPS 70 fasádní λ=0,039 tl 200mm</t>
  </si>
  <si>
    <t>-426578013</t>
  </si>
  <si>
    <t>13,11*1,02 'Přepočtené koeficientem množství</t>
  </si>
  <si>
    <t>621251101</t>
  </si>
  <si>
    <t>Příplatek k cenám kontaktního zateplení podhledů za použití tepelněizolačních zátek z polystyrenu</t>
  </si>
  <si>
    <t>1814084319</t>
  </si>
  <si>
    <t>621531011</t>
  </si>
  <si>
    <t>Tenkovrstvá silikonová zrnitá omítka tl. 1,5 mm včetně penetrace vnějších podhledů</t>
  </si>
  <si>
    <t>820866504</t>
  </si>
  <si>
    <t>1398244638</t>
  </si>
  <si>
    <t>-1697699781</t>
  </si>
  <si>
    <t>"Skladba S01"</t>
  </si>
  <si>
    <t>(16,2+0,45+0,45+2,3+5,7+2,65+6,9+0,3+11,5)*1,25</t>
  </si>
  <si>
    <t>(5,5+6,1)*1,25</t>
  </si>
  <si>
    <t>622142001.1</t>
  </si>
  <si>
    <t>-1842775712</t>
  </si>
  <si>
    <t xml:space="preserve">"Vstup - stěna závětří u vstupu" </t>
  </si>
  <si>
    <t>2,65*3,1</t>
  </si>
  <si>
    <t xml:space="preserve">"Skladba S02" </t>
  </si>
  <si>
    <t>(16,2+0,45+0,45+5,7+6,9+0,3+11,5)*7,13+(2,3*3,045)</t>
  </si>
  <si>
    <t>(5,5+6,1)*7,13</t>
  </si>
  <si>
    <t>(11,14+12,3)*3,7</t>
  </si>
  <si>
    <t>-(1,2*1,6*27+2,4*2,85+6*3,2+1,2*2,7*3)</t>
  </si>
  <si>
    <t>-(1,2*1,8*11+0,6*1,2*3)</t>
  </si>
  <si>
    <t>622143001</t>
  </si>
  <si>
    <t>Montáž omítkových plastových nebo pozinkovaných soklových profilů</t>
  </si>
  <si>
    <t>-2123503313</t>
  </si>
  <si>
    <t>16,2+0,45+0,45+2,3+3,3+2,65+0,5+0,6+0,3+11+5,5+10,9+6,3+11,6</t>
  </si>
  <si>
    <t>72,05*1,1</t>
  </si>
  <si>
    <t>55343010</t>
  </si>
  <si>
    <t>profil omítkový soklový pro omítky venkovní 14mm</t>
  </si>
  <si>
    <t>925008972</t>
  </si>
  <si>
    <t>79,255*1,05 'Přepočtené koeficientem množství</t>
  </si>
  <si>
    <t>-1707397521</t>
  </si>
  <si>
    <t>106,32*1,1+229*1,1</t>
  </si>
  <si>
    <t>-831473364</t>
  </si>
  <si>
    <t>368,852*1,05 'Přepočtené koeficientem množství</t>
  </si>
  <si>
    <t>622143004</t>
  </si>
  <si>
    <t>Montáž omítkových samolepících začišťovacích profilů pro spojení s okenním rámem</t>
  </si>
  <si>
    <t>1345122764</t>
  </si>
  <si>
    <t>208,5*1,1</t>
  </si>
  <si>
    <t>59051476</t>
  </si>
  <si>
    <t>profil okenní začišťovací se sklovláknitou armovací tkaninou 9 mm/2,4 m</t>
  </si>
  <si>
    <t>-1451600334</t>
  </si>
  <si>
    <t>229,35*1,05 'Přepočtené koeficientem množství</t>
  </si>
  <si>
    <t>622211001</t>
  </si>
  <si>
    <t>Montáž kontaktního zateplení vnějších stěn z polystyrénových desek tl do 40 mm</t>
  </si>
  <si>
    <t>304659561</t>
  </si>
  <si>
    <t>28375932</t>
  </si>
  <si>
    <t>deska EPS 70 fasádní λ=0,039 tl 40mm</t>
  </si>
  <si>
    <t>-1753127015</t>
  </si>
  <si>
    <t>8,215*1,02 'Přepočtené koeficientem množství</t>
  </si>
  <si>
    <t>622211031</t>
  </si>
  <si>
    <t>Montáž kontaktního zateplení vnějších stěn z polystyrénových desek tl do 160 mm</t>
  </si>
  <si>
    <t>-199939766</t>
  </si>
  <si>
    <t>1669876814</t>
  </si>
  <si>
    <t>622212001</t>
  </si>
  <si>
    <t>Montáž kontaktního zateplení vnějšího ostění hl. špalety do 200 mm z polystyrenu tl do 40 mm</t>
  </si>
  <si>
    <t>-325259339</t>
  </si>
  <si>
    <t>(1,2+1,6*2)*27+2,4+2,85*2+(1,2+2,7*2)*3</t>
  </si>
  <si>
    <t>(1,2+1,8*2)*11+(0,6+1,2*2)*3</t>
  </si>
  <si>
    <t>-42955519</t>
  </si>
  <si>
    <t>208,500*0,15*1,1</t>
  </si>
  <si>
    <t>34,403*1,1 'Přepočtené koeficientem množství</t>
  </si>
  <si>
    <t>622251101</t>
  </si>
  <si>
    <t>Příplatek k cenám kontaktního zateplení stěn za použití tepelněizolačních zátek z polystyrenu</t>
  </si>
  <si>
    <t>783119913</t>
  </si>
  <si>
    <t>-892445955</t>
  </si>
  <si>
    <t>59051640</t>
  </si>
  <si>
    <t>lišta soklová Al s okapničkou zakládací U 03cm 0,7/200cm</t>
  </si>
  <si>
    <t>350427344</t>
  </si>
  <si>
    <t>8,215*1,05 'Přepočtené koeficientem množství</t>
  </si>
  <si>
    <t>-152034710</t>
  </si>
  <si>
    <t>-90483032</t>
  </si>
  <si>
    <t>(16,2+0,45+0,45+2,3+5,7+2,65+6,9+0,3+11,5)*0,6</t>
  </si>
  <si>
    <t>(5,5+6,1)*0,6</t>
  </si>
  <si>
    <t>-2119363987</t>
  </si>
  <si>
    <t>(2,65*3,1)*0,15</t>
  </si>
  <si>
    <t>((1,2+1,6*2)*27+2,4+2,85*2+(1,2+2,7*2)*3)*0,15</t>
  </si>
  <si>
    <t>((1,2+1,8*2)*11+(0,6+1,2*2)*3)*0,15</t>
  </si>
  <si>
    <t>58097956</t>
  </si>
  <si>
    <t>-1739172957</t>
  </si>
  <si>
    <t>919735122</t>
  </si>
  <si>
    <t>Řezání stávajícího betonového krytu hl do 100 mm</t>
  </si>
  <si>
    <t>-2070598021</t>
  </si>
  <si>
    <t>"Okapový chodník" 16,2+6,9+0,3*11,2+11,2</t>
  </si>
  <si>
    <t>"zadní část" 5,5*1+5,5</t>
  </si>
  <si>
    <t>1550425120</t>
  </si>
  <si>
    <t>41+25*7,5</t>
  </si>
  <si>
    <t>506193296</t>
  </si>
  <si>
    <t>228*90</t>
  </si>
  <si>
    <t>1562944330</t>
  </si>
  <si>
    <t>944411111</t>
  </si>
  <si>
    <t>Montáž záchytné sítě třídy A</t>
  </si>
  <si>
    <t>927681240</t>
  </si>
  <si>
    <t>944411211</t>
  </si>
  <si>
    <t>Příplatek k záchytné síti třídy A za první a ZKD den použití</t>
  </si>
  <si>
    <t>243256956</t>
  </si>
  <si>
    <t>944411811</t>
  </si>
  <si>
    <t>Demontáž záchytné sítě typu A</t>
  </si>
  <si>
    <t>2004569843</t>
  </si>
  <si>
    <t>2005025289</t>
  </si>
  <si>
    <t>949111211</t>
  </si>
  <si>
    <t>Příplatek k lešení lehkému kozovému trubkovému v do 1,2 m za první a ZKD den použití</t>
  </si>
  <si>
    <t>62208942</t>
  </si>
  <si>
    <t>-341709810</t>
  </si>
  <si>
    <t>-1480778942</t>
  </si>
  <si>
    <t>38,023*15</t>
  </si>
  <si>
    <t>-278302354</t>
  </si>
  <si>
    <t>997013801</t>
  </si>
  <si>
    <t>Poplatek za uložení na skládce (skládkovné) stavebního odpadu betonového kód odpadu 170 101</t>
  </si>
  <si>
    <t>-1720102435</t>
  </si>
  <si>
    <t>1438150793</t>
  </si>
  <si>
    <t>817934536</t>
  </si>
  <si>
    <t>711112002</t>
  </si>
  <si>
    <t>Provedení izolace proti zemní vlhkosti svislé za studena lakem asfaltovým</t>
  </si>
  <si>
    <t>900489226</t>
  </si>
  <si>
    <t>11163152</t>
  </si>
  <si>
    <t>lak hydroizolační asfaltový</t>
  </si>
  <si>
    <t>1775871260</t>
  </si>
  <si>
    <t>80*0,00045 'Přepočtené koeficientem množství</t>
  </si>
  <si>
    <t>-1339704191</t>
  </si>
  <si>
    <t>(16,2+0,45+0,45+2,3+5,7+2,65+6,9+0,3+11,5)*0,65</t>
  </si>
  <si>
    <t>(5,5+6,1)*0,65</t>
  </si>
  <si>
    <t>770294223</t>
  </si>
  <si>
    <t>16,2+0,45+0,45+2,3+5,7+2,65+6,9+0,3+11,5</t>
  </si>
  <si>
    <t>5,5+6,1</t>
  </si>
  <si>
    <t>-1279967799</t>
  </si>
  <si>
    <t>1712645548</t>
  </si>
  <si>
    <t>-1686459995</t>
  </si>
  <si>
    <t>-754852558</t>
  </si>
  <si>
    <t>28376425</t>
  </si>
  <si>
    <t>deska z polystyrénu XPS, hrana polodrážková a hladký povrch tl 160mm</t>
  </si>
  <si>
    <t>211287820</t>
  </si>
  <si>
    <t>72,563*1,05 'Přepočtené koeficientem množství</t>
  </si>
  <si>
    <t>-714796937</t>
  </si>
  <si>
    <t>764002851</t>
  </si>
  <si>
    <t>Demontáž oplechování parapetů do suti</t>
  </si>
  <si>
    <t>-1325864088</t>
  </si>
  <si>
    <t xml:space="preserve">"K01  1.a2.NP" 1,2*14+1,2*27</t>
  </si>
  <si>
    <t xml:space="preserve">"K02  1.a2.NP" 1*0,6+2*0,6</t>
  </si>
  <si>
    <t>764226445</t>
  </si>
  <si>
    <t>Oplechování parapetů rovných celoplošně lepené z Al plechu rš 400 mm</t>
  </si>
  <si>
    <t>-1913969999</t>
  </si>
  <si>
    <t>-220905250</t>
  </si>
  <si>
    <t>SO 03 - ZTI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</si>
  <si>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</si>
  <si>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</si>
  <si>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</si>
  <si>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>HSV - HSV</t>
  </si>
  <si>
    <t xml:space="preserve">    728 - Další</t>
  </si>
  <si>
    <t xml:space="preserve">    8 - Trubní vedení</t>
  </si>
  <si>
    <t>721171809</t>
  </si>
  <si>
    <t>Demontáž potrubí z PVC do D 160</t>
  </si>
  <si>
    <t>-1008538612</t>
  </si>
  <si>
    <t>721173401</t>
  </si>
  <si>
    <t>Potrubí kanalizační z PVC SN 4 svodné DN 110</t>
  </si>
  <si>
    <t>-726996073</t>
  </si>
  <si>
    <t>721173402</t>
  </si>
  <si>
    <t>Potrubí kanalizační z PVC SN 4 svodné DN 125</t>
  </si>
  <si>
    <t>-1290359672</t>
  </si>
  <si>
    <t>721174024</t>
  </si>
  <si>
    <t>Potrubí kanalizační z PP odpadní DN 75</t>
  </si>
  <si>
    <t>1720489214</t>
  </si>
  <si>
    <t>721174025</t>
  </si>
  <si>
    <t>Potrubí kanalizační z PP odpadní DN 110</t>
  </si>
  <si>
    <t>-1086240443</t>
  </si>
  <si>
    <t>721174026</t>
  </si>
  <si>
    <t>Potrubí kanalizační z PP odpadní DN 125</t>
  </si>
  <si>
    <t>-1884028655</t>
  </si>
  <si>
    <t>721174043</t>
  </si>
  <si>
    <t>Potrubí kanalizační z PP připojovací DN 50</t>
  </si>
  <si>
    <t>373820522</t>
  </si>
  <si>
    <t>(1+1,5+3,6+1,5+4+4,89)*1,15</t>
  </si>
  <si>
    <t>721174045</t>
  </si>
  <si>
    <t>Potrubí kanalizační z PP připojovací DN 110</t>
  </si>
  <si>
    <t>793589167</t>
  </si>
  <si>
    <t>(1+1+1+4,2+4,9+1,6+3)*1,15</t>
  </si>
  <si>
    <t>721274123</t>
  </si>
  <si>
    <t>Přivzdušňovací ventil vnitřní odpadních potrubí DN 100</t>
  </si>
  <si>
    <t>1995455483</t>
  </si>
  <si>
    <t>721290111</t>
  </si>
  <si>
    <t>Zkouška těsnosti potrubí kanalizace vodou do DN 125</t>
  </si>
  <si>
    <t>-1109135257</t>
  </si>
  <si>
    <t>1468377053</t>
  </si>
  <si>
    <t>998721192</t>
  </si>
  <si>
    <t>Příplatek k přesunu hmot tonážní 721 za zvětšený přesun do 100 m</t>
  </si>
  <si>
    <t>-154191235</t>
  </si>
  <si>
    <t>722</t>
  </si>
  <si>
    <t>Zdravotechnika - vnitřní vodovod</t>
  </si>
  <si>
    <t>722130232</t>
  </si>
  <si>
    <t>Potrubí vodovodní ocelové závitové pozinkované svařované běžné DN 20</t>
  </si>
  <si>
    <t>604867082</t>
  </si>
  <si>
    <t>5,3*3*1,15</t>
  </si>
  <si>
    <t>722130233</t>
  </si>
  <si>
    <t>Potrubí vodovodní ocelové závitové pozinkované svařované běžné DN 25</t>
  </si>
  <si>
    <t>443925275</t>
  </si>
  <si>
    <t>4*5,3</t>
  </si>
  <si>
    <t>722130234</t>
  </si>
  <si>
    <t>Potrubí vodovodní ocelové závitové pozinkované svařované běžné DN 32</t>
  </si>
  <si>
    <t>-793347588</t>
  </si>
  <si>
    <t>3*5,3</t>
  </si>
  <si>
    <t>722174002</t>
  </si>
  <si>
    <t>Potrubí vodovodní plastové PPR svar polyfuze PN 16 D 20 x 2,8 mm</t>
  </si>
  <si>
    <t>-196734832</t>
  </si>
  <si>
    <t>"TV" (2,1+3,245+1,5+3,1)*1,15</t>
  </si>
  <si>
    <t>"SV" (2,1+3,245+1,5+3,1)*1,15</t>
  </si>
  <si>
    <t xml:space="preserve">"C"  (0,5+0,5+3,3+0,5+7,1+3,1+5,6+34,5+2+4,2+0,8)*1,15</t>
  </si>
  <si>
    <t>722174003</t>
  </si>
  <si>
    <t>Potrubí vodovodní plastové PPR svar polyfuze PN 16 D 25 x 3,5 mm</t>
  </si>
  <si>
    <t>770497900</t>
  </si>
  <si>
    <t>"SV" (3,1+2+4+3,3+1,5+1+1+2,5)*1,15</t>
  </si>
  <si>
    <t>"TV"(3,1+1+4+3,3+1+1,5)*1,15</t>
  </si>
  <si>
    <t>722174004</t>
  </si>
  <si>
    <t>Potrubí vodovodní plastové PPR svar polyfuze PN 16 D 32 x 4,4 mm</t>
  </si>
  <si>
    <t>-1480654851</t>
  </si>
  <si>
    <t>"SV" (5,6+34,5+2+4,2+0,8)*1,15</t>
  </si>
  <si>
    <t>"TV" (5,6+34,5+2+4,2+0,8)*1,15</t>
  </si>
  <si>
    <t>722174062</t>
  </si>
  <si>
    <t>Potrubí vodovodní plastové křížení PPR svar polyfuze PN 20 D 20 x 3,4 mm</t>
  </si>
  <si>
    <t>182021739</t>
  </si>
  <si>
    <t>722174063</t>
  </si>
  <si>
    <t>Potrubí vodovodní plastové křížení PPR svar polyfuze PN 20 D 25 x 4,2 mm</t>
  </si>
  <si>
    <t>540455353</t>
  </si>
  <si>
    <t>722174064</t>
  </si>
  <si>
    <t>Potrubí vodovodní plastové křížení PPR svar polyfuze PN 20 D 32 x 5,4 mm</t>
  </si>
  <si>
    <t>787870467</t>
  </si>
  <si>
    <t>722174072</t>
  </si>
  <si>
    <t>Potrubí vodovodní plastové kompenzační smyčka PPR svar polyfuze PN 20 D 20 x 3,4 mm</t>
  </si>
  <si>
    <t>1975608164</t>
  </si>
  <si>
    <t>722174073</t>
  </si>
  <si>
    <t>Potrubí vodovodní plastové kompenzační smyčka PPR svar polyfuze PN 20 D 25 x 4,2 mm</t>
  </si>
  <si>
    <t>-246340396</t>
  </si>
  <si>
    <t>722181231</t>
  </si>
  <si>
    <t>Ochrana vodovodního potrubí přilepenými termoizolačními trubicemi z PE tl do 13 mm DN do 22 mm</t>
  </si>
  <si>
    <t>-1369051201</t>
  </si>
  <si>
    <t>94,289</t>
  </si>
  <si>
    <t>722181232</t>
  </si>
  <si>
    <t>Ochrana vodovodního potrubí přilepenými termoizolačními trubicemi z PE tl do 13 mm DN do 45 mm</t>
  </si>
  <si>
    <t>-891026334</t>
  </si>
  <si>
    <t>(21,16+54,165+3*5,3)*1,1</t>
  </si>
  <si>
    <t>722181251</t>
  </si>
  <si>
    <t>Ochrana vodovodního potrubí přilepenými termoizolačními trubicemi z PE tl do 25 mm DN do 22 mm</t>
  </si>
  <si>
    <t>95535341</t>
  </si>
  <si>
    <t>(11,437+71,415+5,3)*1,1</t>
  </si>
  <si>
    <t>722181252</t>
  </si>
  <si>
    <t>Ochrana vodovodního potrubí přilepenými termoizolačními trubicemi z PE tl do 25 mm DN do 45 mm</t>
  </si>
  <si>
    <t>802743829</t>
  </si>
  <si>
    <t>(15,985+54,165+3*5,3)*1,1</t>
  </si>
  <si>
    <t>722250101</t>
  </si>
  <si>
    <t>Hydrantový ventil s hadicovou přípojkou G 1</t>
  </si>
  <si>
    <t>-466312108</t>
  </si>
  <si>
    <t>722290215</t>
  </si>
  <si>
    <t>Zkouška těsnosti vodovodního potrubí hrdlového nebo přírubového do DN 100</t>
  </si>
  <si>
    <t>-1797523314</t>
  </si>
  <si>
    <t>722290234</t>
  </si>
  <si>
    <t>Proplach a dezinfekce vodovodního potrubí do DN 80</t>
  </si>
  <si>
    <t>-1295307709</t>
  </si>
  <si>
    <t>998722103</t>
  </si>
  <si>
    <t>Přesun hmot tonážní pro vnitřní vodovod v objektech v do 24 m</t>
  </si>
  <si>
    <t>-437441018</t>
  </si>
  <si>
    <t>998722192</t>
  </si>
  <si>
    <t>Příplatek k přesunu hmot tonážní 722 za zvětšený přesun do 100 m</t>
  </si>
  <si>
    <t>-1153812930</t>
  </si>
  <si>
    <t>725</t>
  </si>
  <si>
    <t>Zdravotechnika - zařizovací předměty</t>
  </si>
  <si>
    <t>725112171</t>
  </si>
  <si>
    <t>Kombi klozet s hlubokým splachováním odpad vodorovný</t>
  </si>
  <si>
    <t>soubor</t>
  </si>
  <si>
    <t>-789703998</t>
  </si>
  <si>
    <t>725112R01</t>
  </si>
  <si>
    <t>Kombi klozeti s hlubokým splachováním pro ZTP s prodlouženou délkou</t>
  </si>
  <si>
    <t>367142067</t>
  </si>
  <si>
    <t>725114R01</t>
  </si>
  <si>
    <t>Montáž WC sedátka</t>
  </si>
  <si>
    <t>-1761492774</t>
  </si>
  <si>
    <t>725121523</t>
  </si>
  <si>
    <t>Pisoárový záchodek automatický pro bateriové napájení</t>
  </si>
  <si>
    <t>1540669899</t>
  </si>
  <si>
    <t>725211615</t>
  </si>
  <si>
    <t>Umyvadlo keramické bílé šířky 500 mm s krytem na sifon připevněné na stěnu šrouby</t>
  </si>
  <si>
    <t>-1396670976</t>
  </si>
  <si>
    <t>725211681</t>
  </si>
  <si>
    <t>Umyvadlo keramické bílé zdravotní šířky 640 mm připevněné na stěnu šrouby</t>
  </si>
  <si>
    <t>1062347643</t>
  </si>
  <si>
    <t>725291706</t>
  </si>
  <si>
    <t>Doplňky zařízení koupelen a záchodů smaltované madlo rovné dl 800 mm</t>
  </si>
  <si>
    <t>-664437312</t>
  </si>
  <si>
    <t>725291712</t>
  </si>
  <si>
    <t>Doplňky zařízení koupelen a záchodů smaltované madlo krakorcové dl 834 mm</t>
  </si>
  <si>
    <t>-1961102122</t>
  </si>
  <si>
    <t>725331111</t>
  </si>
  <si>
    <t>Výlevka bez výtokových armatur keramická se sklopnou plastovou mřížkou 500 mm</t>
  </si>
  <si>
    <t>-68174478</t>
  </si>
  <si>
    <t>725822611</t>
  </si>
  <si>
    <t>Baterie umyvadlová stojánková páková bez výpusti</t>
  </si>
  <si>
    <t>-873570036</t>
  </si>
  <si>
    <t>725822R02</t>
  </si>
  <si>
    <t>Baterie výlevková stojánková páková teleskopická s výpustí</t>
  </si>
  <si>
    <t>342171967</t>
  </si>
  <si>
    <t>725822R01</t>
  </si>
  <si>
    <t>Baterie umyvadlová stojánková páková bez výpusti s prodlouženou rukojení - pro ZTP</t>
  </si>
  <si>
    <t>-1999843076</t>
  </si>
  <si>
    <t>725861102</t>
  </si>
  <si>
    <t>Zápachová uzávěrka pro umyvadla DN 40</t>
  </si>
  <si>
    <t>722638839</t>
  </si>
  <si>
    <t>725865411</t>
  </si>
  <si>
    <t>Zápachová uzávěrka pisoárová DN 32/40</t>
  </si>
  <si>
    <t>1437153375</t>
  </si>
  <si>
    <t>998725103</t>
  </si>
  <si>
    <t>Přesun hmot tonážní pro zařizovací předměty v objektech v do 24 m</t>
  </si>
  <si>
    <t>-1406320214</t>
  </si>
  <si>
    <t>998725181</t>
  </si>
  <si>
    <t>Příplatek k přesunu hmot tonážní 725 prováděný bez použití mechanizace</t>
  </si>
  <si>
    <t>-146612130</t>
  </si>
  <si>
    <t>998725192</t>
  </si>
  <si>
    <t>Příplatek k přesunu hmot tonážní 725 za zvětšený přesun do 100 m</t>
  </si>
  <si>
    <t>-1654186751</t>
  </si>
  <si>
    <t>727</t>
  </si>
  <si>
    <t>Zdravotechnika - požární ochrana</t>
  </si>
  <si>
    <t>727111204</t>
  </si>
  <si>
    <t>Prostup předizolovaného kovového potrubí D 33 mm stropem tl 15 cm požární odolnost EI 60-120</t>
  </si>
  <si>
    <t>1241232688</t>
  </si>
  <si>
    <t>728</t>
  </si>
  <si>
    <t>Další</t>
  </si>
  <si>
    <t>728R01</t>
  </si>
  <si>
    <t>Napojení na stávající vodovod</t>
  </si>
  <si>
    <t>-659057191</t>
  </si>
  <si>
    <t>728R02</t>
  </si>
  <si>
    <t>Napojení na stávající venkovní šachtu</t>
  </si>
  <si>
    <t>1177275606</t>
  </si>
  <si>
    <t>728R03</t>
  </si>
  <si>
    <t xml:space="preserve">Drobný kotvící a spojovací materiál </t>
  </si>
  <si>
    <t>-1446922375</t>
  </si>
  <si>
    <t>728R04</t>
  </si>
  <si>
    <t>Napojení potrubí pro odvod kondenzátu přes obvodovou stěnu do svodného deštového potrubí</t>
  </si>
  <si>
    <t>-1054988816</t>
  </si>
  <si>
    <t>728R05</t>
  </si>
  <si>
    <t>Revize a zkouška požárního potrubí a hydrantu</t>
  </si>
  <si>
    <t>1793411496</t>
  </si>
  <si>
    <t>728R06</t>
  </si>
  <si>
    <t>Protokoly o zkouškách vnitřní a vnější kanalizace a vodovodu</t>
  </si>
  <si>
    <t>2138282245</t>
  </si>
  <si>
    <t>728R07</t>
  </si>
  <si>
    <t>Vytýšení trasy potrubí</t>
  </si>
  <si>
    <t>114427821</t>
  </si>
  <si>
    <t>"potrubí v místě výtahové šachty" 1</t>
  </si>
  <si>
    <t>728R08</t>
  </si>
  <si>
    <t>Zaslepení konců potrubí při přeložce, přeložka DN110</t>
  </si>
  <si>
    <t>1378028806</t>
  </si>
  <si>
    <t>728R09</t>
  </si>
  <si>
    <t>Napojení nového potrubé na stávající</t>
  </si>
  <si>
    <t>-1350503415</t>
  </si>
  <si>
    <t>"v místě výtahové šachty" 1</t>
  </si>
  <si>
    <t>728R10</t>
  </si>
  <si>
    <t>Vyhřívaný kabel do potrubí s kondenzátem</t>
  </si>
  <si>
    <t>-807061216</t>
  </si>
  <si>
    <t>"svod 12" 1</t>
  </si>
  <si>
    <t>728R11</t>
  </si>
  <si>
    <t>Ostatní stavební přímopoce nedefinové rozpočtem</t>
  </si>
  <si>
    <t>1941633824</t>
  </si>
  <si>
    <t>Trubní vedení</t>
  </si>
  <si>
    <t>892271111</t>
  </si>
  <si>
    <t>Tlaková zkouška vodou potrubí DN 100 nebo 125</t>
  </si>
  <si>
    <t>249585032</t>
  </si>
  <si>
    <t>5,92+4,5</t>
  </si>
  <si>
    <t>892372111</t>
  </si>
  <si>
    <t>Zabezpečení konců potrubí DN do 300 při tlakových zkouškách vodou</t>
  </si>
  <si>
    <t>-1988885161</t>
  </si>
  <si>
    <t>946111112</t>
  </si>
  <si>
    <t>Montáž pojízdných věží trubkových/dílcových š do 0,9 m dl do 3,2 m v do 2,5 m</t>
  </si>
  <si>
    <t>517705123</t>
  </si>
  <si>
    <t>946111212</t>
  </si>
  <si>
    <t>Příplatek k pojízdným věžím š do 0,9 m dl do 3,2 m v do 2,5 m za první a ZKD den použití</t>
  </si>
  <si>
    <t>2058404998</t>
  </si>
  <si>
    <t>-1627292777</t>
  </si>
  <si>
    <t>974031167</t>
  </si>
  <si>
    <t>Vysekání rýh ve zdivu cihelném hl do 150 mm š do 300 mm</t>
  </si>
  <si>
    <t>1140862343</t>
  </si>
  <si>
    <t>11,68+3,5+3*2+1,5+1,2</t>
  </si>
  <si>
    <t>974031169</t>
  </si>
  <si>
    <t>Příplatek k vysekání rýh ve zdivu cihelném hl do 150 mm ZKD 100 mm š rýhy</t>
  </si>
  <si>
    <t>-649568791</t>
  </si>
  <si>
    <t>SO 04 - UT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</si>
  <si>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</si>
  <si>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</si>
  <si>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</si>
  <si>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23-M - Další</t>
  </si>
  <si>
    <t>949121112</t>
  </si>
  <si>
    <t>Montáž lešení lehkého kozového dílcového v do 1,9 m</t>
  </si>
  <si>
    <t>-484518045</t>
  </si>
  <si>
    <t>949121212</t>
  </si>
  <si>
    <t>Příplatek k lešení lehkému kozovému dílcovému v do 1,9 m za první a ZKD den použití</t>
  </si>
  <si>
    <t>-1994683447</t>
  </si>
  <si>
    <t>973031151</t>
  </si>
  <si>
    <t>Vysekání výklenků ve zdivu cihelném na MV nebo MVC pl přes 0,25 m2</t>
  </si>
  <si>
    <t>-417192891</t>
  </si>
  <si>
    <t>732</t>
  </si>
  <si>
    <t>Ústřední vytápění - strojovny</t>
  </si>
  <si>
    <t>732R02</t>
  </si>
  <si>
    <t>Rozdělovač a sběrač topných primárních okruhů - 3 okruhy</t>
  </si>
  <si>
    <t>471172697</t>
  </si>
  <si>
    <t>732R01</t>
  </si>
  <si>
    <t xml:space="preserve">Napojení na stávající předávací stanici, včetně regulace a nastavení </t>
  </si>
  <si>
    <t>1774667501</t>
  </si>
  <si>
    <t>733</t>
  </si>
  <si>
    <t>Ústřední vytápění - rozvodné potrubí</t>
  </si>
  <si>
    <t>733122207</t>
  </si>
  <si>
    <t>Potrubí z uhlíkové oceli hladké spojované lisováním DN 40</t>
  </si>
  <si>
    <t>376256948</t>
  </si>
  <si>
    <t>"včetně armatur" 7,58</t>
  </si>
  <si>
    <t>733811211</t>
  </si>
  <si>
    <t>Ochrana potrubí ústředního vytápění termoizolačními trubicemi z PE tl do 6 mm DN do 22 mm</t>
  </si>
  <si>
    <t>972892577</t>
  </si>
  <si>
    <t>44,813+20,313+40,513</t>
  </si>
  <si>
    <t>733811212</t>
  </si>
  <si>
    <t>Ochrana potrubí ústředního vytápění termoizolačními trubicemi z PE tl do 6 mm DN do 32 mm</t>
  </si>
  <si>
    <t>-1204578693</t>
  </si>
  <si>
    <t>84,242+8,422</t>
  </si>
  <si>
    <t>733R01</t>
  </si>
  <si>
    <t>Potrubí AL/PEX D 16x2,0</t>
  </si>
  <si>
    <t>1087521460</t>
  </si>
  <si>
    <t>2,05+2,05+3,316+0,683+4,274+0,54+0,65+0,5+2,12+1,4*7+0,384*17+0,484*17</t>
  </si>
  <si>
    <t>"Prořez 10%" 1,1*40,739</t>
  </si>
  <si>
    <t>733R02</t>
  </si>
  <si>
    <t>Potrubí AL/PEX D 18x2,0</t>
  </si>
  <si>
    <t>2055999562</t>
  </si>
  <si>
    <t>2,204+2,05+3,3531+0,568+6,691+1,2+1,2+1,2</t>
  </si>
  <si>
    <t>"Prořez 10%" 1,1*18,466</t>
  </si>
  <si>
    <t>733R03</t>
  </si>
  <si>
    <t>Potrubí AL/PEX D 20x2,0</t>
  </si>
  <si>
    <t>-1883287961</t>
  </si>
  <si>
    <t>1,517+2,58+9,174+8,586+8,637+5,636+0,7</t>
  </si>
  <si>
    <t>"Prořez 10%" 36,83*1,1</t>
  </si>
  <si>
    <t>733R04</t>
  </si>
  <si>
    <t>Potrubí AL/PEX D 26x3,0</t>
  </si>
  <si>
    <t>-723775193</t>
  </si>
  <si>
    <t>8,432+5,621+28,931+33,6</t>
  </si>
  <si>
    <t>"Prořez 10%" 76,584*1,1</t>
  </si>
  <si>
    <t>733R05</t>
  </si>
  <si>
    <t>Potrubí AL/PEX D 35x1,5</t>
  </si>
  <si>
    <t>423867810</t>
  </si>
  <si>
    <t>5,881+1,775</t>
  </si>
  <si>
    <t>"Prořez 10%" 7,656*1,1</t>
  </si>
  <si>
    <t>230170001</t>
  </si>
  <si>
    <t>Tlakové zkoušky těsnosti potrubí - příprava DN do 40</t>
  </si>
  <si>
    <t>1606987423</t>
  </si>
  <si>
    <t>230170011</t>
  </si>
  <si>
    <t>Tlakové zkoušky těsnosti potrubí - zkouška DN do 40</t>
  </si>
  <si>
    <t>1593398608</t>
  </si>
  <si>
    <t>105,639+84,242</t>
  </si>
  <si>
    <t>998733103</t>
  </si>
  <si>
    <t>Přesun hmot tonážní pro rozvody potrubí v objektech v do 24 m</t>
  </si>
  <si>
    <t>1132964084</t>
  </si>
  <si>
    <t>998733181</t>
  </si>
  <si>
    <t>Příplatek k přesunu hmot tonážní 733 prováděný bez použití mechanizace</t>
  </si>
  <si>
    <t>-660396389</t>
  </si>
  <si>
    <t>734</t>
  </si>
  <si>
    <t>Ústřední vytápění - armatury</t>
  </si>
  <si>
    <t>734163425</t>
  </si>
  <si>
    <t>Filtr DN 40 PN 16 do 300°C z uhlíkové oceli s vypouštěcí přírubou</t>
  </si>
  <si>
    <t>-965365671</t>
  </si>
  <si>
    <t>734163445</t>
  </si>
  <si>
    <t>Filtr DN 40 PN 40 do 400°C z uhlíkové oceli s vypouštěcí přírubou</t>
  </si>
  <si>
    <t>-962817560</t>
  </si>
  <si>
    <t>734R01</t>
  </si>
  <si>
    <t>Šroubení topenářské rohové</t>
  </si>
  <si>
    <t>1950391457</t>
  </si>
  <si>
    <t>734R02</t>
  </si>
  <si>
    <t>Armatura připojovací rohová radiátorů typu VK</t>
  </si>
  <si>
    <t>-1258406203</t>
  </si>
  <si>
    <t>734R03</t>
  </si>
  <si>
    <t xml:space="preserve">Svěrné šroubení </t>
  </si>
  <si>
    <t>1711833040</t>
  </si>
  <si>
    <t>734R04</t>
  </si>
  <si>
    <t>Ventilová vložka</t>
  </si>
  <si>
    <t>-1475831086</t>
  </si>
  <si>
    <t>734R06</t>
  </si>
  <si>
    <t>Termostatická hlavice</t>
  </si>
  <si>
    <t>268771647</t>
  </si>
  <si>
    <t>734R07</t>
  </si>
  <si>
    <t>Konzola pro uchycení</t>
  </si>
  <si>
    <t>1331484001</t>
  </si>
  <si>
    <t>998734103</t>
  </si>
  <si>
    <t>Přesun hmot tonážní pro armatury v objektech v do 24 m</t>
  </si>
  <si>
    <t>1376419619</t>
  </si>
  <si>
    <t>998734181</t>
  </si>
  <si>
    <t>Příplatek k přesunu hmot tonážní 734 prováděný bez použití mechanizace</t>
  </si>
  <si>
    <t>-1877713900</t>
  </si>
  <si>
    <t>735R01</t>
  </si>
  <si>
    <t xml:space="preserve">Otopné těleso panel VK  plochy výška/délka 700/1200mm výkon 1661 W pravé spodní přípojení</t>
  </si>
  <si>
    <t>-642495498</t>
  </si>
  <si>
    <t>735R02</t>
  </si>
  <si>
    <t>Otopné těleso KLCM 1220.500</t>
  </si>
  <si>
    <t>40532750</t>
  </si>
  <si>
    <t>735R03</t>
  </si>
  <si>
    <t>Otopné těleso KLVM 1600.600</t>
  </si>
  <si>
    <t>1546836902</t>
  </si>
  <si>
    <t>998735103</t>
  </si>
  <si>
    <t>Přesun hmot tonážní pro otopná tělesa v objektech v do 24 m</t>
  </si>
  <si>
    <t>1364558956</t>
  </si>
  <si>
    <t>998735181</t>
  </si>
  <si>
    <t>Příplatek k přesunu hmot tonážní 735 prováděný bez použití mechanizace</t>
  </si>
  <si>
    <t>-551310542</t>
  </si>
  <si>
    <t>23-M</t>
  </si>
  <si>
    <t>230R01</t>
  </si>
  <si>
    <t>Topná zkouška</t>
  </si>
  <si>
    <t>hod</t>
  </si>
  <si>
    <t>-457770268</t>
  </si>
  <si>
    <t>230R02</t>
  </si>
  <si>
    <t>Zprovoznění systému</t>
  </si>
  <si>
    <t>1018182284</t>
  </si>
  <si>
    <t>230R03</t>
  </si>
  <si>
    <t>Revize topení</t>
  </si>
  <si>
    <t>1275023917</t>
  </si>
  <si>
    <t>230R04</t>
  </si>
  <si>
    <t>Technologické úpravy výměníkové stanice</t>
  </si>
  <si>
    <t>13291225</t>
  </si>
  <si>
    <t>"dle popisu v TZ. podle skutečného stavu" 1</t>
  </si>
  <si>
    <t>230R05</t>
  </si>
  <si>
    <t>Demontáže - tělocvična</t>
  </si>
  <si>
    <t>1973781278</t>
  </si>
  <si>
    <t>"dle popisu v TZ" 1</t>
  </si>
  <si>
    <t>230R06</t>
  </si>
  <si>
    <t>Stavební přímoce nedefinované rozpočtem</t>
  </si>
  <si>
    <t>-1493457236</t>
  </si>
  <si>
    <t>SO 05 - VZT</t>
  </si>
  <si>
    <t>1. - Zařízení č. 1 - Větrání učeben</t>
  </si>
  <si>
    <t>2. - Zařízení č. 2 - Větrání hygienického zázemí</t>
  </si>
  <si>
    <t>21. - Zařízení č. 21 - Chlazení učeben a pracoviště</t>
  </si>
  <si>
    <t>22. - Zařízení č. 22 - Chlazení řemeslné učebny</t>
  </si>
  <si>
    <t>23. - Zařízení č. 23 - Chlazení server</t>
  </si>
  <si>
    <t>99. - Ostatní</t>
  </si>
  <si>
    <t>1.</t>
  </si>
  <si>
    <t>Zařízení č. 1 - Větrání učeben</t>
  </si>
  <si>
    <t>1.A.1</t>
  </si>
  <si>
    <t>VZT jednotka přívodně odvodní ve vnitřním nástěnném provedení</t>
  </si>
  <si>
    <t>ks</t>
  </si>
  <si>
    <t>-148970059</t>
  </si>
  <si>
    <t>přívod: 480 m3/h, 250 Pa</t>
  </si>
  <si>
    <t>odvod: 480 m3/h, 250 Pa</t>
  </si>
  <si>
    <t>hmotnost jednotky: 75kg</t>
  </si>
  <si>
    <t>rozměr: (Š x V x H) 928 x 1080 x 509 mm</t>
  </si>
  <si>
    <t>přívodní část:</t>
  </si>
  <si>
    <t xml:space="preserve">- filtr kazetový G4   </t>
  </si>
  <si>
    <t>- by-passová klapka</t>
  </si>
  <si>
    <t>- deskový výměník s tepelnou účinností 86,2%</t>
  </si>
  <si>
    <t xml:space="preserve">- ventilátor přívodní s EC motorem, příkon motoru 170W, jmenovitý proud motoru 1,4A, napájecí napětí 230V, frekvence 50Hz  </t>
  </si>
  <si>
    <t xml:space="preserve">- elektrický ohřívač s max. topným výkonem 0,6kW                                          </t>
  </si>
  <si>
    <t>odvodní část:</t>
  </si>
  <si>
    <t xml:space="preserve">- filtr kazetový G4                                        </t>
  </si>
  <si>
    <t xml:space="preserve">- ventilátor odvodní s EC motorem, příkon motoru 170W, jmenovitý proud motoru 1,4A, napájecí napětí 230V, frekvence 50Hz </t>
  </si>
  <si>
    <t>1.A.2</t>
  </si>
  <si>
    <t>-1086225831</t>
  </si>
  <si>
    <t xml:space="preserve">- ventilátor odvodní s EC motorem, příkon motoru 170W, jmenovitý proud motoru 1,4A, napájecí napětí 230V, frekvence 50Hz  </t>
  </si>
  <si>
    <t>1.A.3</t>
  </si>
  <si>
    <t>457109397</t>
  </si>
  <si>
    <t>přívod: 500 m3/h, 210 Pa</t>
  </si>
  <si>
    <t>odvod: 500 m3/h, 210 Pa</t>
  </si>
  <si>
    <t>- deskový výměník s tepelnou účinností 86%</t>
  </si>
  <si>
    <t>1.C.1</t>
  </si>
  <si>
    <t>Uzavírací klapka se servopohonem</t>
  </si>
  <si>
    <t>1095082212</t>
  </si>
  <si>
    <t>- kruhová uzavírací klapka se servopohonem bez havarijní pružiny na 24V</t>
  </si>
  <si>
    <t>Průměr: 200mm</t>
  </si>
  <si>
    <t>1.C.2</t>
  </si>
  <si>
    <t>-713125676</t>
  </si>
  <si>
    <t>1.C.3</t>
  </si>
  <si>
    <t>-203277559</t>
  </si>
  <si>
    <t>1.C.4</t>
  </si>
  <si>
    <t>Zpětná přetlaková klapka těsná</t>
  </si>
  <si>
    <t>-328488465</t>
  </si>
  <si>
    <t xml:space="preserve">- do kruhového potrubí </t>
  </si>
  <si>
    <t>Průměr: 200 mm</t>
  </si>
  <si>
    <t>1.C.5</t>
  </si>
  <si>
    <t>-489946274</t>
  </si>
  <si>
    <t>1.C.6</t>
  </si>
  <si>
    <t>785600359</t>
  </si>
  <si>
    <t>1.C.7</t>
  </si>
  <si>
    <t>Protidešťová žaluzie</t>
  </si>
  <si>
    <t>-1181250647</t>
  </si>
  <si>
    <t>- hliník se svařovanou sítí</t>
  </si>
  <si>
    <t>Rozměr: 800x200 mm</t>
  </si>
  <si>
    <t>1.D.1</t>
  </si>
  <si>
    <t>Vyúsť s vířivým výtokem vzduchu pro přívod,</t>
  </si>
  <si>
    <t>853525969</t>
  </si>
  <si>
    <t>- čelní deska čtvercová, s vodorovným připojením, pro přívod vzduchu, s 16 lamelami, s regulační klapkou</t>
  </si>
  <si>
    <t xml:space="preserve">Jmenovitý rozměr: 600x600 mm       </t>
  </si>
  <si>
    <t>1.D.2</t>
  </si>
  <si>
    <t>Vyúsť s vířivým výtokem vzduchu pro odvod</t>
  </si>
  <si>
    <t>775691539</t>
  </si>
  <si>
    <t>- čelní deska čtvercová, s vodorovným připojením, pro odvod vzduchu, s 16 lamelami, s regulační klapkou</t>
  </si>
  <si>
    <t>1.E.1</t>
  </si>
  <si>
    <t>Tepelně a hlukově izolované hadice</t>
  </si>
  <si>
    <t>bm</t>
  </si>
  <si>
    <t>1768091530</t>
  </si>
  <si>
    <t>- ohebná hadice obalena izolací tloušťky 25mm</t>
  </si>
  <si>
    <t>1.E.2</t>
  </si>
  <si>
    <t>Potrubí kruhové, pozinkované</t>
  </si>
  <si>
    <t>-193638997</t>
  </si>
  <si>
    <t>+ 30% tvarovek</t>
  </si>
  <si>
    <t>Miniální třída těsnosti potrubních rozvodů: "C"</t>
  </si>
  <si>
    <t>1.E.3</t>
  </si>
  <si>
    <t>Potrubí 4-hranné, pozinkovaný</t>
  </si>
  <si>
    <t>1433217498</t>
  </si>
  <si>
    <t>+ 30% tvarovek.</t>
  </si>
  <si>
    <t>Do obvodu 2630 mm</t>
  </si>
  <si>
    <t>1.J.1</t>
  </si>
  <si>
    <t>Závěsový, montážní, spojovací a těsnící materiál</t>
  </si>
  <si>
    <t>-393682689</t>
  </si>
  <si>
    <t>- Plechové potrubí bude uloženo na závěsy, hadice budou na potrubí připevněny plastovou šedou samolepící spojovací páskou,</t>
  </si>
  <si>
    <t>, izolace budou kryty stříbrnou AL samolepící páskou.</t>
  </si>
  <si>
    <t xml:space="preserve">Potrubí bude spojováno samořeznými šrouby. </t>
  </si>
  <si>
    <t>Použité hmoždinky budou natloukací do betonu. Nosný systém bude na hmoždinky vynesen pomocí závitových tyčí.</t>
  </si>
  <si>
    <t>Ovladač</t>
  </si>
  <si>
    <t>-382928077</t>
  </si>
  <si>
    <t>- dotykový CP Touch v barevném provedení</t>
  </si>
  <si>
    <t>Čidlo pro automatické spínání</t>
  </si>
  <si>
    <t>1134715048</t>
  </si>
  <si>
    <t>- čidlo CO2 prostorové (0-10V)</t>
  </si>
  <si>
    <t>MaR</t>
  </si>
  <si>
    <t>114510756</t>
  </si>
  <si>
    <t>- Kompletní montáž, kabeláže, trasování,</t>
  </si>
  <si>
    <t xml:space="preserve">zaregulování, zaškolení obsluhy   </t>
  </si>
  <si>
    <t xml:space="preserve">Ovladač </t>
  </si>
  <si>
    <t>1412382355</t>
  </si>
  <si>
    <t>-1067379535</t>
  </si>
  <si>
    <t xml:space="preserve">- čidlo CO2 prostorové (0-10V) </t>
  </si>
  <si>
    <t>2031973919</t>
  </si>
  <si>
    <t xml:space="preserve">zaregulování, zaškolení obsluhy </t>
  </si>
  <si>
    <t>-213774411</t>
  </si>
  <si>
    <t>Čidlo pro automatické spínání, - čidlo CO2 prostorové (0-10V)</t>
  </si>
  <si>
    <t>-108376665</t>
  </si>
  <si>
    <t>-777875634</t>
  </si>
  <si>
    <t>zaregulování, zaškolení obsluhy</t>
  </si>
  <si>
    <t>2.</t>
  </si>
  <si>
    <t>Zařízení č. 2 - Větrání hygienického zázemí</t>
  </si>
  <si>
    <t>2.B.1</t>
  </si>
  <si>
    <t>Potrubní ventilátor</t>
  </si>
  <si>
    <t>-234801837</t>
  </si>
  <si>
    <t>- do kruhového potrubí o průměru 125mm, s doběhem</t>
  </si>
  <si>
    <t>Objemový průtok: 80m3/h</t>
  </si>
  <si>
    <t>Dopravní tlak: 110Pa</t>
  </si>
  <si>
    <t>2.B.2</t>
  </si>
  <si>
    <t>765815582</t>
  </si>
  <si>
    <t>- do kruhového potrubí o průměru 160mm, s doběhem</t>
  </si>
  <si>
    <t>Objemový průtok: 160m3/h</t>
  </si>
  <si>
    <t>Dopravní tlak: 200Pa</t>
  </si>
  <si>
    <t>2.C.1</t>
  </si>
  <si>
    <t>1910746202</t>
  </si>
  <si>
    <t>Průměr: 125 mm</t>
  </si>
  <si>
    <t>2.C.2</t>
  </si>
  <si>
    <t>-1139779511</t>
  </si>
  <si>
    <t>Průměr: 160 mm</t>
  </si>
  <si>
    <t>2.C.3</t>
  </si>
  <si>
    <t>Výfukový šikmý kus</t>
  </si>
  <si>
    <t>2130486239</t>
  </si>
  <si>
    <t>- na kruhové potrubí s ochrannou mřížkou</t>
  </si>
  <si>
    <t>2.D.1</t>
  </si>
  <si>
    <t>Stěnová mřížka</t>
  </si>
  <si>
    <t>2000896652</t>
  </si>
  <si>
    <t>- jednořadá, upínání na pružiny se speciálním mechanickým rámečkem, s uspořádnání lamel horizontálně a roztečí lamel 20mm</t>
  </si>
  <si>
    <t>Rozměr: 400x200 mm</t>
  </si>
  <si>
    <t>2.D.2</t>
  </si>
  <si>
    <t xml:space="preserve">Odvodní talířový ventil kovový </t>
  </si>
  <si>
    <t>1883763760</t>
  </si>
  <si>
    <t>- na kruhové potrubí včetně zděře</t>
  </si>
  <si>
    <t>Průměr: 100 mm</t>
  </si>
  <si>
    <t>2.D.3</t>
  </si>
  <si>
    <t>1013131031</t>
  </si>
  <si>
    <t>2.E.1</t>
  </si>
  <si>
    <t>-1482083638</t>
  </si>
  <si>
    <t>2.E.2</t>
  </si>
  <si>
    <t>-1370937321</t>
  </si>
  <si>
    <t>2.E.3</t>
  </si>
  <si>
    <t>-209244245</t>
  </si>
  <si>
    <t>2.E.4</t>
  </si>
  <si>
    <t xml:space="preserve">Potrubí kruhové, pozinkované </t>
  </si>
  <si>
    <t>-2026713011</t>
  </si>
  <si>
    <t>2.E.5</t>
  </si>
  <si>
    <t>2057722805</t>
  </si>
  <si>
    <t>2.E.6</t>
  </si>
  <si>
    <t xml:space="preserve">bm </t>
  </si>
  <si>
    <t>2127428231</t>
  </si>
  <si>
    <t>2.E.7</t>
  </si>
  <si>
    <t>Potrubí kruhové, pozinkované + 30% tvarovek, Miniální třída těsnosti potrubních rozvodů: "C", Průměr: 200 mm</t>
  </si>
  <si>
    <t>-58046295</t>
  </si>
  <si>
    <t>2.J.1</t>
  </si>
  <si>
    <t xml:space="preserve">Závěsový, montážní, spojovací a těsnící materiál </t>
  </si>
  <si>
    <t>-1038002345</t>
  </si>
  <si>
    <t>- Plechové potrubí bude uloženo na závěsy, hadice budou na potrubí připevněny plastovou šedou samolepící spojovací páskou</t>
  </si>
  <si>
    <t xml:space="preserve">, izolace budou kryty stříbrnou AL samolepící páskou. </t>
  </si>
  <si>
    <t>Potrubí bude spojováno samořeznými šrouby. Použité hmoždinky budou natloukací do betonu. Nosný systém bude na hmoždinky vynesen pomocí závitových tyčí</t>
  </si>
  <si>
    <t>21.</t>
  </si>
  <si>
    <t>Zařízení č. 21 - Chlazení učeben a pracoviště</t>
  </si>
  <si>
    <t>Dekorační panel</t>
  </si>
  <si>
    <t>-1674139292</t>
  </si>
  <si>
    <t xml:space="preserve">bílé barvy v RAL 9010, Rozměr (VxŠxH): 45x620x620mm                                                </t>
  </si>
  <si>
    <t xml:space="preserve">     Váha: 2,8kg</t>
  </si>
  <si>
    <t xml:space="preserve">Dekorační panel                                                     </t>
  </si>
  <si>
    <t>-472134204</t>
  </si>
  <si>
    <t>- bílé barvy v RAL 9010, Rozměr (VxŠxH): 45x620x620mm</t>
  </si>
  <si>
    <t xml:space="preserve"> Váha: 2,8kg</t>
  </si>
  <si>
    <t xml:space="preserve">Dekorační panel                                     </t>
  </si>
  <si>
    <t>275718947</t>
  </si>
  <si>
    <t xml:space="preserve">- bílé barvy v RAL 9010, Rozměr (VxŠxH): 45x620x620mm       </t>
  </si>
  <si>
    <t>Povrchová úprava chladivového potrubí odolná proti UV záření a povětrnostným vlivům</t>
  </si>
  <si>
    <t>-1932738054</t>
  </si>
  <si>
    <t>1124174136</t>
  </si>
  <si>
    <t>21.A.1</t>
  </si>
  <si>
    <t xml:space="preserve">Venkovní kondenzační jednotka                                                      </t>
  </si>
  <si>
    <t>-341549622</t>
  </si>
  <si>
    <t>- systém SPLIT</t>
  </si>
  <si>
    <t xml:space="preserve">Chladící výkon:  5kW </t>
  </si>
  <si>
    <t xml:space="preserve">Rozměr (VxŠxH): 735x825x300mm                                                 Váha: 44kg                                                              </t>
  </si>
  <si>
    <t xml:space="preserve">Rozsah použití: chlazení / topení: -15~46°C / -15~18°C                      Typ chladiva: R32                                                         </t>
  </si>
  <si>
    <t>Celková délka vedení 30m / max. výškový rozdíl 20m</t>
  </si>
  <si>
    <t xml:space="preserve">Zdroj napětí venkovní jednotky: (230V, 1f, 50Hz)     </t>
  </si>
  <si>
    <t xml:space="preserve">Hladina akustického výkonu: 63dB   </t>
  </si>
  <si>
    <t>Hladina akustického tlaku: 48/44dB</t>
  </si>
  <si>
    <t>21.A.2</t>
  </si>
  <si>
    <t>Vnitřní kazetová jednotka s plochým dekoračním panelem</t>
  </si>
  <si>
    <t>-1471885854</t>
  </si>
  <si>
    <t>- se 4 výdechy, pracuje při teplotách -20°C, zapadá do stropních panelů 600x600</t>
  </si>
  <si>
    <t>Chladící výkon: 5kW</t>
  </si>
  <si>
    <t xml:space="preserve">Rozměr (VxŠxH): 260x575x575mm                                                     Váha: 17,5kg                                                        </t>
  </si>
  <si>
    <t xml:space="preserve">Hladina akustického výkonu: 56dB                                                          </t>
  </si>
  <si>
    <t xml:space="preserve"> Hladina akustického tlaku: 39/27dB </t>
  </si>
  <si>
    <t>21.A.3</t>
  </si>
  <si>
    <t>Venkovní kondenzační jednotka</t>
  </si>
  <si>
    <t>-1880154202</t>
  </si>
  <si>
    <t xml:space="preserve">- systém SPLIT, Chladící výkon:  5kW , Rozměr (VxŠxH): 735x825x300mm                                                 </t>
  </si>
  <si>
    <t xml:space="preserve">Váha: 44kg    </t>
  </si>
  <si>
    <t xml:space="preserve">Váha: 2,8kg  </t>
  </si>
  <si>
    <t>21.A.4</t>
  </si>
  <si>
    <t xml:space="preserve">Vnitřní kazetová jednotka s plochým dekoračním panelem                                               </t>
  </si>
  <si>
    <t>-247697603</t>
  </si>
  <si>
    <t xml:space="preserve"> - se 4 výdechy, pracuje při teplotách -20°C, zapadá do stropních panelů 600x600</t>
  </si>
  <si>
    <t>Chladící výkon: 5kW, Rozměr (VxŠxH): 260x575x575mm</t>
  </si>
  <si>
    <t xml:space="preserve">    Váha: 17,5kg   </t>
  </si>
  <si>
    <t>21.A.5</t>
  </si>
  <si>
    <t>913311878</t>
  </si>
  <si>
    <t xml:space="preserve">- systém SPLIT, Chladící výkon:  5kW , Rozměr (VxŠxH): 735x825x300mm </t>
  </si>
  <si>
    <t xml:space="preserve"> Váha: 44kg      </t>
  </si>
  <si>
    <t xml:space="preserve">Hladina akustického výkonu: 56dB                                                           </t>
  </si>
  <si>
    <t xml:space="preserve">Hladina akustického tlaku: 39/27dB      </t>
  </si>
  <si>
    <t>21.A.6</t>
  </si>
  <si>
    <t xml:space="preserve">Vnitřní kazetová jednotka s plochým dekoračním panelem,                                          </t>
  </si>
  <si>
    <t>-694811227</t>
  </si>
  <si>
    <t xml:space="preserve">- se 4 výdechy, pracuje při teplotách -20°C, zapadá do stropních panelů 600x600, </t>
  </si>
  <si>
    <t xml:space="preserve">Chladící výkon: 5kW, Rozměr (VxŠxH): 260x575x575mm        </t>
  </si>
  <si>
    <t xml:space="preserve">     Váha: 17,5kg  </t>
  </si>
  <si>
    <t>21.C.1</t>
  </si>
  <si>
    <t>Kabelový ovladač</t>
  </si>
  <si>
    <t>-675080990</t>
  </si>
  <si>
    <t>21.E.1</t>
  </si>
  <si>
    <t>Chladivové potrubí</t>
  </si>
  <si>
    <t>-1209103578</t>
  </si>
  <si>
    <t>21.S.1</t>
  </si>
  <si>
    <t>Betonová přídlažba pod venkovní jednotku umístěná pod nohu jednotky</t>
  </si>
  <si>
    <t>1899354844</t>
  </si>
  <si>
    <t xml:space="preserve"> - rozměry jednotky (VxŠxH): 735x825x300mm </t>
  </si>
  <si>
    <t>- hmotnost jednotky 44kg (každá přídlažba unese min. polovinu váhy jednotky)</t>
  </si>
  <si>
    <t xml:space="preserve"> Rozměry přídlažby (VxŠxH): 100x500x250mm</t>
  </si>
  <si>
    <t>21.S.2</t>
  </si>
  <si>
    <t>Dielektrická guma pod venkovní jednotku na přídlažbu</t>
  </si>
  <si>
    <t>-325507093</t>
  </si>
  <si>
    <t>- rozměry přídlažby (VxŠxH): 100x500x250mm</t>
  </si>
  <si>
    <t>21.S.3</t>
  </si>
  <si>
    <t>-804613782</t>
  </si>
  <si>
    <t>+ 30% tvarovek, Miniální třída těsnosti potrubních rozvodů: "C", Průměr: 160 mm</t>
  </si>
  <si>
    <t>21.S.4</t>
  </si>
  <si>
    <t>1584285464</t>
  </si>
  <si>
    <t>+ 30% tvarovek, Miniální třída těsnosti potrubních rozvodů: "C", Průměr: 200 mm</t>
  </si>
  <si>
    <t>21.S.5</t>
  </si>
  <si>
    <t>Plastová lišta na zakrytí ovládacího kabelu mezi vnitřní jednotkou a nástěnným ovladačem</t>
  </si>
  <si>
    <t>1805265243</t>
  </si>
  <si>
    <t>21.W.1</t>
  </si>
  <si>
    <t>Komunikační kabel, - mezi venkovní a vnitřní klimatizační jednotkou</t>
  </si>
  <si>
    <t>1186616449</t>
  </si>
  <si>
    <t>21.W.2</t>
  </si>
  <si>
    <t>Komunikační kabel, - mezi nástěnným ovladačem a vnitřní chladící jednotkou</t>
  </si>
  <si>
    <t>-884559338</t>
  </si>
  <si>
    <t>21.X.1</t>
  </si>
  <si>
    <t>Doplnění chladiva R32</t>
  </si>
  <si>
    <t>-911494710</t>
  </si>
  <si>
    <t>21.Z.1</t>
  </si>
  <si>
    <t>Tlaková zkouška</t>
  </si>
  <si>
    <t>-531864231</t>
  </si>
  <si>
    <t>21.Z.2</t>
  </si>
  <si>
    <t>Revize chladícího zařízení</t>
  </si>
  <si>
    <t>-1174232532</t>
  </si>
  <si>
    <t>21.Z.3</t>
  </si>
  <si>
    <t>Revize elektro</t>
  </si>
  <si>
    <t>1218828676</t>
  </si>
  <si>
    <t>22.</t>
  </si>
  <si>
    <t>Zařízení č. 22 - Chlazení řemeslné učebny</t>
  </si>
  <si>
    <t xml:space="preserve">Dekorační panel,                                                  </t>
  </si>
  <si>
    <t>1734804950</t>
  </si>
  <si>
    <t xml:space="preserve">- bílé barvy v RAL 9010, Rozměr (VxŠxH): 45x620x620mm   </t>
  </si>
  <si>
    <t>22.A.1</t>
  </si>
  <si>
    <t xml:space="preserve">Venkovní kondenzační jednotka                                                                                                                     </t>
  </si>
  <si>
    <t>-234255458</t>
  </si>
  <si>
    <t xml:space="preserve">Chladící výkon: 10kW, Rozměr (VxŠxH): 1430x940x320mm  </t>
  </si>
  <si>
    <t xml:space="preserve"> Váha: 92kg          </t>
  </si>
  <si>
    <t xml:space="preserve">Hladina akustického výkonu: 66dB                                                           Hladina akustického tlaku: 47dB</t>
  </si>
  <si>
    <t xml:space="preserve">Rozsah použití: chlazení / topení: -20~52°C / -20~18°C                       Typ chladiva: R32                                                        </t>
  </si>
  <si>
    <t>Celková délka vedení 85m / max. výškový rozdíl 30m</t>
  </si>
  <si>
    <t xml:space="preserve">Zdroj napětí venkovní jednotky: (230V, 1f, 50Hz)   </t>
  </si>
  <si>
    <t>22.A.2</t>
  </si>
  <si>
    <t xml:space="preserve">Vnitřní kazetová jednotka s plochým dekoračním panelem                                           </t>
  </si>
  <si>
    <t>-398784216</t>
  </si>
  <si>
    <t xml:space="preserve"> se 4 výdechy, pracuje při teplotách -20°C</t>
  </si>
  <si>
    <t>zapadá do stropních panelů 600x600</t>
  </si>
  <si>
    <t xml:space="preserve">Chladící výkon: 5kW, Rozměr (VxŠxH): 260x575x575mm  </t>
  </si>
  <si>
    <t xml:space="preserve">Váha: 17,5kg  </t>
  </si>
  <si>
    <t>22.A.3</t>
  </si>
  <si>
    <t xml:space="preserve">Vnitřní kazetová jednotka s plochým dekoračním panelem                               </t>
  </si>
  <si>
    <t>349091351</t>
  </si>
  <si>
    <t xml:space="preserve"> - se 4 výdechy, pracuje při teplotách -20°C,</t>
  </si>
  <si>
    <t xml:space="preserve">zapadá do stropních panelů 600x600, </t>
  </si>
  <si>
    <t xml:space="preserve">Chladící výkon: 5kW, Rozměr (VxŠxH): 260x575x575mm       </t>
  </si>
  <si>
    <t xml:space="preserve"> Váha: 17,5kg   </t>
  </si>
  <si>
    <t>22.C.1</t>
  </si>
  <si>
    <t>Originální rozpočka systému Twin, Refnet Joint</t>
  </si>
  <si>
    <t>321440684</t>
  </si>
  <si>
    <t>22.C.2</t>
  </si>
  <si>
    <t>387333560</t>
  </si>
  <si>
    <t>, - v bílém provedení, - s dotykovým ovládáním, obsahuje nastavení teploty, ventilátoru, režimu, klapek, stav filtru a indikaci poruchy</t>
  </si>
  <si>
    <t>22.E.1</t>
  </si>
  <si>
    <t>-184252558</t>
  </si>
  <si>
    <t>22.E.2</t>
  </si>
  <si>
    <t>-1887541928</t>
  </si>
  <si>
    <t>, - předizolované měděné potrubí (izolace 9mm s parozábranou) Rozměr: 9,50/15,88mm</t>
  </si>
  <si>
    <t>22.J.1</t>
  </si>
  <si>
    <t>-1893821927</t>
  </si>
  <si>
    <t>22.J.2</t>
  </si>
  <si>
    <t>1501584926</t>
  </si>
  <si>
    <t>22.S.1</t>
  </si>
  <si>
    <t xml:space="preserve">Betonová přídlažba pod venkovní jednotku umístěná pod nohu jednotky </t>
  </si>
  <si>
    <t>-1432904078</t>
  </si>
  <si>
    <t xml:space="preserve">, - rozměry jednotky (VxŠxH): 735x825x300mm  </t>
  </si>
  <si>
    <t xml:space="preserve"> - hmotnost jednotky 44kg (každá přídlažba unese min. polovinu váhy jednotky), Rozměry přídlažby (VxŠxH): 100x500x250mm</t>
  </si>
  <si>
    <t>22.S.2</t>
  </si>
  <si>
    <t xml:space="preserve">Dielektrická guma pod venkovní jednotku na přídlažbu,   , -</t>
  </si>
  <si>
    <t>-1156754945</t>
  </si>
  <si>
    <t xml:space="preserve"> - rozměry jednotky (VxŠxH): 735x825x300mm   </t>
  </si>
  <si>
    <t xml:space="preserve"> rozměry přídlažby (VxŠxH): 100x500x250mm</t>
  </si>
  <si>
    <t>22.S.3</t>
  </si>
  <si>
    <t>1733116484</t>
  </si>
  <si>
    <t>22.W.1</t>
  </si>
  <si>
    <t>Komunikační kabel</t>
  </si>
  <si>
    <t>-1624799234</t>
  </si>
  <si>
    <t>, - mezi venkovní a vnitřní klimatizační jednotkou</t>
  </si>
  <si>
    <t>22.W.2</t>
  </si>
  <si>
    <t>-1109661479</t>
  </si>
  <si>
    <t>, - mezi vnitřními chladícími jednotkami, - jedna jednotka bude řídící jednotka (Master), druhá bude řízená jednotka pomocí řídící jednotky (Slave)</t>
  </si>
  <si>
    <t>22.W.3</t>
  </si>
  <si>
    <t>820129249</t>
  </si>
  <si>
    <t xml:space="preserve"> - mezi nástěnným ovladačem a vnitřní chladící jednotkou Master</t>
  </si>
  <si>
    <t>22.X.1</t>
  </si>
  <si>
    <t>-714790847</t>
  </si>
  <si>
    <t>22.Z.1</t>
  </si>
  <si>
    <t>639527384</t>
  </si>
  <si>
    <t>22.Z.2</t>
  </si>
  <si>
    <t>763465816</t>
  </si>
  <si>
    <t>22.Z.3</t>
  </si>
  <si>
    <t>1377144829</t>
  </si>
  <si>
    <t>Pol4</t>
  </si>
  <si>
    <t xml:space="preserve">Dekorační panel,                                          </t>
  </si>
  <si>
    <t>1785716335</t>
  </si>
  <si>
    <t xml:space="preserve"> - bílé barvy v RAL 9010, Rozměr (VxŠxH): 45x620x620mm    </t>
  </si>
  <si>
    <t xml:space="preserve">       Váha: 2,8kg</t>
  </si>
  <si>
    <t>23.</t>
  </si>
  <si>
    <t>Zařízení č. 23 - Chlazení server</t>
  </si>
  <si>
    <t>23.A.1</t>
  </si>
  <si>
    <t>-1216684104</t>
  </si>
  <si>
    <t>, - systém SPLIT, Chladící výkon: 3,4kW , Rozměr (VxŠxH): 550x765x285mm</t>
  </si>
  <si>
    <t xml:space="preserve">  Váha: 32kg            </t>
  </si>
  <si>
    <t xml:space="preserve">Hladina akustického výkonu: 61dB               </t>
  </si>
  <si>
    <t xml:space="preserve">Rozsah použití: chlazení / topení: -15~46°C / -15~18°C                     Typ chladiva: R32                                                          </t>
  </si>
  <si>
    <t>Celková délka vedení 15m / max. výškový rozdíl 12m</t>
  </si>
  <si>
    <t>23.A.2</t>
  </si>
  <si>
    <t xml:space="preserve">Vnitřní nástěnná jednotka                                                                    </t>
  </si>
  <si>
    <t>1989881536</t>
  </si>
  <si>
    <t xml:space="preserve">, - pracuje při teplotách -15°C (slouží i pro technické chlazení), </t>
  </si>
  <si>
    <t xml:space="preserve">Chladící výkon: 3,4 (max. 4)kW, Rozměr (VxŠxH): 294x811x272mm  </t>
  </si>
  <si>
    <t xml:space="preserve">     Váha: 10kg                 </t>
  </si>
  <si>
    <t xml:space="preserve">Hladina akustického výkonu: 60dB                                                           Hladina akustického tlaku: 45/29/19dB </t>
  </si>
  <si>
    <t>23.C.1</t>
  </si>
  <si>
    <t>-1922517538</t>
  </si>
  <si>
    <t>23.E.1</t>
  </si>
  <si>
    <t>1700838100</t>
  </si>
  <si>
    <t>, - předizolované měděné potrubí (izolace 9mm s parozábranou) Rozměr: 6,35/9,50mm</t>
  </si>
  <si>
    <t>23.J.1</t>
  </si>
  <si>
    <t>91828913</t>
  </si>
  <si>
    <t>23.J.2</t>
  </si>
  <si>
    <t>-535591609</t>
  </si>
  <si>
    <t>23.S.1</t>
  </si>
  <si>
    <t>-449846936</t>
  </si>
  <si>
    <t xml:space="preserve">- rozměry jednotky (VxŠxH): 735x825x300mm  </t>
  </si>
  <si>
    <t>- hmotnost jednotky 44kg (každá přídlažba unese min. polovinu váhy jednotky), Rozměry přídlažby (VxŠxH): 100x500x250mm</t>
  </si>
  <si>
    <t>23.S.2</t>
  </si>
  <si>
    <t>461317195</t>
  </si>
  <si>
    <t xml:space="preserve"> - rozměry jednotky (VxŠxH): 735x825x300mm  </t>
  </si>
  <si>
    <t>23.S.3</t>
  </si>
  <si>
    <t>Plastová lišta na zakrytí chladivového potrubí , Rozměr (VxŠ): 70x140mm</t>
  </si>
  <si>
    <t>-161296247</t>
  </si>
  <si>
    <t>23.S.4</t>
  </si>
  <si>
    <t>1988347480</t>
  </si>
  <si>
    <t>23.W.1</t>
  </si>
  <si>
    <t>-628522589</t>
  </si>
  <si>
    <t>23.W.2</t>
  </si>
  <si>
    <t>-611402474</t>
  </si>
  <si>
    <t>23.X.1</t>
  </si>
  <si>
    <t>118443270</t>
  </si>
  <si>
    <t>23.Z.1</t>
  </si>
  <si>
    <t>-175215757</t>
  </si>
  <si>
    <t>23.Z.2</t>
  </si>
  <si>
    <t>176307710</t>
  </si>
  <si>
    <t>23.Z.3</t>
  </si>
  <si>
    <t>oubor</t>
  </si>
  <si>
    <t>-1575057038</t>
  </si>
  <si>
    <t>99.</t>
  </si>
  <si>
    <t>Ostatní</t>
  </si>
  <si>
    <t>99.1</t>
  </si>
  <si>
    <t>Zprovoznění zařízení, zaregulování</t>
  </si>
  <si>
    <t>1983768172</t>
  </si>
  <si>
    <t>99.2</t>
  </si>
  <si>
    <t>Zaškolení provozovatele</t>
  </si>
  <si>
    <t>-1071031245</t>
  </si>
  <si>
    <t>99.3</t>
  </si>
  <si>
    <t>Dokumentace skutečného stavu (6 PARÉ) + 1x elektronická podoba</t>
  </si>
  <si>
    <t>570079155</t>
  </si>
  <si>
    <t>99.4</t>
  </si>
  <si>
    <t>Dokumentace pro předání díla</t>
  </si>
  <si>
    <t>2091160610</t>
  </si>
  <si>
    <t>99.5</t>
  </si>
  <si>
    <t>Doprava</t>
  </si>
  <si>
    <t>250756808</t>
  </si>
  <si>
    <t>SO 06 - Elektro - silno</t>
  </si>
  <si>
    <t>HZS - Hodinové zúčtovací sazby</t>
  </si>
  <si>
    <t>611325102</t>
  </si>
  <si>
    <t>Vápenocementová hrubá omítka rýh ve stropech šířky do 300 mm</t>
  </si>
  <si>
    <t>-283029213</t>
  </si>
  <si>
    <t>612135101</t>
  </si>
  <si>
    <t>Hrubá výplň rýh ve stěnách maltou jakékoli šířky rýhy</t>
  </si>
  <si>
    <t>1222594214</t>
  </si>
  <si>
    <t>899708359</t>
  </si>
  <si>
    <t>-927584550</t>
  </si>
  <si>
    <t>553058102</t>
  </si>
  <si>
    <t>865954281</t>
  </si>
  <si>
    <t>-1821110398</t>
  </si>
  <si>
    <t>997013156</t>
  </si>
  <si>
    <t>Vnitrostaveništní doprava suti a vybouraných hmot pro budovy v do 21 m s omezením mechanizace</t>
  </si>
  <si>
    <t>373656796</t>
  </si>
  <si>
    <t>-753717232</t>
  </si>
  <si>
    <t>-1256072087</t>
  </si>
  <si>
    <t>15*21,211</t>
  </si>
  <si>
    <t>853210433</t>
  </si>
  <si>
    <t>741111R01</t>
  </si>
  <si>
    <t xml:space="preserve">D+M Podlahový box pro  přístrojů, PA, 330x260x57 mm, IP 30 - dle specifikace PD, kompletní dodávka včetně zapojení</t>
  </si>
  <si>
    <t>1954102267</t>
  </si>
  <si>
    <t>741112R01</t>
  </si>
  <si>
    <t>Krabice elektroinstalační přístrojová pro zapuštěnou montáž, kompletní dodávka včetně dodání a zapojení</t>
  </si>
  <si>
    <t>-1028865913</t>
  </si>
  <si>
    <t>741112R02</t>
  </si>
  <si>
    <t>Krabice elektroinstalační odbočná pro zapuštěnou montáž, kompletní dodávka včetně dodání a zapojení</t>
  </si>
  <si>
    <t>1540905077</t>
  </si>
  <si>
    <t>741120R01</t>
  </si>
  <si>
    <t xml:space="preserve">Ukončení kabelů </t>
  </si>
  <si>
    <t>1934981869</t>
  </si>
  <si>
    <t>741100R01</t>
  </si>
  <si>
    <t>A - Montáž kabel Cu plný kulatý pancéřovaný žíla 5x6 až 10 mm2 uložený volně (CYKYDY)</t>
  </si>
  <si>
    <t>-1386070949</t>
  </si>
  <si>
    <t>7411220R2</t>
  </si>
  <si>
    <t xml:space="preserve">B-  Montáž kabel Cu plný kulatý žíla 5x16 mm2 zatažený v trubkách (CYKY)</t>
  </si>
  <si>
    <t>1423225261</t>
  </si>
  <si>
    <t>7411220R3</t>
  </si>
  <si>
    <t>C - Montáž kabel Cu, 3x1,5 mm2 (CYKY), včetně dodávky a kompletního provedení</t>
  </si>
  <si>
    <t>772554349</t>
  </si>
  <si>
    <t>741120R04</t>
  </si>
  <si>
    <t xml:space="preserve">D -  Montáž kabel Cu plný kulatý,CYKY 3x1,5, včetně dodávky a kompletního provedení</t>
  </si>
  <si>
    <t>2124529433</t>
  </si>
  <si>
    <t>741120R05</t>
  </si>
  <si>
    <t>E - Bezhalogenový kabel 2x2x0,8, včetně dodání a kompletního provedení</t>
  </si>
  <si>
    <t>837537634</t>
  </si>
  <si>
    <t>741120R06</t>
  </si>
  <si>
    <t>F - Bezhalogenový kabel 5x2x0,5, včetně dodání a kompletního provedení</t>
  </si>
  <si>
    <t>-320665550</t>
  </si>
  <si>
    <t>741122R01</t>
  </si>
  <si>
    <t>Kabel CKY 3x1,5 mm2 s PVC izolací, částečně v kabelovém žlabu, v kabelových trubkách, nebo podlaze, omítkou nebo stropem, kompletní dodávka včetně montáže a zapojení</t>
  </si>
  <si>
    <t>-627336993</t>
  </si>
  <si>
    <t>741122R02</t>
  </si>
  <si>
    <t>Kabel CYKY 3x2,5 mm2 s PVC izolací, částečně v kabelovém žlabu, v kabelových trubkách, nebo podlaze, omítkou nebo stropem, kompletní dodávka včetně montáže a zapojení</t>
  </si>
  <si>
    <t>621937925</t>
  </si>
  <si>
    <t>741210R02</t>
  </si>
  <si>
    <t>RE.V D+M Elektrická rozvodnice výtahu, zapuštěné provedení, dodávka součástí výtahu - 3.NP</t>
  </si>
  <si>
    <t>18907597</t>
  </si>
  <si>
    <t>" Vč. montáže a zapojení. Položka obsahuje všechny náklady na montáž a materiál dodaného zařízení se všemi pomocnými doplňujícími součástmi a pracemi"</t>
  </si>
  <si>
    <t>741210R03</t>
  </si>
  <si>
    <t>D+M řidící centrála č.2, umístění v zapuštěném rozvaděči</t>
  </si>
  <si>
    <t>217249145</t>
  </si>
  <si>
    <t>741210R01</t>
  </si>
  <si>
    <t xml:space="preserve">RE.03    D+M Rozvodnice patrová, v zapuštěném provedení 400x600x180 - 3.NP, dle specifikace DP</t>
  </si>
  <si>
    <t>794950183</t>
  </si>
  <si>
    <t>741210R04</t>
  </si>
  <si>
    <t xml:space="preserve"> D+M řidící centrála č.2, umístění v zapuštěném rozvaděči</t>
  </si>
  <si>
    <t>-302104909</t>
  </si>
  <si>
    <t>741310R01</t>
  </si>
  <si>
    <t>Spínač 1P, 230V/10A, zapuštěný, kompletní provedení, včetně zapojení</t>
  </si>
  <si>
    <t>-638001861</t>
  </si>
  <si>
    <t>741310R02</t>
  </si>
  <si>
    <t>Spínač dvojitý 1P, 230V/10A, zapuštěný, kompletní provedení, včetně zapojení</t>
  </si>
  <si>
    <t>-596453191</t>
  </si>
  <si>
    <t>741310R03</t>
  </si>
  <si>
    <t>Spínač s čidlem pro ovládání ventilátoru - 5 min, 230V, kompletní provedení, včetně zapojení</t>
  </si>
  <si>
    <t>-1310393900</t>
  </si>
  <si>
    <t>741310R04</t>
  </si>
  <si>
    <t>Tahový spínač se šnůrkou, 230V, kompletní provedení, včetně zapojení</t>
  </si>
  <si>
    <t>-725104772</t>
  </si>
  <si>
    <t>741313R01</t>
  </si>
  <si>
    <t>Zásuvka jednoduchá vestavná, bílá, 230/16A, kompletní dodávka včetně montáže a zapojení</t>
  </si>
  <si>
    <t>-1299177812</t>
  </si>
  <si>
    <t>28+16+18+8+4</t>
  </si>
  <si>
    <t>741313R02</t>
  </si>
  <si>
    <t>Zásuvka jednoduchá vestavná, bílá, 230/16A,s předpěťovou ochranou, kompletní dodávka včetně montáže a zapojení</t>
  </si>
  <si>
    <t>1067974141</t>
  </si>
  <si>
    <t>741313R03</t>
  </si>
  <si>
    <t>Dvojzásuvka vestavná, bílá, 230/16A, kompletní dodávka včetně montáže a zapojení</t>
  </si>
  <si>
    <t>2002763809</t>
  </si>
  <si>
    <t>741313R04</t>
  </si>
  <si>
    <t xml:space="preserve">Dvojzásuvka vestavná, bílá, 230/16A, IP 44,  kompletní dodávka včetně montáže a zapojení</t>
  </si>
  <si>
    <t>2098450748</t>
  </si>
  <si>
    <t>741313R05</t>
  </si>
  <si>
    <t>PIR pohybové čidlo s kuželových snímáním pro instalaci do krabičky, dodání včetně komplet montáže</t>
  </si>
  <si>
    <t>1044676771</t>
  </si>
  <si>
    <t>741313R06</t>
  </si>
  <si>
    <t>Kouřové čidlo, dodání včetně komplet montáže</t>
  </si>
  <si>
    <t>830028130</t>
  </si>
  <si>
    <t>741313R07</t>
  </si>
  <si>
    <t>RWA prosklené tlačítko, dodání včetně komplet montáže</t>
  </si>
  <si>
    <t>-56226856</t>
  </si>
  <si>
    <t>741313R08</t>
  </si>
  <si>
    <t>Vřetenový pohon okenních křídel 4 ks pohonů, dodání včetně komplet montáže</t>
  </si>
  <si>
    <t>439937337</t>
  </si>
  <si>
    <t>741313R09</t>
  </si>
  <si>
    <t>Vřetenový pohon dveřních křídel 4 ks pohonů, dodání včetně komplet montáže</t>
  </si>
  <si>
    <t>-2145949482</t>
  </si>
  <si>
    <t>741370R04</t>
  </si>
  <si>
    <t>D+M Svítidlo LED přisazené S1a, dle specifikace PD</t>
  </si>
  <si>
    <t>-562960147</t>
  </si>
  <si>
    <t>741370R05</t>
  </si>
  <si>
    <t>D+M Svítidlo LED přisazené S1b, dle specifikace PD</t>
  </si>
  <si>
    <t>455664720</t>
  </si>
  <si>
    <t>741370R06</t>
  </si>
  <si>
    <t>D+M Svítidlo LED přisazené S1c, dle specifikace PD</t>
  </si>
  <si>
    <t>1731497348</t>
  </si>
  <si>
    <t>741370R07</t>
  </si>
  <si>
    <t>D+M Svítidlo LED přisazené S1d, dle specifikace PD</t>
  </si>
  <si>
    <t>1897809353</t>
  </si>
  <si>
    <t>741370R08</t>
  </si>
  <si>
    <t>D+M Svítidlo LED přisazené S1e, dle specifikace PD</t>
  </si>
  <si>
    <t>-1293802430</t>
  </si>
  <si>
    <t>741370R09</t>
  </si>
  <si>
    <t>D+M Svítidlo LED přisazené S1f, dle specifikace PD</t>
  </si>
  <si>
    <t>-1200498464</t>
  </si>
  <si>
    <t>741370R10</t>
  </si>
  <si>
    <t>D+M Svítidlo LED přisazené S1g, dle specifikace PD</t>
  </si>
  <si>
    <t>1684554816</t>
  </si>
  <si>
    <t>741370R11</t>
  </si>
  <si>
    <t>D+M Svítidlo LED přisazené S1h, dle specifikace PD</t>
  </si>
  <si>
    <t>1481850000</t>
  </si>
  <si>
    <t>741370R12</t>
  </si>
  <si>
    <t>D+M Svítidlo LED přisazené S1i, dle specifikace PD</t>
  </si>
  <si>
    <t>-874577593</t>
  </si>
  <si>
    <t>741370R13</t>
  </si>
  <si>
    <t>D+M Svítidlo LED přisazené S1j, dle specifikace PD</t>
  </si>
  <si>
    <t>-1063891215</t>
  </si>
  <si>
    <t>741370R14</t>
  </si>
  <si>
    <t>D+M Svítidlo LED přisazené S2a, dle specifikace PD</t>
  </si>
  <si>
    <t>-437168274</t>
  </si>
  <si>
    <t>741370R15</t>
  </si>
  <si>
    <t>D+M Svítidlo LED přisazené S2b, dle specifikace PD</t>
  </si>
  <si>
    <t>1017861659</t>
  </si>
  <si>
    <t>741370R16</t>
  </si>
  <si>
    <t>D+M Svítidlo LED přisazené S2c, dle specifikace PD</t>
  </si>
  <si>
    <t>-1044377998</t>
  </si>
  <si>
    <t>741370R17</t>
  </si>
  <si>
    <t>D+M Svítidlo LED přisazené S2d, dle specifikace PD</t>
  </si>
  <si>
    <t>-1880710873</t>
  </si>
  <si>
    <t>741370R18</t>
  </si>
  <si>
    <t>D+M Svítidlo LED přisazené S2e, dle specifikace PD</t>
  </si>
  <si>
    <t>-1322337122</t>
  </si>
  <si>
    <t>741370R19</t>
  </si>
  <si>
    <t>D+M Svítidlo LED přisazené S3a, dle specifikace PD</t>
  </si>
  <si>
    <t>-801575806</t>
  </si>
  <si>
    <t>741370R20</t>
  </si>
  <si>
    <t>D+M Svítidlo LED přisazené S3b, dle specifikace PD</t>
  </si>
  <si>
    <t>-1500958147</t>
  </si>
  <si>
    <t>741370R21</t>
  </si>
  <si>
    <t>D+M Svítidlo LED přisazené S3c, dle specifikace PD</t>
  </si>
  <si>
    <t>356477818</t>
  </si>
  <si>
    <t>741370R22</t>
  </si>
  <si>
    <t>D+M Svítidlo LED přisazené S3d, dle specifikace PD</t>
  </si>
  <si>
    <t>-1628090887</t>
  </si>
  <si>
    <t>741370R23</t>
  </si>
  <si>
    <t>D+M Svítidlo LED přisazené S3e, dle specifikace PD</t>
  </si>
  <si>
    <t>1561570024</t>
  </si>
  <si>
    <t>741370R24</t>
  </si>
  <si>
    <t>D+M Svítidlo LED přisazené S3f, dle specifikace PD</t>
  </si>
  <si>
    <t>-1391837539</t>
  </si>
  <si>
    <t>741370R01</t>
  </si>
  <si>
    <t>D+M Svítidlo LED přisazené S4a, dle specifikace PD</t>
  </si>
  <si>
    <t>628995386</t>
  </si>
  <si>
    <t>741370R02</t>
  </si>
  <si>
    <t>D+M Svítidlo LED přisazené S4b, dle specifikace PD</t>
  </si>
  <si>
    <t>693641722</t>
  </si>
  <si>
    <t>741370R03</t>
  </si>
  <si>
    <t>D+M Svítidlo LED přisazené S4c, dle specifikace PD</t>
  </si>
  <si>
    <t>-942888964</t>
  </si>
  <si>
    <t>741370R25</t>
  </si>
  <si>
    <t>D+M Svítidlo u vchodu, dle specifikace PD</t>
  </si>
  <si>
    <t>216907065</t>
  </si>
  <si>
    <t>741370R26</t>
  </si>
  <si>
    <t>D+M Nouzová svítidla s piktogramem, dle specifikace PD</t>
  </si>
  <si>
    <t>-580797449</t>
  </si>
  <si>
    <t>741370R28</t>
  </si>
  <si>
    <t>D+M Nouzová svítidla, dle specifikace PD</t>
  </si>
  <si>
    <t>2080252291</t>
  </si>
  <si>
    <t>741370R27</t>
  </si>
  <si>
    <t>D+M Nouzové osvětlení náhradní zdroj, dle specifikace PD</t>
  </si>
  <si>
    <t>-1818628500</t>
  </si>
  <si>
    <t>741370R29</t>
  </si>
  <si>
    <t>Kabely CYKY 3x1,5mm, dodávka včetně kompletního provedení</t>
  </si>
  <si>
    <t>363384672</t>
  </si>
  <si>
    <t>741410R01</t>
  </si>
  <si>
    <t>Ochranné pospojování, vč. kabelu a komplet dodání</t>
  </si>
  <si>
    <t>1201127854</t>
  </si>
  <si>
    <t>741910R01</t>
  </si>
  <si>
    <t>Kabelový žlab do podlahy, včetně dodání a uložení</t>
  </si>
  <si>
    <t>-1187090388</t>
  </si>
  <si>
    <t>3,5+3+1,9+6,2+1,9</t>
  </si>
  <si>
    <t>741910R02</t>
  </si>
  <si>
    <t>Stropní kabelová příchytka s požární odolností</t>
  </si>
  <si>
    <t>-984307777</t>
  </si>
  <si>
    <t>741910R03</t>
  </si>
  <si>
    <t>Požární přepážky</t>
  </si>
  <si>
    <t>999294084</t>
  </si>
  <si>
    <t>741910R06</t>
  </si>
  <si>
    <t xml:space="preserve">Trubka elektroistalační DN 75 s protahovacím drátem, dodávka včetně montáže </t>
  </si>
  <si>
    <t>-1520909887</t>
  </si>
  <si>
    <t>-865578371</t>
  </si>
  <si>
    <t>HZS</t>
  </si>
  <si>
    <t>Hodinové zúčtovací sazby</t>
  </si>
  <si>
    <t>HZSR01</t>
  </si>
  <si>
    <t xml:space="preserve">Realizační PD a PD skutečného provedení </t>
  </si>
  <si>
    <t>512</t>
  </si>
  <si>
    <t>-236347908</t>
  </si>
  <si>
    <t>HZSR02</t>
  </si>
  <si>
    <t>Spolupráce s ostatními prefesemi a investorem</t>
  </si>
  <si>
    <t>352860181</t>
  </si>
  <si>
    <t>HZSR03</t>
  </si>
  <si>
    <t>Spolupráce s revizním technikem</t>
  </si>
  <si>
    <t>1980002986</t>
  </si>
  <si>
    <t>HZSR04</t>
  </si>
  <si>
    <t>Výchozí revize elektro</t>
  </si>
  <si>
    <t>-1201950828</t>
  </si>
  <si>
    <t>HZSR05</t>
  </si>
  <si>
    <t>Připojení dle požadavků VZT</t>
  </si>
  <si>
    <t>365401743</t>
  </si>
  <si>
    <t>HZSR06</t>
  </si>
  <si>
    <t>Připojení dle požadavků ÚT a ZTI</t>
  </si>
  <si>
    <t>-1993456491</t>
  </si>
  <si>
    <t>SO 07 - Elektro - slabo</t>
  </si>
  <si>
    <t xml:space="preserve">    1 - SK - Strukturovaná kabeláž</t>
  </si>
  <si>
    <t xml:space="preserve">    2 - TÚ - Telefonní ústředna</t>
  </si>
  <si>
    <t xml:space="preserve">    3 - PZTS - poplachový zabezpečovací systém</t>
  </si>
  <si>
    <t xml:space="preserve">    4 - CCTV - uzavřený kamerový systém</t>
  </si>
  <si>
    <t xml:space="preserve">    5 - ŠKZV - Školní zvonek</t>
  </si>
  <si>
    <t xml:space="preserve">    6 - Televize/rozhlas (STA)</t>
  </si>
  <si>
    <t xml:space="preserve">    7 - DT -Domací telefon</t>
  </si>
  <si>
    <t>SK - Strukturovaná kabeláž</t>
  </si>
  <si>
    <t>Datová zásuvka UTP CAT.6e 2xRJ45 na omítku (protiprachová) bílá</t>
  </si>
  <si>
    <t>-1798599658</t>
  </si>
  <si>
    <t>Kabel UTP CAT.6e LSOH Drát</t>
  </si>
  <si>
    <t>229798811</t>
  </si>
  <si>
    <t>Vyvazovací panel do 19" rozvaděče 1U RAB-VP-X02-A1</t>
  </si>
  <si>
    <t>2080530031</t>
  </si>
  <si>
    <t>Rozvodný panel do 19" 8x230V s PO RAB-PD-X07-A1</t>
  </si>
  <si>
    <t>2107694527</t>
  </si>
  <si>
    <t>Patchpanel 24p Cat.6e s vyvyzovacím rámečkem</t>
  </si>
  <si>
    <t>-1995849443</t>
  </si>
  <si>
    <t>KSH30 Sběrný kab. držák, 15 x 3 x 1,5mm2, univerzální, bezhalogen.</t>
  </si>
  <si>
    <t>-1735134963</t>
  </si>
  <si>
    <t xml:space="preserve">KU68/1  krabice universální</t>
  </si>
  <si>
    <t>-1132813118</t>
  </si>
  <si>
    <t>KO 97/5 krabice odbočná s víčkem</t>
  </si>
  <si>
    <t>-1938058176</t>
  </si>
  <si>
    <t>LK 80x28/T Krabice lištová </t>
  </si>
  <si>
    <t>-1421889822</t>
  </si>
  <si>
    <t>Silikon klempířský</t>
  </si>
  <si>
    <t>419216253</t>
  </si>
  <si>
    <t>Popisovač kabelových svazků ID 60x25</t>
  </si>
  <si>
    <t>-1433070371</t>
  </si>
  <si>
    <t>Trubka elektroinstalační pr.16mm</t>
  </si>
  <si>
    <t>-25380469</t>
  </si>
  <si>
    <t>Trubka elektroinstalační pr.23mm</t>
  </si>
  <si>
    <t>-589168062</t>
  </si>
  <si>
    <t>Trubka elektroinstalační pr.40mm</t>
  </si>
  <si>
    <t>-1772443440</t>
  </si>
  <si>
    <t>Drát CY 6 zeleno-žlutý</t>
  </si>
  <si>
    <t>1002861328</t>
  </si>
  <si>
    <t>Průraz zdivem cihla,tl.45cm</t>
  </si>
  <si>
    <t>1804350120</t>
  </si>
  <si>
    <t>Řezání rýh ve zdivu cihelném pro trubku do pr. 40mm</t>
  </si>
  <si>
    <t>-211506101</t>
  </si>
  <si>
    <t>Protipožáení úcpávka pro prostupy pro kabely a kabelové žlaby v požárně dělicích konstrukcích a stropech.</t>
  </si>
  <si>
    <t>-1924585804</t>
  </si>
  <si>
    <t>Vvysekání kapes ve zdivu cihelném pro krabice</t>
  </si>
  <si>
    <t>1273082450</t>
  </si>
  <si>
    <t>Drobný spotřební materiál</t>
  </si>
  <si>
    <t>1717852990</t>
  </si>
  <si>
    <t>Dokumentace skutečného provedení, revize, nastavení, zaškolení</t>
  </si>
  <si>
    <t>1174948741</t>
  </si>
  <si>
    <t>Vytýčení trasy kabeláží</t>
  </si>
  <si>
    <t>845561214</t>
  </si>
  <si>
    <t>Spolupráce s ostatními řemesly</t>
  </si>
  <si>
    <t>-2079814534</t>
  </si>
  <si>
    <t>Režie - doprava</t>
  </si>
  <si>
    <t>741515840</t>
  </si>
  <si>
    <t>Stavební přípomoce</t>
  </si>
  <si>
    <t>-2045317585</t>
  </si>
  <si>
    <t>Úklid staveniště, odvoz suti</t>
  </si>
  <si>
    <t>532916369</t>
  </si>
  <si>
    <t>Zařízení staveniště</t>
  </si>
  <si>
    <t>-697799625</t>
  </si>
  <si>
    <t>P</t>
  </si>
  <si>
    <t>Poznámka k položce:_x000d_
Rozpočtová rezerva; Jiné činnosti</t>
  </si>
  <si>
    <t>TÚ - Telefonní ústředna</t>
  </si>
  <si>
    <t>1.2</t>
  </si>
  <si>
    <t>1617197965</t>
  </si>
  <si>
    <t>2.1</t>
  </si>
  <si>
    <t>Telefon Panasonic KX-TS880FXB, jednolinkový, černý CLIP</t>
  </si>
  <si>
    <t>984698557</t>
  </si>
  <si>
    <t>3.1</t>
  </si>
  <si>
    <t>Bezdrátový telefon Gigaset C530, DECT/GAP, černý</t>
  </si>
  <si>
    <t>-328543331</t>
  </si>
  <si>
    <t>4.1</t>
  </si>
  <si>
    <t>Plochý telefonní kabel s konektory (RJ45) - RJ11 3m</t>
  </si>
  <si>
    <t>-833484866</t>
  </si>
  <si>
    <t>5.1</t>
  </si>
  <si>
    <t>Základní naprogramování a zprovoznění TÚ, zaškolení obsluhy</t>
  </si>
  <si>
    <t>1077418170</t>
  </si>
  <si>
    <t>6.1</t>
  </si>
  <si>
    <t>1588981515</t>
  </si>
  <si>
    <t>7.1</t>
  </si>
  <si>
    <t>Dokumentace skutečného provedení, revize</t>
  </si>
  <si>
    <t>2091528861</t>
  </si>
  <si>
    <t>8.1</t>
  </si>
  <si>
    <t>-1897349518</t>
  </si>
  <si>
    <t>9.1</t>
  </si>
  <si>
    <t>1445670472</t>
  </si>
  <si>
    <t>10.1</t>
  </si>
  <si>
    <t>164638712</t>
  </si>
  <si>
    <t>11.1</t>
  </si>
  <si>
    <t>2113325768</t>
  </si>
  <si>
    <t>PZTS - poplachový zabezpečovací systém</t>
  </si>
  <si>
    <t>1.3</t>
  </si>
  <si>
    <t xml:space="preserve">Klávesnice LCD se dvěma řádky, česká verze, 1 kláves. zóna,  1PGM na desce a čtečkou karet</t>
  </si>
  <si>
    <t>1191016781</t>
  </si>
  <si>
    <t>2.2</t>
  </si>
  <si>
    <t>BOX na klávesnici se zámkem</t>
  </si>
  <si>
    <t>-252783398</t>
  </si>
  <si>
    <t>3.2</t>
  </si>
  <si>
    <t>Detektor pohybu PIR</t>
  </si>
  <si>
    <t>742842275</t>
  </si>
  <si>
    <t>4.2</t>
  </si>
  <si>
    <t>Magnetický kontakt</t>
  </si>
  <si>
    <t>1725468236</t>
  </si>
  <si>
    <t>5.2</t>
  </si>
  <si>
    <t>Kabel SYKFY 5x2x0,5</t>
  </si>
  <si>
    <t>-1837348921</t>
  </si>
  <si>
    <t>6.2</t>
  </si>
  <si>
    <t>Krabice odbočná s víčkem KU68</t>
  </si>
  <si>
    <t>633092824</t>
  </si>
  <si>
    <t>7.2</t>
  </si>
  <si>
    <t>Sekání rýh v cihelném zdivu hloubka 5 cm, šířka 10 cm</t>
  </si>
  <si>
    <t>-1828552147</t>
  </si>
  <si>
    <t>8.2</t>
  </si>
  <si>
    <t>Sekání kapes ve zdivu cihelném pro krabice</t>
  </si>
  <si>
    <t>1995442928</t>
  </si>
  <si>
    <t>9.2</t>
  </si>
  <si>
    <t>Průraz zdivem tl. do 45cm</t>
  </si>
  <si>
    <t>649753282</t>
  </si>
  <si>
    <t>10.2</t>
  </si>
  <si>
    <t>Dokumentace skutečného provedení, revize, přezkoušení, zaškolení</t>
  </si>
  <si>
    <t>-1692233528</t>
  </si>
  <si>
    <t>11.2</t>
  </si>
  <si>
    <t>2130404654</t>
  </si>
  <si>
    <t>12.1</t>
  </si>
  <si>
    <t xml:space="preserve">Trubka el.ins.  prům. 20mm</t>
  </si>
  <si>
    <t>-1814196470</t>
  </si>
  <si>
    <t>13.1</t>
  </si>
  <si>
    <t>Spotřební materiál</t>
  </si>
  <si>
    <t>1098185285</t>
  </si>
  <si>
    <t>14.1</t>
  </si>
  <si>
    <t>2009788637</t>
  </si>
  <si>
    <t>15.1</t>
  </si>
  <si>
    <t>342500714</t>
  </si>
  <si>
    <t>16.1</t>
  </si>
  <si>
    <t>Stavební přípomoce, zapravení maltou (bez vymalování)</t>
  </si>
  <si>
    <t>1160135502</t>
  </si>
  <si>
    <t>17.1</t>
  </si>
  <si>
    <t>-1708864177</t>
  </si>
  <si>
    <t>CCTV - uzavřený kamerový systém</t>
  </si>
  <si>
    <t>1.4</t>
  </si>
  <si>
    <t>IPC-HDBW4431E-AS dome 4MPx kamera pro venkovní instalace, IR LED, 120dB WDR, 2.8mm objektiv, SD karta, Včetně zdroje PoE</t>
  </si>
  <si>
    <t>-1653091422</t>
  </si>
  <si>
    <t>2.3</t>
  </si>
  <si>
    <t>Nástěnná konzola pro kamery DAHUA</t>
  </si>
  <si>
    <t>-1545454320</t>
  </si>
  <si>
    <t>3.3</t>
  </si>
  <si>
    <t>PoE napájecí zdroj pro kamery</t>
  </si>
  <si>
    <t>1334542897</t>
  </si>
  <si>
    <t>4.3</t>
  </si>
  <si>
    <t>Vvysekání kapes ve zdivu pro krabice</t>
  </si>
  <si>
    <t>1252609911</t>
  </si>
  <si>
    <t>5.3</t>
  </si>
  <si>
    <t xml:space="preserve">Vysekání rýhy v cihelných zdech hloubka 30mm   šíře 30mm</t>
  </si>
  <si>
    <t>555076856</t>
  </si>
  <si>
    <t>6.3</t>
  </si>
  <si>
    <t>Vybourání otvoru ve stěně do pr.60mm šíře stěny do 300mm</t>
  </si>
  <si>
    <t>1250017721</t>
  </si>
  <si>
    <t>7.3</t>
  </si>
  <si>
    <t>2087709854</t>
  </si>
  <si>
    <t>8.3</t>
  </si>
  <si>
    <t>patch kabel CAT.6e LSOH 1m</t>
  </si>
  <si>
    <t>1447742461</t>
  </si>
  <si>
    <t>9.3</t>
  </si>
  <si>
    <t>Konektor RJ 45 Cat.6</t>
  </si>
  <si>
    <t>1993675466</t>
  </si>
  <si>
    <t>10.3</t>
  </si>
  <si>
    <t>2073155229</t>
  </si>
  <si>
    <t>11.3</t>
  </si>
  <si>
    <t>Popisovač vývodů kabelů</t>
  </si>
  <si>
    <t>1237328437</t>
  </si>
  <si>
    <t>12.2</t>
  </si>
  <si>
    <t>513825659</t>
  </si>
  <si>
    <t>13.2</t>
  </si>
  <si>
    <t>-988082410</t>
  </si>
  <si>
    <t>14.2</t>
  </si>
  <si>
    <t>1705108249</t>
  </si>
  <si>
    <t>15.2</t>
  </si>
  <si>
    <t>Spolupráce s ostatními řemesly, správce stávající sítě</t>
  </si>
  <si>
    <t>-1936868246</t>
  </si>
  <si>
    <t>16.2</t>
  </si>
  <si>
    <t>288885889</t>
  </si>
  <si>
    <t>17.2</t>
  </si>
  <si>
    <t>-579705877</t>
  </si>
  <si>
    <t>18.1</t>
  </si>
  <si>
    <t>-1928659173</t>
  </si>
  <si>
    <t>19.1</t>
  </si>
  <si>
    <t>Dokumentace skutečného provedení, revize, oživení, zaškolení</t>
  </si>
  <si>
    <t>-1121112022</t>
  </si>
  <si>
    <t>ŠKZV - Školní zvonek</t>
  </si>
  <si>
    <t>1.7</t>
  </si>
  <si>
    <t xml:space="preserve">Školní zvonek ZV 75V, napájecí napětí 75 V~ 50 mA,  hlasitost 73 dB/1 m</t>
  </si>
  <si>
    <t>501281181</t>
  </si>
  <si>
    <t>2.6</t>
  </si>
  <si>
    <t>Krabice KU68 s víčkem</t>
  </si>
  <si>
    <t>1381453628</t>
  </si>
  <si>
    <t>3.6</t>
  </si>
  <si>
    <t>Věneček malý 4-pól. do krab.KU-68</t>
  </si>
  <si>
    <t>-668128629</t>
  </si>
  <si>
    <t>4.6</t>
  </si>
  <si>
    <t>-1143819278</t>
  </si>
  <si>
    <t>5.6</t>
  </si>
  <si>
    <t>-417216179</t>
  </si>
  <si>
    <t>6.6</t>
  </si>
  <si>
    <t>1860262612</t>
  </si>
  <si>
    <t>7.6</t>
  </si>
  <si>
    <t>Kabel 2x CYKY j 3x1,5</t>
  </si>
  <si>
    <t>-1215625266</t>
  </si>
  <si>
    <t>8.6</t>
  </si>
  <si>
    <t>-1944315053</t>
  </si>
  <si>
    <t>9.6</t>
  </si>
  <si>
    <t>Sekání rýh v cihelném zdivu hloubka 5 cm, šířka 15 cm</t>
  </si>
  <si>
    <t>-176749013</t>
  </si>
  <si>
    <t>10.6</t>
  </si>
  <si>
    <t>1613829221</t>
  </si>
  <si>
    <t>11.6</t>
  </si>
  <si>
    <t>-356652758</t>
  </si>
  <si>
    <t>12.5</t>
  </si>
  <si>
    <t>-1455281429</t>
  </si>
  <si>
    <t>13.5</t>
  </si>
  <si>
    <t>-99631234</t>
  </si>
  <si>
    <t>14.5</t>
  </si>
  <si>
    <t>1355481144</t>
  </si>
  <si>
    <t>15.5</t>
  </si>
  <si>
    <t>Dokumentace skutečného provedení, revize, oživení,zaškolení</t>
  </si>
  <si>
    <t>1759290234</t>
  </si>
  <si>
    <t>Televize/rozhlas (STA)</t>
  </si>
  <si>
    <t>1.5</t>
  </si>
  <si>
    <t>SPT 621 reprosoustava s přepínačem, výkon 10 – 5 – 2,5 W rms / 100 V, ekv. citlivost 92 dB / 1W, 1m</t>
  </si>
  <si>
    <t>652690795</t>
  </si>
  <si>
    <t>2.4</t>
  </si>
  <si>
    <t>kabel pro 100V rozvody, 2×1,5 mm2</t>
  </si>
  <si>
    <t>381714910</t>
  </si>
  <si>
    <t>3.4</t>
  </si>
  <si>
    <t>Trubka elektroinstalační pr.20mm</t>
  </si>
  <si>
    <t>1297734390</t>
  </si>
  <si>
    <t>4.4</t>
  </si>
  <si>
    <t>-285092040</t>
  </si>
  <si>
    <t>5.4</t>
  </si>
  <si>
    <t>-326306439</t>
  </si>
  <si>
    <t>6.4</t>
  </si>
  <si>
    <t>-786747626</t>
  </si>
  <si>
    <t>7.4</t>
  </si>
  <si>
    <t>1416766413</t>
  </si>
  <si>
    <t>8.4</t>
  </si>
  <si>
    <t>848893994</t>
  </si>
  <si>
    <t>9.4</t>
  </si>
  <si>
    <t>533474250</t>
  </si>
  <si>
    <t>10.4</t>
  </si>
  <si>
    <t>1636750206</t>
  </si>
  <si>
    <t>11.4</t>
  </si>
  <si>
    <t>Průraz zdivem tl. nad 45cm</t>
  </si>
  <si>
    <t>-997793837</t>
  </si>
  <si>
    <t>12.3</t>
  </si>
  <si>
    <t>Dokumentace skutečného provedení, revize, přezkoušení zaškolení</t>
  </si>
  <si>
    <t>733255967</t>
  </si>
  <si>
    <t>13.3</t>
  </si>
  <si>
    <t>-385863232</t>
  </si>
  <si>
    <t>14.3</t>
  </si>
  <si>
    <t>1534517068</t>
  </si>
  <si>
    <t>15.3</t>
  </si>
  <si>
    <t>956311949</t>
  </si>
  <si>
    <t>16.3</t>
  </si>
  <si>
    <t>1733353518</t>
  </si>
  <si>
    <t>17.3</t>
  </si>
  <si>
    <t>464033534</t>
  </si>
  <si>
    <t>DT -Domací telefon</t>
  </si>
  <si>
    <t>1.6</t>
  </si>
  <si>
    <t>Urmet 1722/84 Souprava barevného videotel. pro 2 účastníky, digitální, dvouvodičová, videotel. MIRO handsfree, panel MIKRA</t>
  </si>
  <si>
    <t>-1561061274</t>
  </si>
  <si>
    <t>2.5</t>
  </si>
  <si>
    <t>Urmet 1122/60 Instalační krabice s rámečkem pro panel MIKRA video</t>
  </si>
  <si>
    <t>1271963638</t>
  </si>
  <si>
    <t>3.5</t>
  </si>
  <si>
    <t>Napájecí zdroj</t>
  </si>
  <si>
    <t>-15994935</t>
  </si>
  <si>
    <t>4.5</t>
  </si>
  <si>
    <t>Elektrický nízkoodběrový zámek</t>
  </si>
  <si>
    <t>-1840186453</t>
  </si>
  <si>
    <t>5.5</t>
  </si>
  <si>
    <t>Dveřní zavírač vč. ramena DC700</t>
  </si>
  <si>
    <t>1203698656</t>
  </si>
  <si>
    <t>6.5</t>
  </si>
  <si>
    <t>Cilindrická vložka FAB</t>
  </si>
  <si>
    <t>-462447996</t>
  </si>
  <si>
    <t>7.5</t>
  </si>
  <si>
    <t>Vvysekání kapes ve zdivu beton pro krabice</t>
  </si>
  <si>
    <t>1000402066</t>
  </si>
  <si>
    <t>8.5</t>
  </si>
  <si>
    <t>-926503663</t>
  </si>
  <si>
    <t>9.5</t>
  </si>
  <si>
    <t>Kabel CYSY 2x1</t>
  </si>
  <si>
    <t>698082192</t>
  </si>
  <si>
    <t>10.5</t>
  </si>
  <si>
    <t xml:space="preserve">Vysekání rýhy v cihelné zdi zdech hloubka 30mm   šíře 30mm</t>
  </si>
  <si>
    <t>1294351464</t>
  </si>
  <si>
    <t>11.5</t>
  </si>
  <si>
    <t>-748232995</t>
  </si>
  <si>
    <t>12.4</t>
  </si>
  <si>
    <t>-648694534</t>
  </si>
  <si>
    <t>13.4</t>
  </si>
  <si>
    <t>-884265094</t>
  </si>
  <si>
    <t>14.4</t>
  </si>
  <si>
    <t>-1556477809</t>
  </si>
  <si>
    <t>15.4</t>
  </si>
  <si>
    <t>1473376033</t>
  </si>
  <si>
    <t>16.4</t>
  </si>
  <si>
    <t>1834141254</t>
  </si>
  <si>
    <t>17.4</t>
  </si>
  <si>
    <t>-1411513364</t>
  </si>
  <si>
    <t>SO 08 - Hromosvod</t>
  </si>
  <si>
    <t>210220020</t>
  </si>
  <si>
    <t>Montáž uzemňovacího vedení vodičů FeZn pomocí svorek v zemi páskou do 120 mm2 ve městské zástavbě</t>
  </si>
  <si>
    <t>-669133221</t>
  </si>
  <si>
    <t>35442062</t>
  </si>
  <si>
    <t>pás zemnící 30x4mm FeZn</t>
  </si>
  <si>
    <t>-773682980</t>
  </si>
  <si>
    <t>40*1,05*1,1</t>
  </si>
  <si>
    <t>210220101</t>
  </si>
  <si>
    <t>Montáž hromosvodného vedení svodových vodičů s podpěrami průměru do 10 mm</t>
  </si>
  <si>
    <t>-1457956771</t>
  </si>
  <si>
    <t>(13*4+6,2*4+37,5)*1,1</t>
  </si>
  <si>
    <t>35441077</t>
  </si>
  <si>
    <t>drát D 8mm AlMgSi</t>
  </si>
  <si>
    <t>760449711</t>
  </si>
  <si>
    <t>125,73*1,05*1,1</t>
  </si>
  <si>
    <t>210220231</t>
  </si>
  <si>
    <t>Montáž tyčí jímacích délky do 3 m na stojan</t>
  </si>
  <si>
    <t>-990611346</t>
  </si>
  <si>
    <t>35441060.1</t>
  </si>
  <si>
    <t>tyč jímací s rovným koncem 1000 mm AlMgSi</t>
  </si>
  <si>
    <t>-1207660870</t>
  </si>
  <si>
    <t>210220301</t>
  </si>
  <si>
    <t>Montáž svorek hromosvodných se 2 šrouby</t>
  </si>
  <si>
    <t>-1856307799</t>
  </si>
  <si>
    <t>4*2</t>
  </si>
  <si>
    <t>35442033</t>
  </si>
  <si>
    <t>svorka uzemnění nerez spojovací</t>
  </si>
  <si>
    <t>-1815273784</t>
  </si>
  <si>
    <t>210220302</t>
  </si>
  <si>
    <t>Montáž svorek hromosvodných se 3 a více šrouby</t>
  </si>
  <si>
    <t>-473566998</t>
  </si>
  <si>
    <t>4*3</t>
  </si>
  <si>
    <t>35442041</t>
  </si>
  <si>
    <t>svorka uzemnění nerez k jímací tyči</t>
  </si>
  <si>
    <t>-772326893</t>
  </si>
  <si>
    <t>35442034</t>
  </si>
  <si>
    <t>svorka uzemnění nerez zkušební, 81 mm</t>
  </si>
  <si>
    <t>-41330899</t>
  </si>
  <si>
    <t>210220362</t>
  </si>
  <si>
    <t>Montáž tyčí zemnicích délky do 4,5 m</t>
  </si>
  <si>
    <t>143050210</t>
  </si>
  <si>
    <t>35442090</t>
  </si>
  <si>
    <t>tyč zemnící 2 m FeZn</t>
  </si>
  <si>
    <t>1197908430</t>
  </si>
  <si>
    <t>210220372</t>
  </si>
  <si>
    <t>Montáž ochranných prvků - úhelníků nebo trubek do zdiva</t>
  </si>
  <si>
    <t>-1028649631</t>
  </si>
  <si>
    <t>35441802</t>
  </si>
  <si>
    <t>úhelník ochranný na ochranu svodu - 1700 mm, nerez</t>
  </si>
  <si>
    <t>103284729</t>
  </si>
  <si>
    <t>35441844</t>
  </si>
  <si>
    <t>držák ochranného úhelníku do dřeva boční se středovým vrutem - 180 mm, nerez</t>
  </si>
  <si>
    <t>1615511551</t>
  </si>
  <si>
    <t>210220401</t>
  </si>
  <si>
    <t>Montáž vedení hromosvodné - štítků k označení svodů</t>
  </si>
  <si>
    <t>587832617</t>
  </si>
  <si>
    <t>73534550</t>
  </si>
  <si>
    <t>tabulka bezpečnostní s tiskem 2 barvy A5 248x210mm samolepící</t>
  </si>
  <si>
    <t>1262616420</t>
  </si>
  <si>
    <t>35441714</t>
  </si>
  <si>
    <t>podpěry vedení hromosvodu na plechové střechy, nerez</t>
  </si>
  <si>
    <t>2047581812</t>
  </si>
  <si>
    <t>210220411</t>
  </si>
  <si>
    <t>Montáž vedení hromosvodné - napínacích šroubů s okem</t>
  </si>
  <si>
    <t>-1478337138</t>
  </si>
  <si>
    <t>35410102</t>
  </si>
  <si>
    <t>rozvod přípojnicový prachotěsný, dílec rovný s odbočkami v Al, 250/1A</t>
  </si>
  <si>
    <t>2126147496</t>
  </si>
  <si>
    <t>Příprava dokumentace a revize hromosvodu</t>
  </si>
  <si>
    <t>-1827142180</t>
  </si>
  <si>
    <t xml:space="preserve">SO 09 - Sadové úpravy </t>
  </si>
  <si>
    <t>VRN - Vedlejší rozpočtové náklady</t>
  </si>
  <si>
    <t xml:space="preserve">    VRN1 - Průzkumné, geodetické a projektové práce</t>
  </si>
  <si>
    <t>112151352</t>
  </si>
  <si>
    <t>Kácení stromu s postupným spouštěním koruny a kmene D do 0,3 m</t>
  </si>
  <si>
    <t>-1565177175</t>
  </si>
  <si>
    <t>112211212</t>
  </si>
  <si>
    <t>Odstranění pařezů ručně D do 0,3 m v rovině a ve svahu do 1:5 + odklizení a zasypání</t>
  </si>
  <si>
    <t>-1942130826</t>
  </si>
  <si>
    <t>174201202</t>
  </si>
  <si>
    <t>Zásyp jam po pařezech D pařezů do 500 mm</t>
  </si>
  <si>
    <t>-1098647773</t>
  </si>
  <si>
    <t>181111121</t>
  </si>
  <si>
    <t>Plošná úprava terénu do 500 m2 zemina tř 1 až 4 nerovnosti do 150 mm v rovinně a svahu do 1:5</t>
  </si>
  <si>
    <t>-2107128746</t>
  </si>
  <si>
    <t>181411131</t>
  </si>
  <si>
    <t>Založení parkového trávníku výsevem plochy do 1000 m2 v rovině a ve svahu do 1:5</t>
  </si>
  <si>
    <t>-1198110393</t>
  </si>
  <si>
    <t>00572410</t>
  </si>
  <si>
    <t>osivo směs travní parková</t>
  </si>
  <si>
    <t>1015519559</t>
  </si>
  <si>
    <t>0,75*0,015 'Přepočtené koeficientem množství</t>
  </si>
  <si>
    <t>183101214</t>
  </si>
  <si>
    <t>Jamky pro výsadbu s výměnou 50 % půdy zeminy tř 1 až 4 objem do 0,125 m3 v rovině a svahu do 1:5</t>
  </si>
  <si>
    <t>-123713561</t>
  </si>
  <si>
    <t>10321100</t>
  </si>
  <si>
    <t>zahradní substrát pro výsadbu VL</t>
  </si>
  <si>
    <t>1284751430</t>
  </si>
  <si>
    <t>32*0,0625 'Přepočtené koeficientem množství</t>
  </si>
  <si>
    <t>183111214</t>
  </si>
  <si>
    <t>Jamky pro výsadbu s výměnou 50 % půdy zeminy tř 1 až 4 objem do 0,02 m3 v rovině a svahu do 1:5</t>
  </si>
  <si>
    <t>698983843</t>
  </si>
  <si>
    <t>-833933490</t>
  </si>
  <si>
    <t>100*0,01 'Přepočtené koeficientem množství</t>
  </si>
  <si>
    <t>183403141</t>
  </si>
  <si>
    <t>Obdělání půdy rytím starého trávníku v rovině a svahu do 1:5</t>
  </si>
  <si>
    <t>-617485229</t>
  </si>
  <si>
    <t>184102111</t>
  </si>
  <si>
    <t>Výsadba dřeviny s balem D do 0,2 m do jamky se zalitím v rovině a svahu do 1:5</t>
  </si>
  <si>
    <t>1453258873</t>
  </si>
  <si>
    <t>026R03</t>
  </si>
  <si>
    <t>Břečťan (Hedera helix) vel. 30-40 cm</t>
  </si>
  <si>
    <t>-1665218799</t>
  </si>
  <si>
    <t>10000*0,01 'Přepočtené koeficientem množství</t>
  </si>
  <si>
    <t>184102115</t>
  </si>
  <si>
    <t>Výsadba dřeviny s balem D do 0,6 m do jamky se zalitím v rovině a svahu do 1:5</t>
  </si>
  <si>
    <t>-565617540</t>
  </si>
  <si>
    <t>026R01</t>
  </si>
  <si>
    <t>Buk lesní - Fagus sylvatica Dawyck, 300-350cm</t>
  </si>
  <si>
    <t>-185893050</t>
  </si>
  <si>
    <t>026R02</t>
  </si>
  <si>
    <t>Buk lesní - Fagus sylvatica Dawyck Gold, 300-350cm</t>
  </si>
  <si>
    <t>-1827586234</t>
  </si>
  <si>
    <t>184215133</t>
  </si>
  <si>
    <t>Ukotvení kmene dřevin třemi kůly D do 0,1 m délky do 3 m</t>
  </si>
  <si>
    <t>1352322234</t>
  </si>
  <si>
    <t>60591257</t>
  </si>
  <si>
    <t>kůl vyvazovací dřevěný impregnovaný D 8cm dl 3m</t>
  </si>
  <si>
    <t>1927181707</t>
  </si>
  <si>
    <t>60591320</t>
  </si>
  <si>
    <t>kulatina odkorněná D 7-15cm do dl 5m</t>
  </si>
  <si>
    <t>742641293</t>
  </si>
  <si>
    <t>31324800</t>
  </si>
  <si>
    <t>pletivo drátěné s šestihrannými oky Pz 13/0,7mm v 1m</t>
  </si>
  <si>
    <t>808759624</t>
  </si>
  <si>
    <t>184R01</t>
  </si>
  <si>
    <t>Uchycení textílie skobami, 8ks/m2</t>
  </si>
  <si>
    <t>70124985</t>
  </si>
  <si>
    <t>184851111</t>
  </si>
  <si>
    <t>Hnojení roztokem hnojiva v rovině a svahu do 1:2</t>
  </si>
  <si>
    <t>1931461767</t>
  </si>
  <si>
    <t>2+1</t>
  </si>
  <si>
    <t>103R01</t>
  </si>
  <si>
    <t>půdní kodicionér</t>
  </si>
  <si>
    <t>1338563793</t>
  </si>
  <si>
    <t>184911311</t>
  </si>
  <si>
    <t>Položení mulčovací textilie v rovině a svahu do 1:5</t>
  </si>
  <si>
    <t>-679700506</t>
  </si>
  <si>
    <t>4+25</t>
  </si>
  <si>
    <t>69311080</t>
  </si>
  <si>
    <t>geotextilie netkaná separační, ochranná, filtrační, drenážní PES 200g/m2</t>
  </si>
  <si>
    <t>-374263502</t>
  </si>
  <si>
    <t>184911421</t>
  </si>
  <si>
    <t>Mulčování rostlin kůrou tl. do 0,1 m v rovině a svahu do 1:5</t>
  </si>
  <si>
    <t>1146813570</t>
  </si>
  <si>
    <t>10391100</t>
  </si>
  <si>
    <t>kůra mulčovací VL</t>
  </si>
  <si>
    <t>-935282206</t>
  </si>
  <si>
    <t>29,126213592233*0,103 'Přepočtené koeficientem množství</t>
  </si>
  <si>
    <t>184818112</t>
  </si>
  <si>
    <t>Vyvětvení a tvarový ořez dřevin v do 5 m s odnesením odpadu do 200 m a spálením</t>
  </si>
  <si>
    <t>-15759338</t>
  </si>
  <si>
    <t>"alt. odnos do biodpadu" 4</t>
  </si>
  <si>
    <t>185802112</t>
  </si>
  <si>
    <t>Hnojení půdy vitahumem, kompostem nebo chlévskou mrvou v rovině a svahu do 1:5</t>
  </si>
  <si>
    <t>1983569660</t>
  </si>
  <si>
    <t>103R04</t>
  </si>
  <si>
    <t xml:space="preserve">Kompost </t>
  </si>
  <si>
    <t>-709301237</t>
  </si>
  <si>
    <t>185803111</t>
  </si>
  <si>
    <t>Ošetření trávníku shrabáním v rovině a svahu do 1:5</t>
  </si>
  <si>
    <t>-150071879</t>
  </si>
  <si>
    <t>185803R01</t>
  </si>
  <si>
    <t>Ošetření trávníku odplevelení. odstranění nežadoucích prvků z plochy v rovině a svahu do 1:5</t>
  </si>
  <si>
    <t>-332211112</t>
  </si>
  <si>
    <t>"kameny, kořeny, stavební zbytky" 135</t>
  </si>
  <si>
    <t>185803R02</t>
  </si>
  <si>
    <t>Válcování plochy v rovině a svahu do 1:5</t>
  </si>
  <si>
    <t>-2036197442</t>
  </si>
  <si>
    <t>111151121</t>
  </si>
  <si>
    <t>Pokosení trávníku parkového plochy do 1000 m2 s odvozem do 20 km v rovině a svahu do 1:5</t>
  </si>
  <si>
    <t>-1381570608</t>
  </si>
  <si>
    <t>"4x za 1. rok" 4*106</t>
  </si>
  <si>
    <t>185851121</t>
  </si>
  <si>
    <t>Dovoz vody pro zálivku rostlin za vzdálenost do 1000 m</t>
  </si>
  <si>
    <t>984816975</t>
  </si>
  <si>
    <t>184811R01</t>
  </si>
  <si>
    <t>Ošetřování stromů</t>
  </si>
  <si>
    <t>-201663639</t>
  </si>
  <si>
    <t>"Ošetřování stromu po dobu 1. roku, dle TZ (zálivka, kotvení, řezy, případná náhrada za uhynulé)" 1</t>
  </si>
  <si>
    <t>184811R02</t>
  </si>
  <si>
    <t>Ošetřování pnoucích dřevin</t>
  </si>
  <si>
    <t>1001987200</t>
  </si>
  <si>
    <t>"Ošetřování stromu po dobu 1. roku, dle TZ (zálivka, kotvení, výhonky, případná náhrada za uhynulé)" 1</t>
  </si>
  <si>
    <t>184811R03</t>
  </si>
  <si>
    <t>Ošetřování dřevin</t>
  </si>
  <si>
    <t>1556597003</t>
  </si>
  <si>
    <t>"Ošetřování dřevin po dobu 2-5 roku, dle TZ (občasná zálivka, prořez, kontrola)" 1</t>
  </si>
  <si>
    <t>998233044</t>
  </si>
  <si>
    <t>Příplatek ZKD 100 m přibližování tvrdého dřeva traktorem hmotnatosti přes 0,99 m3</t>
  </si>
  <si>
    <t>-90527156</t>
  </si>
  <si>
    <t>"odvoz dřevěného materiálu na místo k tomu určené (kácené stromy, tráva, plevel, prořezy větví" 4</t>
  </si>
  <si>
    <t>Vedlejší rozpočtové náklady</t>
  </si>
  <si>
    <t>VRN1</t>
  </si>
  <si>
    <t>Průzkumné, geodetické a projektové práce</t>
  </si>
  <si>
    <t>011002000</t>
  </si>
  <si>
    <t>Průzkumné práce</t>
  </si>
  <si>
    <t>Kč</t>
  </si>
  <si>
    <t>1024</t>
  </si>
  <si>
    <t>357983482</t>
  </si>
  <si>
    <t>"Vytýčení plochy - sdělovací kabely" 1</t>
  </si>
  <si>
    <t>SO 10 - VRN</t>
  </si>
  <si>
    <t xml:space="preserve">    VRN3 - Zařízení staveniště</t>
  </si>
  <si>
    <t xml:space="preserve">    VRN9 - Ostatní náklady</t>
  </si>
  <si>
    <t>010001000</t>
  </si>
  <si>
    <t>-1894075213</t>
  </si>
  <si>
    <t>011434000</t>
  </si>
  <si>
    <t xml:space="preserve">Měření (monitoring) dozvuku v místnosti č.3.04, pro ověření splnění  normových požadavků</t>
  </si>
  <si>
    <t>-827432989</t>
  </si>
  <si>
    <t>011464000</t>
  </si>
  <si>
    <t>Měření (monitoring) úrovně úmělého osvětlení v místnosti č.3.04, pro ověření splnění normových požadavků</t>
  </si>
  <si>
    <t>337603109</t>
  </si>
  <si>
    <t>013254000</t>
  </si>
  <si>
    <t>Dokumentace skutečného provedení stavby</t>
  </si>
  <si>
    <t>-1315589805</t>
  </si>
  <si>
    <t>VRN3</t>
  </si>
  <si>
    <t>030001000</t>
  </si>
  <si>
    <t>-711202237</t>
  </si>
  <si>
    <t>031203000</t>
  </si>
  <si>
    <t>Terénní úpravy pro zařízení staveniště</t>
  </si>
  <si>
    <t>980532286</t>
  </si>
  <si>
    <t>039103000</t>
  </si>
  <si>
    <t>Rozebrání, bourání a odvoz zařízení staveniště</t>
  </si>
  <si>
    <t>kpl…</t>
  </si>
  <si>
    <t>492006002</t>
  </si>
  <si>
    <t>039203000</t>
  </si>
  <si>
    <t>Úprava terénu po zrušení zařízení staveniště</t>
  </si>
  <si>
    <t>438759276</t>
  </si>
  <si>
    <t>VRN9</t>
  </si>
  <si>
    <t>Ostatní náklady</t>
  </si>
  <si>
    <t>091504000</t>
  </si>
  <si>
    <t>Náklady související s publikační činností</t>
  </si>
  <si>
    <t>776760752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</si>
</sst>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top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2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ht="29.28" customHeight="1">
      <c r="B9" s="20"/>
      <c r="C9" s="21"/>
      <c r="D9" s="25" t="s">
        <v>26</v>
      </c>
      <c r="E9" s="21"/>
      <c r="F9" s="21"/>
      <c r="G9" s="21"/>
      <c r="H9" s="21"/>
      <c r="I9" s="21"/>
      <c r="J9" s="21"/>
      <c r="K9" s="33" t="s">
        <v>27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28</v>
      </c>
      <c r="AL9" s="21"/>
      <c r="AM9" s="21"/>
      <c r="AN9" s="33" t="s">
        <v>29</v>
      </c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30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31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33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34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31</v>
      </c>
      <c r="AL13" s="21"/>
      <c r="AM13" s="21"/>
      <c r="AN13" s="34" t="s">
        <v>35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4" t="s">
        <v>35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33</v>
      </c>
      <c r="AL14" s="21"/>
      <c r="AM14" s="21"/>
      <c r="AN14" s="34" t="s">
        <v>35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36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31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33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38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31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40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33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38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41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45" customHeight="1">
      <c r="B23" s="20"/>
      <c r="C23" s="21"/>
      <c r="D23" s="21"/>
      <c r="E23" s="36" t="s">
        <v>42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E25" s="30"/>
    </row>
    <row r="26" s="1" customFormat="1" ht="25.92" customHeight="1">
      <c r="B26" s="38"/>
      <c r="C26" s="39"/>
      <c r="D26" s="40" t="s">
        <v>43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46</v>
      </c>
      <c r="AL28" s="44"/>
      <c r="AM28" s="44"/>
      <c r="AN28" s="44"/>
      <c r="AO28" s="44"/>
      <c r="AP28" s="39"/>
      <c r="AQ28" s="39"/>
      <c r="AR28" s="43"/>
      <c r="BE28" s="30"/>
    </row>
    <row r="29" s="2" customFormat="1" ht="14.4" customHeight="1">
      <c r="B29" s="45"/>
      <c r="C29" s="46"/>
      <c r="D29" s="31" t="s">
        <v>47</v>
      </c>
      <c r="E29" s="46"/>
      <c r="F29" s="31" t="s">
        <v>48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30"/>
    </row>
    <row r="30" s="2" customFormat="1" ht="14.4" customHeight="1">
      <c r="B30" s="45"/>
      <c r="C30" s="46"/>
      <c r="D30" s="46"/>
      <c r="E30" s="46"/>
      <c r="F30" s="31" t="s">
        <v>49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30"/>
    </row>
    <row r="31" hidden="1" s="2" customFormat="1" ht="14.4" customHeight="1">
      <c r="B31" s="45"/>
      <c r="C31" s="46"/>
      <c r="D31" s="46"/>
      <c r="E31" s="46"/>
      <c r="F31" s="31" t="s">
        <v>50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30"/>
    </row>
    <row r="32" hidden="1" s="2" customFormat="1" ht="14.4" customHeight="1">
      <c r="B32" s="45"/>
      <c r="C32" s="46"/>
      <c r="D32" s="46"/>
      <c r="E32" s="46"/>
      <c r="F32" s="31" t="s">
        <v>51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30"/>
    </row>
    <row r="33" hidden="1" s="2" customFormat="1" ht="14.4" customHeight="1">
      <c r="B33" s="45"/>
      <c r="C33" s="46"/>
      <c r="D33" s="46"/>
      <c r="E33" s="46"/>
      <c r="F33" s="31" t="s">
        <v>52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0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1" customFormat="1" ht="25.92" customHeight="1">
      <c r="B35" s="38"/>
      <c r="C35" s="50"/>
      <c r="D35" s="51" t="s">
        <v>53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54</v>
      </c>
      <c r="U35" s="52"/>
      <c r="V35" s="52"/>
      <c r="W35" s="52"/>
      <c r="X35" s="54" t="s">
        <v>55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3"/>
    </row>
    <row r="41" s="1" customFormat="1" ht="6.96" customHeight="1"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3"/>
    </row>
    <row r="42" s="1" customFormat="1" ht="24.96" customHeight="1">
      <c r="B42" s="38"/>
      <c r="C42" s="22" t="s">
        <v>56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1" customFormat="1" ht="12" customHeight="1">
      <c r="B44" s="38"/>
      <c r="C44" s="31" t="s">
        <v>13</v>
      </c>
      <c r="D44" s="39"/>
      <c r="E44" s="39"/>
      <c r="F44" s="39"/>
      <c r="G44" s="39"/>
      <c r="H44" s="39"/>
      <c r="I44" s="39"/>
      <c r="J44" s="39"/>
      <c r="K44" s="39"/>
      <c r="L44" s="39" t="str">
        <f>K5</f>
        <v>2019/003</v>
      </c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43"/>
    </row>
    <row r="45" s="3" customFormat="1" ht="36.96" customHeight="1">
      <c r="B45" s="61"/>
      <c r="C45" s="62" t="s">
        <v>16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Stavební úpravy ZŠ Mnichovická 23.4.2019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66" t="str">
        <f>IF(K8="","",K8)</f>
        <v>Mnichovická 62, Kolín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67" t="str">
        <f>IF(AN8= "","",AN8)</f>
        <v>17. 1. 2019</v>
      </c>
      <c r="AN47" s="67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24.9" customHeight="1">
      <c r="B49" s="38"/>
      <c r="C49" s="31" t="s">
        <v>30</v>
      </c>
      <c r="D49" s="39"/>
      <c r="E49" s="39"/>
      <c r="F49" s="39"/>
      <c r="G49" s="39"/>
      <c r="H49" s="39"/>
      <c r="I49" s="39"/>
      <c r="J49" s="39"/>
      <c r="K49" s="39"/>
      <c r="L49" s="39" t="str">
        <f>IF(E11= "","",E11)</f>
        <v>Město Kolín, Karlovo nám. 78, 280 12 Kolín 1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36</v>
      </c>
      <c r="AJ49" s="39"/>
      <c r="AK49" s="39"/>
      <c r="AL49" s="39"/>
      <c r="AM49" s="68" t="str">
        <f>IF(E17="","",E17)</f>
        <v>Projecticon s.r.o., Nový Hrádek 151, 549 522</v>
      </c>
      <c r="AN49" s="39"/>
      <c r="AO49" s="39"/>
      <c r="AP49" s="39"/>
      <c r="AQ49" s="39"/>
      <c r="AR49" s="43"/>
      <c r="AS49" s="69" t="s">
        <v>57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</row>
    <row r="50" s="1" customFormat="1" ht="13.65" customHeight="1">
      <c r="B50" s="38"/>
      <c r="C50" s="31" t="s">
        <v>34</v>
      </c>
      <c r="D50" s="39"/>
      <c r="E50" s="39"/>
      <c r="F50" s="39"/>
      <c r="G50" s="39"/>
      <c r="H50" s="39"/>
      <c r="I50" s="39"/>
      <c r="J50" s="39"/>
      <c r="K50" s="39"/>
      <c r="L50" s="39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39</v>
      </c>
      <c r="AJ50" s="39"/>
      <c r="AK50" s="39"/>
      <c r="AL50" s="39"/>
      <c r="AM50" s="68" t="str">
        <f>IF(E20="","",E20)</f>
        <v xml:space="preserve"> </v>
      </c>
      <c r="AN50" s="39"/>
      <c r="AO50" s="39"/>
      <c r="AP50" s="39"/>
      <c r="AQ50" s="39"/>
      <c r="AR50" s="43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</row>
    <row r="52" s="1" customFormat="1" ht="29.28" customHeight="1">
      <c r="B52" s="38"/>
      <c r="C52" s="81" t="s">
        <v>58</v>
      </c>
      <c r="D52" s="82"/>
      <c r="E52" s="82"/>
      <c r="F52" s="82"/>
      <c r="G52" s="82"/>
      <c r="H52" s="83"/>
      <c r="I52" s="84" t="s">
        <v>59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60</v>
      </c>
      <c r="AH52" s="82"/>
      <c r="AI52" s="82"/>
      <c r="AJ52" s="82"/>
      <c r="AK52" s="82"/>
      <c r="AL52" s="82"/>
      <c r="AM52" s="82"/>
      <c r="AN52" s="84" t="s">
        <v>61</v>
      </c>
      <c r="AO52" s="82"/>
      <c r="AP52" s="86"/>
      <c r="AQ52" s="87" t="s">
        <v>62</v>
      </c>
      <c r="AR52" s="43"/>
      <c r="AS52" s="88" t="s">
        <v>63</v>
      </c>
      <c r="AT52" s="89" t="s">
        <v>64</v>
      </c>
      <c r="AU52" s="89" t="s">
        <v>65</v>
      </c>
      <c r="AV52" s="89" t="s">
        <v>66</v>
      </c>
      <c r="AW52" s="89" t="s">
        <v>67</v>
      </c>
      <c r="AX52" s="89" t="s">
        <v>68</v>
      </c>
      <c r="AY52" s="89" t="s">
        <v>69</v>
      </c>
      <c r="AZ52" s="89" t="s">
        <v>70</v>
      </c>
      <c r="BA52" s="89" t="s">
        <v>71</v>
      </c>
      <c r="BB52" s="89" t="s">
        <v>72</v>
      </c>
      <c r="BC52" s="89" t="s">
        <v>73</v>
      </c>
      <c r="BD52" s="90" t="s">
        <v>74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</row>
    <row r="54" s="4" customFormat="1" ht="32.4" customHeight="1">
      <c r="B54" s="94"/>
      <c r="C54" s="95" t="s">
        <v>75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ROUND(SUM(AG55:AG64),2)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</v>
      </c>
      <c r="AR54" s="100"/>
      <c r="AS54" s="101">
        <f>ROUND(SUM(AS55:AS64),2)</f>
        <v>0</v>
      </c>
      <c r="AT54" s="102">
        <f>ROUND(SUM(AV54:AW54),2)</f>
        <v>0</v>
      </c>
      <c r="AU54" s="103">
        <f>ROUND(SUM(AU55:AU64),5)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ROUND(SUM(AZ55:AZ64),2)</f>
        <v>0</v>
      </c>
      <c r="BA54" s="102">
        <f>ROUND(SUM(BA55:BA64),2)</f>
        <v>0</v>
      </c>
      <c r="BB54" s="102">
        <f>ROUND(SUM(BB55:BB64),2)</f>
        <v>0</v>
      </c>
      <c r="BC54" s="102">
        <f>ROUND(SUM(BC55:BC64),2)</f>
        <v>0</v>
      </c>
      <c r="BD54" s="104">
        <f>ROUND(SUM(BD55:BD64),2)</f>
        <v>0</v>
      </c>
      <c r="BS54" s="105" t="s">
        <v>76</v>
      </c>
      <c r="BT54" s="105" t="s">
        <v>77</v>
      </c>
      <c r="BU54" s="106" t="s">
        <v>78</v>
      </c>
      <c r="BV54" s="105" t="s">
        <v>79</v>
      </c>
      <c r="BW54" s="105" t="s">
        <v>5</v>
      </c>
      <c r="BX54" s="105" t="s">
        <v>80</v>
      </c>
      <c r="CL54" s="105" t="s">
        <v>19</v>
      </c>
    </row>
    <row r="55" s="5" customFormat="1" ht="16.5" customHeight="1">
      <c r="A55" s="107" t="s">
        <v>81</v>
      </c>
      <c r="B55" s="108"/>
      <c r="C55" s="109"/>
      <c r="D55" s="110" t="s">
        <v>82</v>
      </c>
      <c r="E55" s="110"/>
      <c r="F55" s="110"/>
      <c r="G55" s="110"/>
      <c r="H55" s="110"/>
      <c r="I55" s="111"/>
      <c r="J55" s="110" t="s">
        <v>83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'SO 01 - Nástavba 3.NP 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84</v>
      </c>
      <c r="AR55" s="114"/>
      <c r="AS55" s="115">
        <v>0</v>
      </c>
      <c r="AT55" s="116">
        <f>ROUND(SUM(AV55:AW55),2)</f>
        <v>0</v>
      </c>
      <c r="AU55" s="117">
        <f>'SO 01 - Nástavba 3.NP '!P112</f>
        <v>0</v>
      </c>
      <c r="AV55" s="116">
        <f>'SO 01 - Nástavba 3.NP '!J33</f>
        <v>0</v>
      </c>
      <c r="AW55" s="116">
        <f>'SO 01 - Nástavba 3.NP '!J34</f>
        <v>0</v>
      </c>
      <c r="AX55" s="116">
        <f>'SO 01 - Nástavba 3.NP '!J35</f>
        <v>0</v>
      </c>
      <c r="AY55" s="116">
        <f>'SO 01 - Nástavba 3.NP '!J36</f>
        <v>0</v>
      </c>
      <c r="AZ55" s="116">
        <f>'SO 01 - Nástavba 3.NP '!F33</f>
        <v>0</v>
      </c>
      <c r="BA55" s="116">
        <f>'SO 01 - Nástavba 3.NP '!F34</f>
        <v>0</v>
      </c>
      <c r="BB55" s="116">
        <f>'SO 01 - Nástavba 3.NP '!F35</f>
        <v>0</v>
      </c>
      <c r="BC55" s="116">
        <f>'SO 01 - Nástavba 3.NP '!F36</f>
        <v>0</v>
      </c>
      <c r="BD55" s="118">
        <f>'SO 01 - Nástavba 3.NP '!F37</f>
        <v>0</v>
      </c>
      <c r="BT55" s="119" t="s">
        <v>85</v>
      </c>
      <c r="BV55" s="119" t="s">
        <v>79</v>
      </c>
      <c r="BW55" s="119" t="s">
        <v>86</v>
      </c>
      <c r="BX55" s="119" t="s">
        <v>5</v>
      </c>
      <c r="CL55" s="119" t="s">
        <v>1</v>
      </c>
      <c r="CM55" s="119" t="s">
        <v>87</v>
      </c>
    </row>
    <row r="56" s="5" customFormat="1" ht="27" customHeight="1">
      <c r="A56" s="107" t="s">
        <v>81</v>
      </c>
      <c r="B56" s="108"/>
      <c r="C56" s="109"/>
      <c r="D56" s="110" t="s">
        <v>88</v>
      </c>
      <c r="E56" s="110"/>
      <c r="F56" s="110"/>
      <c r="G56" s="110"/>
      <c r="H56" s="110"/>
      <c r="I56" s="111"/>
      <c r="J56" s="110" t="s">
        <v>89</v>
      </c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2">
        <f>'SO 02 - Zateplení 1.NP a ...'!J30</f>
        <v>0</v>
      </c>
      <c r="AH56" s="111"/>
      <c r="AI56" s="111"/>
      <c r="AJ56" s="111"/>
      <c r="AK56" s="111"/>
      <c r="AL56" s="111"/>
      <c r="AM56" s="111"/>
      <c r="AN56" s="112">
        <f>SUM(AG56,AT56)</f>
        <v>0</v>
      </c>
      <c r="AO56" s="111"/>
      <c r="AP56" s="111"/>
      <c r="AQ56" s="113" t="s">
        <v>84</v>
      </c>
      <c r="AR56" s="114"/>
      <c r="AS56" s="115">
        <v>0</v>
      </c>
      <c r="AT56" s="116">
        <f>ROUND(SUM(AV56:AW56),2)</f>
        <v>0</v>
      </c>
      <c r="AU56" s="117">
        <f>'SO 02 - Zateplení 1.NP a ...'!P90</f>
        <v>0</v>
      </c>
      <c r="AV56" s="116">
        <f>'SO 02 - Zateplení 1.NP a ...'!J33</f>
        <v>0</v>
      </c>
      <c r="AW56" s="116">
        <f>'SO 02 - Zateplení 1.NP a ...'!J34</f>
        <v>0</v>
      </c>
      <c r="AX56" s="116">
        <f>'SO 02 - Zateplení 1.NP a ...'!J35</f>
        <v>0</v>
      </c>
      <c r="AY56" s="116">
        <f>'SO 02 - Zateplení 1.NP a ...'!J36</f>
        <v>0</v>
      </c>
      <c r="AZ56" s="116">
        <f>'SO 02 - Zateplení 1.NP a ...'!F33</f>
        <v>0</v>
      </c>
      <c r="BA56" s="116">
        <f>'SO 02 - Zateplení 1.NP a ...'!F34</f>
        <v>0</v>
      </c>
      <c r="BB56" s="116">
        <f>'SO 02 - Zateplení 1.NP a ...'!F35</f>
        <v>0</v>
      </c>
      <c r="BC56" s="116">
        <f>'SO 02 - Zateplení 1.NP a ...'!F36</f>
        <v>0</v>
      </c>
      <c r="BD56" s="118">
        <f>'SO 02 - Zateplení 1.NP a ...'!F37</f>
        <v>0</v>
      </c>
      <c r="BT56" s="119" t="s">
        <v>85</v>
      </c>
      <c r="BV56" s="119" t="s">
        <v>79</v>
      </c>
      <c r="BW56" s="119" t="s">
        <v>90</v>
      </c>
      <c r="BX56" s="119" t="s">
        <v>5</v>
      </c>
      <c r="CL56" s="119" t="s">
        <v>1</v>
      </c>
      <c r="CM56" s="119" t="s">
        <v>87</v>
      </c>
    </row>
    <row r="57" s="5" customFormat="1" ht="16.5" customHeight="1">
      <c r="A57" s="107" t="s">
        <v>81</v>
      </c>
      <c r="B57" s="108"/>
      <c r="C57" s="109"/>
      <c r="D57" s="110" t="s">
        <v>91</v>
      </c>
      <c r="E57" s="110"/>
      <c r="F57" s="110"/>
      <c r="G57" s="110"/>
      <c r="H57" s="110"/>
      <c r="I57" s="111"/>
      <c r="J57" s="110" t="s">
        <v>92</v>
      </c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2">
        <f>'SO 03 - ZTI'!J30</f>
        <v>0</v>
      </c>
      <c r="AH57" s="111"/>
      <c r="AI57" s="111"/>
      <c r="AJ57" s="111"/>
      <c r="AK57" s="111"/>
      <c r="AL57" s="111"/>
      <c r="AM57" s="111"/>
      <c r="AN57" s="112">
        <f>SUM(AG57,AT57)</f>
        <v>0</v>
      </c>
      <c r="AO57" s="111"/>
      <c r="AP57" s="111"/>
      <c r="AQ57" s="113" t="s">
        <v>84</v>
      </c>
      <c r="AR57" s="114"/>
      <c r="AS57" s="115">
        <v>0</v>
      </c>
      <c r="AT57" s="116">
        <f>ROUND(SUM(AV57:AW57),2)</f>
        <v>0</v>
      </c>
      <c r="AU57" s="117">
        <f>'SO 03 - ZTI'!P88</f>
        <v>0</v>
      </c>
      <c r="AV57" s="116">
        <f>'SO 03 - ZTI'!J33</f>
        <v>0</v>
      </c>
      <c r="AW57" s="116">
        <f>'SO 03 - ZTI'!J34</f>
        <v>0</v>
      </c>
      <c r="AX57" s="116">
        <f>'SO 03 - ZTI'!J35</f>
        <v>0</v>
      </c>
      <c r="AY57" s="116">
        <f>'SO 03 - ZTI'!J36</f>
        <v>0</v>
      </c>
      <c r="AZ57" s="116">
        <f>'SO 03 - ZTI'!F33</f>
        <v>0</v>
      </c>
      <c r="BA57" s="116">
        <f>'SO 03 - ZTI'!F34</f>
        <v>0</v>
      </c>
      <c r="BB57" s="116">
        <f>'SO 03 - ZTI'!F35</f>
        <v>0</v>
      </c>
      <c r="BC57" s="116">
        <f>'SO 03 - ZTI'!F36</f>
        <v>0</v>
      </c>
      <c r="BD57" s="118">
        <f>'SO 03 - ZTI'!F37</f>
        <v>0</v>
      </c>
      <c r="BT57" s="119" t="s">
        <v>85</v>
      </c>
      <c r="BV57" s="119" t="s">
        <v>79</v>
      </c>
      <c r="BW57" s="119" t="s">
        <v>93</v>
      </c>
      <c r="BX57" s="119" t="s">
        <v>5</v>
      </c>
      <c r="CL57" s="119" t="s">
        <v>1</v>
      </c>
      <c r="CM57" s="119" t="s">
        <v>87</v>
      </c>
    </row>
    <row r="58" s="5" customFormat="1" ht="16.5" customHeight="1">
      <c r="A58" s="107" t="s">
        <v>81</v>
      </c>
      <c r="B58" s="108"/>
      <c r="C58" s="109"/>
      <c r="D58" s="110" t="s">
        <v>94</v>
      </c>
      <c r="E58" s="110"/>
      <c r="F58" s="110"/>
      <c r="G58" s="110"/>
      <c r="H58" s="110"/>
      <c r="I58" s="111"/>
      <c r="J58" s="110" t="s">
        <v>95</v>
      </c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2">
        <f>'SO 04 - UT'!J30</f>
        <v>0</v>
      </c>
      <c r="AH58" s="111"/>
      <c r="AI58" s="111"/>
      <c r="AJ58" s="111"/>
      <c r="AK58" s="111"/>
      <c r="AL58" s="111"/>
      <c r="AM58" s="111"/>
      <c r="AN58" s="112">
        <f>SUM(AG58,AT58)</f>
        <v>0</v>
      </c>
      <c r="AO58" s="111"/>
      <c r="AP58" s="111"/>
      <c r="AQ58" s="113" t="s">
        <v>84</v>
      </c>
      <c r="AR58" s="114"/>
      <c r="AS58" s="115">
        <v>0</v>
      </c>
      <c r="AT58" s="116">
        <f>ROUND(SUM(AV58:AW58),2)</f>
        <v>0</v>
      </c>
      <c r="AU58" s="117">
        <f>'SO 04 - UT'!P88</f>
        <v>0</v>
      </c>
      <c r="AV58" s="116">
        <f>'SO 04 - UT'!J33</f>
        <v>0</v>
      </c>
      <c r="AW58" s="116">
        <f>'SO 04 - UT'!J34</f>
        <v>0</v>
      </c>
      <c r="AX58" s="116">
        <f>'SO 04 - UT'!J35</f>
        <v>0</v>
      </c>
      <c r="AY58" s="116">
        <f>'SO 04 - UT'!J36</f>
        <v>0</v>
      </c>
      <c r="AZ58" s="116">
        <f>'SO 04 - UT'!F33</f>
        <v>0</v>
      </c>
      <c r="BA58" s="116">
        <f>'SO 04 - UT'!F34</f>
        <v>0</v>
      </c>
      <c r="BB58" s="116">
        <f>'SO 04 - UT'!F35</f>
        <v>0</v>
      </c>
      <c r="BC58" s="116">
        <f>'SO 04 - UT'!F36</f>
        <v>0</v>
      </c>
      <c r="BD58" s="118">
        <f>'SO 04 - UT'!F37</f>
        <v>0</v>
      </c>
      <c r="BT58" s="119" t="s">
        <v>85</v>
      </c>
      <c r="BV58" s="119" t="s">
        <v>79</v>
      </c>
      <c r="BW58" s="119" t="s">
        <v>96</v>
      </c>
      <c r="BX58" s="119" t="s">
        <v>5</v>
      </c>
      <c r="CL58" s="119" t="s">
        <v>1</v>
      </c>
      <c r="CM58" s="119" t="s">
        <v>87</v>
      </c>
    </row>
    <row r="59" s="5" customFormat="1" ht="16.5" customHeight="1">
      <c r="A59" s="107" t="s">
        <v>81</v>
      </c>
      <c r="B59" s="108"/>
      <c r="C59" s="109"/>
      <c r="D59" s="110" t="s">
        <v>97</v>
      </c>
      <c r="E59" s="110"/>
      <c r="F59" s="110"/>
      <c r="G59" s="110"/>
      <c r="H59" s="110"/>
      <c r="I59" s="111"/>
      <c r="J59" s="110" t="s">
        <v>98</v>
      </c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2">
        <f>'SO 05 - VZT'!J30</f>
        <v>0</v>
      </c>
      <c r="AH59" s="111"/>
      <c r="AI59" s="111"/>
      <c r="AJ59" s="111"/>
      <c r="AK59" s="111"/>
      <c r="AL59" s="111"/>
      <c r="AM59" s="111"/>
      <c r="AN59" s="112">
        <f>SUM(AG59,AT59)</f>
        <v>0</v>
      </c>
      <c r="AO59" s="111"/>
      <c r="AP59" s="111"/>
      <c r="AQ59" s="113" t="s">
        <v>84</v>
      </c>
      <c r="AR59" s="114"/>
      <c r="AS59" s="115">
        <v>0</v>
      </c>
      <c r="AT59" s="116">
        <f>ROUND(SUM(AV59:AW59),2)</f>
        <v>0</v>
      </c>
      <c r="AU59" s="117">
        <f>'SO 05 - VZT'!P85</f>
        <v>0</v>
      </c>
      <c r="AV59" s="116">
        <f>'SO 05 - VZT'!J33</f>
        <v>0</v>
      </c>
      <c r="AW59" s="116">
        <f>'SO 05 - VZT'!J34</f>
        <v>0</v>
      </c>
      <c r="AX59" s="116">
        <f>'SO 05 - VZT'!J35</f>
        <v>0</v>
      </c>
      <c r="AY59" s="116">
        <f>'SO 05 - VZT'!J36</f>
        <v>0</v>
      </c>
      <c r="AZ59" s="116">
        <f>'SO 05 - VZT'!F33</f>
        <v>0</v>
      </c>
      <c r="BA59" s="116">
        <f>'SO 05 - VZT'!F34</f>
        <v>0</v>
      </c>
      <c r="BB59" s="116">
        <f>'SO 05 - VZT'!F35</f>
        <v>0</v>
      </c>
      <c r="BC59" s="116">
        <f>'SO 05 - VZT'!F36</f>
        <v>0</v>
      </c>
      <c r="BD59" s="118">
        <f>'SO 05 - VZT'!F37</f>
        <v>0</v>
      </c>
      <c r="BT59" s="119" t="s">
        <v>85</v>
      </c>
      <c r="BV59" s="119" t="s">
        <v>79</v>
      </c>
      <c r="BW59" s="119" t="s">
        <v>99</v>
      </c>
      <c r="BX59" s="119" t="s">
        <v>5</v>
      </c>
      <c r="CL59" s="119" t="s">
        <v>1</v>
      </c>
      <c r="CM59" s="119" t="s">
        <v>87</v>
      </c>
    </row>
    <row r="60" s="5" customFormat="1" ht="16.5" customHeight="1">
      <c r="A60" s="107" t="s">
        <v>81</v>
      </c>
      <c r="B60" s="108"/>
      <c r="C60" s="109"/>
      <c r="D60" s="110" t="s">
        <v>100</v>
      </c>
      <c r="E60" s="110"/>
      <c r="F60" s="110"/>
      <c r="G60" s="110"/>
      <c r="H60" s="110"/>
      <c r="I60" s="111"/>
      <c r="J60" s="110" t="s">
        <v>101</v>
      </c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2">
        <f>'SO 06 - Elektro - silno'!J30</f>
        <v>0</v>
      </c>
      <c r="AH60" s="111"/>
      <c r="AI60" s="111"/>
      <c r="AJ60" s="111"/>
      <c r="AK60" s="111"/>
      <c r="AL60" s="111"/>
      <c r="AM60" s="111"/>
      <c r="AN60" s="112">
        <f>SUM(AG60,AT60)</f>
        <v>0</v>
      </c>
      <c r="AO60" s="111"/>
      <c r="AP60" s="111"/>
      <c r="AQ60" s="113" t="s">
        <v>84</v>
      </c>
      <c r="AR60" s="114"/>
      <c r="AS60" s="115">
        <v>0</v>
      </c>
      <c r="AT60" s="116">
        <f>ROUND(SUM(AV60:AW60),2)</f>
        <v>0</v>
      </c>
      <c r="AU60" s="117">
        <f>'SO 06 - Elektro - silno'!P87</f>
        <v>0</v>
      </c>
      <c r="AV60" s="116">
        <f>'SO 06 - Elektro - silno'!J33</f>
        <v>0</v>
      </c>
      <c r="AW60" s="116">
        <f>'SO 06 - Elektro - silno'!J34</f>
        <v>0</v>
      </c>
      <c r="AX60" s="116">
        <f>'SO 06 - Elektro - silno'!J35</f>
        <v>0</v>
      </c>
      <c r="AY60" s="116">
        <f>'SO 06 - Elektro - silno'!J36</f>
        <v>0</v>
      </c>
      <c r="AZ60" s="116">
        <f>'SO 06 - Elektro - silno'!F33</f>
        <v>0</v>
      </c>
      <c r="BA60" s="116">
        <f>'SO 06 - Elektro - silno'!F34</f>
        <v>0</v>
      </c>
      <c r="BB60" s="116">
        <f>'SO 06 - Elektro - silno'!F35</f>
        <v>0</v>
      </c>
      <c r="BC60" s="116">
        <f>'SO 06 - Elektro - silno'!F36</f>
        <v>0</v>
      </c>
      <c r="BD60" s="118">
        <f>'SO 06 - Elektro - silno'!F37</f>
        <v>0</v>
      </c>
      <c r="BT60" s="119" t="s">
        <v>85</v>
      </c>
      <c r="BV60" s="119" t="s">
        <v>79</v>
      </c>
      <c r="BW60" s="119" t="s">
        <v>102</v>
      </c>
      <c r="BX60" s="119" t="s">
        <v>5</v>
      </c>
      <c r="CL60" s="119" t="s">
        <v>1</v>
      </c>
      <c r="CM60" s="119" t="s">
        <v>87</v>
      </c>
    </row>
    <row r="61" s="5" customFormat="1" ht="16.5" customHeight="1">
      <c r="A61" s="107" t="s">
        <v>81</v>
      </c>
      <c r="B61" s="108"/>
      <c r="C61" s="109"/>
      <c r="D61" s="110" t="s">
        <v>103</v>
      </c>
      <c r="E61" s="110"/>
      <c r="F61" s="110"/>
      <c r="G61" s="110"/>
      <c r="H61" s="110"/>
      <c r="I61" s="111"/>
      <c r="J61" s="110" t="s">
        <v>104</v>
      </c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2">
        <f>'SO 07 - Elektro - slabo'!J30</f>
        <v>0</v>
      </c>
      <c r="AH61" s="111"/>
      <c r="AI61" s="111"/>
      <c r="AJ61" s="111"/>
      <c r="AK61" s="111"/>
      <c r="AL61" s="111"/>
      <c r="AM61" s="111"/>
      <c r="AN61" s="112">
        <f>SUM(AG61,AT61)</f>
        <v>0</v>
      </c>
      <c r="AO61" s="111"/>
      <c r="AP61" s="111"/>
      <c r="AQ61" s="113" t="s">
        <v>84</v>
      </c>
      <c r="AR61" s="114"/>
      <c r="AS61" s="115">
        <v>0</v>
      </c>
      <c r="AT61" s="116">
        <f>ROUND(SUM(AV61:AW61),2)</f>
        <v>0</v>
      </c>
      <c r="AU61" s="117">
        <f>'SO 07 - Elektro - slabo'!P87</f>
        <v>0</v>
      </c>
      <c r="AV61" s="116">
        <f>'SO 07 - Elektro - slabo'!J33</f>
        <v>0</v>
      </c>
      <c r="AW61" s="116">
        <f>'SO 07 - Elektro - slabo'!J34</f>
        <v>0</v>
      </c>
      <c r="AX61" s="116">
        <f>'SO 07 - Elektro - slabo'!J35</f>
        <v>0</v>
      </c>
      <c r="AY61" s="116">
        <f>'SO 07 - Elektro - slabo'!J36</f>
        <v>0</v>
      </c>
      <c r="AZ61" s="116">
        <f>'SO 07 - Elektro - slabo'!F33</f>
        <v>0</v>
      </c>
      <c r="BA61" s="116">
        <f>'SO 07 - Elektro - slabo'!F34</f>
        <v>0</v>
      </c>
      <c r="BB61" s="116">
        <f>'SO 07 - Elektro - slabo'!F35</f>
        <v>0</v>
      </c>
      <c r="BC61" s="116">
        <f>'SO 07 - Elektro - slabo'!F36</f>
        <v>0</v>
      </c>
      <c r="BD61" s="118">
        <f>'SO 07 - Elektro - slabo'!F37</f>
        <v>0</v>
      </c>
      <c r="BT61" s="119" t="s">
        <v>85</v>
      </c>
      <c r="BV61" s="119" t="s">
        <v>79</v>
      </c>
      <c r="BW61" s="119" t="s">
        <v>105</v>
      </c>
      <c r="BX61" s="119" t="s">
        <v>5</v>
      </c>
      <c r="CL61" s="119" t="s">
        <v>1</v>
      </c>
      <c r="CM61" s="119" t="s">
        <v>87</v>
      </c>
    </row>
    <row r="62" s="5" customFormat="1" ht="16.5" customHeight="1">
      <c r="A62" s="107" t="s">
        <v>81</v>
      </c>
      <c r="B62" s="108"/>
      <c r="C62" s="109"/>
      <c r="D62" s="110" t="s">
        <v>106</v>
      </c>
      <c r="E62" s="110"/>
      <c r="F62" s="110"/>
      <c r="G62" s="110"/>
      <c r="H62" s="110"/>
      <c r="I62" s="111"/>
      <c r="J62" s="110" t="s">
        <v>107</v>
      </c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2">
        <f>'SO 08 - Hromosvod'!J30</f>
        <v>0</v>
      </c>
      <c r="AH62" s="111"/>
      <c r="AI62" s="111"/>
      <c r="AJ62" s="111"/>
      <c r="AK62" s="111"/>
      <c r="AL62" s="111"/>
      <c r="AM62" s="111"/>
      <c r="AN62" s="112">
        <f>SUM(AG62,AT62)</f>
        <v>0</v>
      </c>
      <c r="AO62" s="111"/>
      <c r="AP62" s="111"/>
      <c r="AQ62" s="113" t="s">
        <v>84</v>
      </c>
      <c r="AR62" s="114"/>
      <c r="AS62" s="115">
        <v>0</v>
      </c>
      <c r="AT62" s="116">
        <f>ROUND(SUM(AV62:AW62),2)</f>
        <v>0</v>
      </c>
      <c r="AU62" s="117">
        <f>'SO 08 - Hromosvod'!P82</f>
        <v>0</v>
      </c>
      <c r="AV62" s="116">
        <f>'SO 08 - Hromosvod'!J33</f>
        <v>0</v>
      </c>
      <c r="AW62" s="116">
        <f>'SO 08 - Hromosvod'!J34</f>
        <v>0</v>
      </c>
      <c r="AX62" s="116">
        <f>'SO 08 - Hromosvod'!J35</f>
        <v>0</v>
      </c>
      <c r="AY62" s="116">
        <f>'SO 08 - Hromosvod'!J36</f>
        <v>0</v>
      </c>
      <c r="AZ62" s="116">
        <f>'SO 08 - Hromosvod'!F33</f>
        <v>0</v>
      </c>
      <c r="BA62" s="116">
        <f>'SO 08 - Hromosvod'!F34</f>
        <v>0</v>
      </c>
      <c r="BB62" s="116">
        <f>'SO 08 - Hromosvod'!F35</f>
        <v>0</v>
      </c>
      <c r="BC62" s="116">
        <f>'SO 08 - Hromosvod'!F36</f>
        <v>0</v>
      </c>
      <c r="BD62" s="118">
        <f>'SO 08 - Hromosvod'!F37</f>
        <v>0</v>
      </c>
      <c r="BT62" s="119" t="s">
        <v>85</v>
      </c>
      <c r="BV62" s="119" t="s">
        <v>79</v>
      </c>
      <c r="BW62" s="119" t="s">
        <v>108</v>
      </c>
      <c r="BX62" s="119" t="s">
        <v>5</v>
      </c>
      <c r="CL62" s="119" t="s">
        <v>1</v>
      </c>
      <c r="CM62" s="119" t="s">
        <v>87</v>
      </c>
    </row>
    <row r="63" s="5" customFormat="1" ht="16.5" customHeight="1">
      <c r="A63" s="107" t="s">
        <v>81</v>
      </c>
      <c r="B63" s="108"/>
      <c r="C63" s="109"/>
      <c r="D63" s="110" t="s">
        <v>109</v>
      </c>
      <c r="E63" s="110"/>
      <c r="F63" s="110"/>
      <c r="G63" s="110"/>
      <c r="H63" s="110"/>
      <c r="I63" s="111"/>
      <c r="J63" s="110" t="s">
        <v>110</v>
      </c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10"/>
      <c r="AF63" s="110"/>
      <c r="AG63" s="112">
        <f>'SO 09 - Sadové úpravy '!J30</f>
        <v>0</v>
      </c>
      <c r="AH63" s="111"/>
      <c r="AI63" s="111"/>
      <c r="AJ63" s="111"/>
      <c r="AK63" s="111"/>
      <c r="AL63" s="111"/>
      <c r="AM63" s="111"/>
      <c r="AN63" s="112">
        <f>SUM(AG63,AT63)</f>
        <v>0</v>
      </c>
      <c r="AO63" s="111"/>
      <c r="AP63" s="111"/>
      <c r="AQ63" s="113" t="s">
        <v>84</v>
      </c>
      <c r="AR63" s="114"/>
      <c r="AS63" s="115">
        <v>0</v>
      </c>
      <c r="AT63" s="116">
        <f>ROUND(SUM(AV63:AW63),2)</f>
        <v>0</v>
      </c>
      <c r="AU63" s="117">
        <f>'SO 09 - Sadové úpravy '!P84</f>
        <v>0</v>
      </c>
      <c r="AV63" s="116">
        <f>'SO 09 - Sadové úpravy '!J33</f>
        <v>0</v>
      </c>
      <c r="AW63" s="116">
        <f>'SO 09 - Sadové úpravy '!J34</f>
        <v>0</v>
      </c>
      <c r="AX63" s="116">
        <f>'SO 09 - Sadové úpravy '!J35</f>
        <v>0</v>
      </c>
      <c r="AY63" s="116">
        <f>'SO 09 - Sadové úpravy '!J36</f>
        <v>0</v>
      </c>
      <c r="AZ63" s="116">
        <f>'SO 09 - Sadové úpravy '!F33</f>
        <v>0</v>
      </c>
      <c r="BA63" s="116">
        <f>'SO 09 - Sadové úpravy '!F34</f>
        <v>0</v>
      </c>
      <c r="BB63" s="116">
        <f>'SO 09 - Sadové úpravy '!F35</f>
        <v>0</v>
      </c>
      <c r="BC63" s="116">
        <f>'SO 09 - Sadové úpravy '!F36</f>
        <v>0</v>
      </c>
      <c r="BD63" s="118">
        <f>'SO 09 - Sadové úpravy '!F37</f>
        <v>0</v>
      </c>
      <c r="BT63" s="119" t="s">
        <v>85</v>
      </c>
      <c r="BV63" s="119" t="s">
        <v>79</v>
      </c>
      <c r="BW63" s="119" t="s">
        <v>111</v>
      </c>
      <c r="BX63" s="119" t="s">
        <v>5</v>
      </c>
      <c r="CL63" s="119" t="s">
        <v>1</v>
      </c>
      <c r="CM63" s="119" t="s">
        <v>87</v>
      </c>
    </row>
    <row r="64" s="5" customFormat="1" ht="16.5" customHeight="1">
      <c r="A64" s="107" t="s">
        <v>81</v>
      </c>
      <c r="B64" s="108"/>
      <c r="C64" s="109"/>
      <c r="D64" s="110" t="s">
        <v>112</v>
      </c>
      <c r="E64" s="110"/>
      <c r="F64" s="110"/>
      <c r="G64" s="110"/>
      <c r="H64" s="110"/>
      <c r="I64" s="111"/>
      <c r="J64" s="110" t="s">
        <v>113</v>
      </c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  <c r="AF64" s="110"/>
      <c r="AG64" s="112">
        <f>'SO 10 - VRN'!J30</f>
        <v>0</v>
      </c>
      <c r="AH64" s="111"/>
      <c r="AI64" s="111"/>
      <c r="AJ64" s="111"/>
      <c r="AK64" s="111"/>
      <c r="AL64" s="111"/>
      <c r="AM64" s="111"/>
      <c r="AN64" s="112">
        <f>SUM(AG64,AT64)</f>
        <v>0</v>
      </c>
      <c r="AO64" s="111"/>
      <c r="AP64" s="111"/>
      <c r="AQ64" s="113" t="s">
        <v>84</v>
      </c>
      <c r="AR64" s="114"/>
      <c r="AS64" s="120">
        <v>0</v>
      </c>
      <c r="AT64" s="121">
        <f>ROUND(SUM(AV64:AW64),2)</f>
        <v>0</v>
      </c>
      <c r="AU64" s="122">
        <f>'SO 10 - VRN'!P83</f>
        <v>0</v>
      </c>
      <c r="AV64" s="121">
        <f>'SO 10 - VRN'!J33</f>
        <v>0</v>
      </c>
      <c r="AW64" s="121">
        <f>'SO 10 - VRN'!J34</f>
        <v>0</v>
      </c>
      <c r="AX64" s="121">
        <f>'SO 10 - VRN'!J35</f>
        <v>0</v>
      </c>
      <c r="AY64" s="121">
        <f>'SO 10 - VRN'!J36</f>
        <v>0</v>
      </c>
      <c r="AZ64" s="121">
        <f>'SO 10 - VRN'!F33</f>
        <v>0</v>
      </c>
      <c r="BA64" s="121">
        <f>'SO 10 - VRN'!F34</f>
        <v>0</v>
      </c>
      <c r="BB64" s="121">
        <f>'SO 10 - VRN'!F35</f>
        <v>0</v>
      </c>
      <c r="BC64" s="121">
        <f>'SO 10 - VRN'!F36</f>
        <v>0</v>
      </c>
      <c r="BD64" s="123">
        <f>'SO 10 - VRN'!F37</f>
        <v>0</v>
      </c>
      <c r="BT64" s="119" t="s">
        <v>85</v>
      </c>
      <c r="BV64" s="119" t="s">
        <v>79</v>
      </c>
      <c r="BW64" s="119" t="s">
        <v>114</v>
      </c>
      <c r="BX64" s="119" t="s">
        <v>5</v>
      </c>
      <c r="CL64" s="119" t="s">
        <v>1</v>
      </c>
      <c r="CM64" s="119" t="s">
        <v>87</v>
      </c>
    </row>
    <row r="65" s="1" customFormat="1" ht="30" customHeight="1"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43"/>
    </row>
    <row r="66" s="1" customFormat="1" ht="6.96" customHeight="1"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43"/>
    </row>
  </sheetData>
  <sheetProtection sheet="1" formatColumns="0" formatRows="0" objects="1" scenarios="1" spinCount="100000" saltValue="7ub9zZX8E7FaLu8Toi6JcnQlgnmI/yYUe4AV/3O9w1GoiXxh67eYuZkixcpsAQouI+RpyC3BQU3rWS3f9YLPtw==" hashValue="J3m8qrJRpCbrm0lU5gT3ZjF8VJKHjqxuFsAMFMldyW7AYZKnxnFCuMSIth1vvLQqRQ2RNSMyxrKO6UOm+NrZMA==" algorithmName="SHA-512" password="CC35"/>
  <mergeCells count="7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AN63:AP63"/>
    <mergeCell ref="AN64:AP64"/>
    <mergeCell ref="D62:H62"/>
    <mergeCell ref="D55:H55"/>
    <mergeCell ref="D56:H56"/>
    <mergeCell ref="D57:H57"/>
    <mergeCell ref="D58:H58"/>
    <mergeCell ref="D59:H59"/>
    <mergeCell ref="D60:H60"/>
    <mergeCell ref="D61:H61"/>
    <mergeCell ref="D63:H63"/>
    <mergeCell ref="D64:H64"/>
    <mergeCell ref="AG64:AM64"/>
    <mergeCell ref="AG63:AM63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  <mergeCell ref="J62:AF62"/>
    <mergeCell ref="J63:AF63"/>
    <mergeCell ref="J64:AF64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</mergeCells>
  <hyperlinks>
    <hyperlink ref="A55" location="'SO 01 - Nástavba 3.NP '!C2" display="/"/>
    <hyperlink ref="A56" location="'SO 02 - Zateplení 1.NP a ...'!C2" display="/"/>
    <hyperlink ref="A57" location="'SO 03 - ZTI'!C2" display="/"/>
    <hyperlink ref="A58" location="'SO 04 - UT'!C2" display="/"/>
    <hyperlink ref="A59" location="'SO 05 - VZT'!C2" display="/"/>
    <hyperlink ref="A60" location="'SO 06 - Elektro - silno'!C2" display="/"/>
    <hyperlink ref="A61" location="'SO 07 - Elektro - slabo'!C2" display="/"/>
    <hyperlink ref="A62" location="'SO 08 - Hromosvod'!C2" display="/"/>
    <hyperlink ref="A63" location="'SO 09 - Sadové úpravy '!C2" display="/"/>
    <hyperlink ref="A64" location="'SO 10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111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87</v>
      </c>
    </row>
    <row r="4" ht="24.96" customHeight="1">
      <c r="B4" s="19"/>
      <c r="D4" s="128" t="s">
        <v>115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Stavební úpravy ZŠ Mnichovická 23.4.2019</v>
      </c>
      <c r="F7" s="129"/>
      <c r="G7" s="129"/>
      <c r="H7" s="129"/>
      <c r="L7" s="19"/>
    </row>
    <row r="8" s="1" customFormat="1" ht="12" customHeight="1">
      <c r="B8" s="43"/>
      <c r="D8" s="129" t="s">
        <v>116</v>
      </c>
      <c r="I8" s="131"/>
      <c r="L8" s="43"/>
    </row>
    <row r="9" s="1" customFormat="1" ht="36.96" customHeight="1">
      <c r="B9" s="43"/>
      <c r="E9" s="132" t="s">
        <v>3766</v>
      </c>
      <c r="F9" s="1"/>
      <c r="G9" s="1"/>
      <c r="H9" s="1"/>
      <c r="I9" s="131"/>
      <c r="L9" s="43"/>
    </row>
    <row r="10" s="1" customFormat="1">
      <c r="B10" s="43"/>
      <c r="I10" s="131"/>
      <c r="L10" s="43"/>
    </row>
    <row r="11" s="1" customFormat="1" ht="12" customHeight="1">
      <c r="B11" s="43"/>
      <c r="D11" s="129" t="s">
        <v>18</v>
      </c>
      <c r="F11" s="16" t="s">
        <v>1</v>
      </c>
      <c r="I11" s="133" t="s">
        <v>20</v>
      </c>
      <c r="J11" s="16" t="s">
        <v>1</v>
      </c>
      <c r="L11" s="43"/>
    </row>
    <row r="12" s="1" customFormat="1" ht="12" customHeight="1">
      <c r="B12" s="43"/>
      <c r="D12" s="129" t="s">
        <v>22</v>
      </c>
      <c r="F12" s="16" t="s">
        <v>23</v>
      </c>
      <c r="I12" s="133" t="s">
        <v>24</v>
      </c>
      <c r="J12" s="134" t="str">
        <f>'Rekapitulace stavby'!AN8</f>
        <v>17. 1. 2019</v>
      </c>
      <c r="L12" s="43"/>
    </row>
    <row r="13" s="1" customFormat="1" ht="10.8" customHeight="1">
      <c r="B13" s="43"/>
      <c r="I13" s="131"/>
      <c r="L13" s="43"/>
    </row>
    <row r="14" s="1" customFormat="1" ht="12" customHeight="1">
      <c r="B14" s="43"/>
      <c r="D14" s="129" t="s">
        <v>30</v>
      </c>
      <c r="I14" s="133" t="s">
        <v>31</v>
      </c>
      <c r="J14" s="16" t="s">
        <v>1</v>
      </c>
      <c r="L14" s="43"/>
    </row>
    <row r="15" s="1" customFormat="1" ht="18" customHeight="1">
      <c r="B15" s="43"/>
      <c r="E15" s="16" t="s">
        <v>32</v>
      </c>
      <c r="I15" s="133" t="s">
        <v>33</v>
      </c>
      <c r="J15" s="16" t="s">
        <v>1</v>
      </c>
      <c r="L15" s="43"/>
    </row>
    <row r="16" s="1" customFormat="1" ht="6.96" customHeight="1">
      <c r="B16" s="43"/>
      <c r="I16" s="131"/>
      <c r="L16" s="43"/>
    </row>
    <row r="17" s="1" customFormat="1" ht="12" customHeight="1">
      <c r="B17" s="43"/>
      <c r="D17" s="129" t="s">
        <v>34</v>
      </c>
      <c r="I17" s="133" t="s">
        <v>31</v>
      </c>
      <c r="J17" s="32" t="str">
        <f>'Rekapitulace stavby'!AN13</f>
        <v>Vyplň údaj</v>
      </c>
      <c r="L17" s="43"/>
    </row>
    <row r="18" s="1" customFormat="1" ht="18" customHeight="1">
      <c r="B18" s="43"/>
      <c r="E18" s="32" t="str">
        <f>'Rekapitulace stavby'!E14</f>
        <v>Vyplň údaj</v>
      </c>
      <c r="F18" s="16"/>
      <c r="G18" s="16"/>
      <c r="H18" s="16"/>
      <c r="I18" s="133" t="s">
        <v>33</v>
      </c>
      <c r="J18" s="32" t="str">
        <f>'Rekapitulace stavby'!AN14</f>
        <v>Vyplň údaj</v>
      </c>
      <c r="L18" s="43"/>
    </row>
    <row r="19" s="1" customFormat="1" ht="6.96" customHeight="1">
      <c r="B19" s="43"/>
      <c r="I19" s="131"/>
      <c r="L19" s="43"/>
    </row>
    <row r="20" s="1" customFormat="1" ht="12" customHeight="1">
      <c r="B20" s="43"/>
      <c r="D20" s="129" t="s">
        <v>36</v>
      </c>
      <c r="I20" s="133" t="s">
        <v>31</v>
      </c>
      <c r="J20" s="16" t="s">
        <v>1</v>
      </c>
      <c r="L20" s="43"/>
    </row>
    <row r="21" s="1" customFormat="1" ht="18" customHeight="1">
      <c r="B21" s="43"/>
      <c r="E21" s="16" t="s">
        <v>37</v>
      </c>
      <c r="I21" s="133" t="s">
        <v>33</v>
      </c>
      <c r="J21" s="16" t="s">
        <v>1</v>
      </c>
      <c r="L21" s="43"/>
    </row>
    <row r="22" s="1" customFormat="1" ht="6.96" customHeight="1">
      <c r="B22" s="43"/>
      <c r="I22" s="131"/>
      <c r="L22" s="43"/>
    </row>
    <row r="23" s="1" customFormat="1" ht="12" customHeight="1">
      <c r="B23" s="43"/>
      <c r="D23" s="129" t="s">
        <v>39</v>
      </c>
      <c r="I23" s="133" t="s">
        <v>31</v>
      </c>
      <c r="J23" s="16" t="str">
        <f>IF('Rekapitulace stavby'!AN19="","",'Rekapitulace stavby'!AN19)</f>
        <v/>
      </c>
      <c r="L23" s="43"/>
    </row>
    <row r="24" s="1" customFormat="1" ht="18" customHeight="1">
      <c r="B24" s="43"/>
      <c r="E24" s="16" t="str">
        <f>IF('Rekapitulace stavby'!E20="","",'Rekapitulace stavby'!E20)</f>
        <v xml:space="preserve"> </v>
      </c>
      <c r="I24" s="133" t="s">
        <v>33</v>
      </c>
      <c r="J24" s="16" t="str">
        <f>IF('Rekapitulace stavby'!AN20="","",'Rekapitulace stavby'!AN20)</f>
        <v/>
      </c>
      <c r="L24" s="43"/>
    </row>
    <row r="25" s="1" customFormat="1" ht="6.96" customHeight="1">
      <c r="B25" s="43"/>
      <c r="I25" s="131"/>
      <c r="L25" s="43"/>
    </row>
    <row r="26" s="1" customFormat="1" ht="12" customHeight="1">
      <c r="B26" s="43"/>
      <c r="D26" s="129" t="s">
        <v>41</v>
      </c>
      <c r="I26" s="131"/>
      <c r="L26" s="43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3"/>
      <c r="I28" s="131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38"/>
      <c r="J29" s="71"/>
      <c r="K29" s="71"/>
      <c r="L29" s="43"/>
    </row>
    <row r="30" s="1" customFormat="1" ht="25.44" customHeight="1">
      <c r="B30" s="43"/>
      <c r="D30" s="139" t="s">
        <v>43</v>
      </c>
      <c r="I30" s="131"/>
      <c r="J30" s="140">
        <f>ROUND(J84,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38"/>
      <c r="J31" s="71"/>
      <c r="K31" s="71"/>
      <c r="L31" s="43"/>
    </row>
    <row r="32" s="1" customFormat="1" ht="14.4" customHeight="1">
      <c r="B32" s="43"/>
      <c r="F32" s="141" t="s">
        <v>45</v>
      </c>
      <c r="I32" s="142" t="s">
        <v>44</v>
      </c>
      <c r="J32" s="141" t="s">
        <v>46</v>
      </c>
      <c r="L32" s="43"/>
    </row>
    <row r="33" s="1" customFormat="1" ht="14.4" customHeight="1">
      <c r="B33" s="43"/>
      <c r="D33" s="129" t="s">
        <v>47</v>
      </c>
      <c r="E33" s="129" t="s">
        <v>48</v>
      </c>
      <c r="F33" s="143">
        <f>ROUND((SUM(BE84:BE147)),  2)</f>
        <v>0</v>
      </c>
      <c r="I33" s="144">
        <v>0.20999999999999999</v>
      </c>
      <c r="J33" s="143">
        <f>ROUND(((SUM(BE84:BE147))*I33),  2)</f>
        <v>0</v>
      </c>
      <c r="L33" s="43"/>
    </row>
    <row r="34" s="1" customFormat="1" ht="14.4" customHeight="1">
      <c r="B34" s="43"/>
      <c r="E34" s="129" t="s">
        <v>49</v>
      </c>
      <c r="F34" s="143">
        <f>ROUND((SUM(BF84:BF147)),  2)</f>
        <v>0</v>
      </c>
      <c r="I34" s="144">
        <v>0.14999999999999999</v>
      </c>
      <c r="J34" s="143">
        <f>ROUND(((SUM(BF84:BF147))*I34),  2)</f>
        <v>0</v>
      </c>
      <c r="L34" s="43"/>
    </row>
    <row r="35" hidden="1" s="1" customFormat="1" ht="14.4" customHeight="1">
      <c r="B35" s="43"/>
      <c r="E35" s="129" t="s">
        <v>50</v>
      </c>
      <c r="F35" s="143">
        <f>ROUND((SUM(BG84:BG147)),  2)</f>
        <v>0</v>
      </c>
      <c r="I35" s="144">
        <v>0.20999999999999999</v>
      </c>
      <c r="J35" s="143">
        <f>0</f>
        <v>0</v>
      </c>
      <c r="L35" s="43"/>
    </row>
    <row r="36" hidden="1" s="1" customFormat="1" ht="14.4" customHeight="1">
      <c r="B36" s="43"/>
      <c r="E36" s="129" t="s">
        <v>51</v>
      </c>
      <c r="F36" s="143">
        <f>ROUND((SUM(BH84:BH147)),  2)</f>
        <v>0</v>
      </c>
      <c r="I36" s="144">
        <v>0.14999999999999999</v>
      </c>
      <c r="J36" s="143">
        <f>0</f>
        <v>0</v>
      </c>
      <c r="L36" s="43"/>
    </row>
    <row r="37" hidden="1" s="1" customFormat="1" ht="14.4" customHeight="1">
      <c r="B37" s="43"/>
      <c r="E37" s="129" t="s">
        <v>52</v>
      </c>
      <c r="F37" s="143">
        <f>ROUND((SUM(BI84:BI147)),  2)</f>
        <v>0</v>
      </c>
      <c r="I37" s="144">
        <v>0</v>
      </c>
      <c r="J37" s="143">
        <f>0</f>
        <v>0</v>
      </c>
      <c r="L37" s="43"/>
    </row>
    <row r="38" s="1" customFormat="1" ht="6.96" customHeight="1">
      <c r="B38" s="43"/>
      <c r="I38" s="131"/>
      <c r="L38" s="43"/>
    </row>
    <row r="39" s="1" customFormat="1" ht="25.44" customHeight="1">
      <c r="B39" s="43"/>
      <c r="C39" s="145"/>
      <c r="D39" s="146" t="s">
        <v>53</v>
      </c>
      <c r="E39" s="147"/>
      <c r="F39" s="147"/>
      <c r="G39" s="148" t="s">
        <v>54</v>
      </c>
      <c r="H39" s="149" t="s">
        <v>55</v>
      </c>
      <c r="I39" s="150"/>
      <c r="J39" s="151">
        <f>SUM(J30:J37)</f>
        <v>0</v>
      </c>
      <c r="K39" s="152"/>
      <c r="L39" s="43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3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3"/>
    </row>
    <row r="45" s="1" customFormat="1" ht="24.96" customHeight="1">
      <c r="B45" s="38"/>
      <c r="C45" s="22" t="s">
        <v>118</v>
      </c>
      <c r="D45" s="39"/>
      <c r="E45" s="39"/>
      <c r="F45" s="39"/>
      <c r="G45" s="39"/>
      <c r="H45" s="39"/>
      <c r="I45" s="131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1"/>
      <c r="J46" s="39"/>
      <c r="K46" s="39"/>
      <c r="L46" s="43"/>
    </row>
    <row r="47" s="1" customFormat="1" ht="12" customHeight="1">
      <c r="B47" s="38"/>
      <c r="C47" s="31" t="s">
        <v>16</v>
      </c>
      <c r="D47" s="39"/>
      <c r="E47" s="39"/>
      <c r="F47" s="39"/>
      <c r="G47" s="39"/>
      <c r="H47" s="39"/>
      <c r="I47" s="131"/>
      <c r="J47" s="39"/>
      <c r="K47" s="39"/>
      <c r="L47" s="43"/>
    </row>
    <row r="48" s="1" customFormat="1" ht="16.5" customHeight="1">
      <c r="B48" s="38"/>
      <c r="C48" s="39"/>
      <c r="D48" s="39"/>
      <c r="E48" s="159" t="str">
        <f>E7</f>
        <v>Stavební úpravy ZŠ Mnichovická 23.4.2019</v>
      </c>
      <c r="F48" s="31"/>
      <c r="G48" s="31"/>
      <c r="H48" s="31"/>
      <c r="I48" s="131"/>
      <c r="J48" s="39"/>
      <c r="K48" s="39"/>
      <c r="L48" s="43"/>
    </row>
    <row r="49" s="1" customFormat="1" ht="12" customHeight="1">
      <c r="B49" s="38"/>
      <c r="C49" s="31" t="s">
        <v>116</v>
      </c>
      <c r="D49" s="39"/>
      <c r="E49" s="39"/>
      <c r="F49" s="39"/>
      <c r="G49" s="39"/>
      <c r="H49" s="39"/>
      <c r="I49" s="131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 xml:space="preserve">SO 09 - Sadové úpravy </v>
      </c>
      <c r="F50" s="39"/>
      <c r="G50" s="39"/>
      <c r="H50" s="39"/>
      <c r="I50" s="131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1"/>
      <c r="J51" s="39"/>
      <c r="K51" s="39"/>
      <c r="L51" s="43"/>
    </row>
    <row r="52" s="1" customFormat="1" ht="12" customHeight="1">
      <c r="B52" s="38"/>
      <c r="C52" s="31" t="s">
        <v>22</v>
      </c>
      <c r="D52" s="39"/>
      <c r="E52" s="39"/>
      <c r="F52" s="26" t="str">
        <f>F12</f>
        <v>Mnichovická 62, Kolín</v>
      </c>
      <c r="G52" s="39"/>
      <c r="H52" s="39"/>
      <c r="I52" s="133" t="s">
        <v>24</v>
      </c>
      <c r="J52" s="67" t="str">
        <f>IF(J12="","",J12)</f>
        <v>17. 1. 2019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1"/>
      <c r="J53" s="39"/>
      <c r="K53" s="39"/>
      <c r="L53" s="43"/>
    </row>
    <row r="54" s="1" customFormat="1" ht="24.9" customHeight="1">
      <c r="B54" s="38"/>
      <c r="C54" s="31" t="s">
        <v>30</v>
      </c>
      <c r="D54" s="39"/>
      <c r="E54" s="39"/>
      <c r="F54" s="26" t="str">
        <f>E15</f>
        <v>Město Kolín, Karlovo nám. 78, 280 12 Kolín 1</v>
      </c>
      <c r="G54" s="39"/>
      <c r="H54" s="39"/>
      <c r="I54" s="133" t="s">
        <v>36</v>
      </c>
      <c r="J54" s="36" t="str">
        <f>E21</f>
        <v>Projecticon s.r.o., Nový Hrádek 151, 549 522</v>
      </c>
      <c r="K54" s="39"/>
      <c r="L54" s="43"/>
    </row>
    <row r="55" s="1" customFormat="1" ht="13.65" customHeight="1">
      <c r="B55" s="38"/>
      <c r="C55" s="31" t="s">
        <v>34</v>
      </c>
      <c r="D55" s="39"/>
      <c r="E55" s="39"/>
      <c r="F55" s="26" t="str">
        <f>IF(E18="","",E18)</f>
        <v>Vyplň údaj</v>
      </c>
      <c r="G55" s="39"/>
      <c r="H55" s="39"/>
      <c r="I55" s="133" t="s">
        <v>39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1"/>
      <c r="J56" s="39"/>
      <c r="K56" s="39"/>
      <c r="L56" s="43"/>
    </row>
    <row r="57" s="1" customFormat="1" ht="29.28" customHeight="1">
      <c r="B57" s="38"/>
      <c r="C57" s="160" t="s">
        <v>119</v>
      </c>
      <c r="D57" s="161"/>
      <c r="E57" s="161"/>
      <c r="F57" s="161"/>
      <c r="G57" s="161"/>
      <c r="H57" s="161"/>
      <c r="I57" s="162"/>
      <c r="J57" s="163" t="s">
        <v>120</v>
      </c>
      <c r="K57" s="161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1"/>
      <c r="J58" s="39"/>
      <c r="K58" s="39"/>
      <c r="L58" s="43"/>
    </row>
    <row r="59" s="1" customFormat="1" ht="22.8" customHeight="1">
      <c r="B59" s="38"/>
      <c r="C59" s="164" t="s">
        <v>121</v>
      </c>
      <c r="D59" s="39"/>
      <c r="E59" s="39"/>
      <c r="F59" s="39"/>
      <c r="G59" s="39"/>
      <c r="H59" s="39"/>
      <c r="I59" s="131"/>
      <c r="J59" s="98">
        <f>J84</f>
        <v>0</v>
      </c>
      <c r="K59" s="39"/>
      <c r="L59" s="43"/>
      <c r="AU59" s="16" t="s">
        <v>122</v>
      </c>
    </row>
    <row r="60" s="7" customFormat="1" ht="24.96" customHeight="1">
      <c r="B60" s="165"/>
      <c r="C60" s="166"/>
      <c r="D60" s="167" t="s">
        <v>123</v>
      </c>
      <c r="E60" s="168"/>
      <c r="F60" s="168"/>
      <c r="G60" s="168"/>
      <c r="H60" s="168"/>
      <c r="I60" s="169"/>
      <c r="J60" s="170">
        <f>J85</f>
        <v>0</v>
      </c>
      <c r="K60" s="166"/>
      <c r="L60" s="171"/>
    </row>
    <row r="61" s="8" customFormat="1" ht="19.92" customHeight="1">
      <c r="B61" s="172"/>
      <c r="C61" s="173"/>
      <c r="D61" s="174" t="s">
        <v>124</v>
      </c>
      <c r="E61" s="175"/>
      <c r="F61" s="175"/>
      <c r="G61" s="175"/>
      <c r="H61" s="175"/>
      <c r="I61" s="176"/>
      <c r="J61" s="177">
        <f>J86</f>
        <v>0</v>
      </c>
      <c r="K61" s="173"/>
      <c r="L61" s="178"/>
    </row>
    <row r="62" s="8" customFormat="1" ht="19.92" customHeight="1">
      <c r="B62" s="172"/>
      <c r="C62" s="173"/>
      <c r="D62" s="174" t="s">
        <v>132</v>
      </c>
      <c r="E62" s="175"/>
      <c r="F62" s="175"/>
      <c r="G62" s="175"/>
      <c r="H62" s="175"/>
      <c r="I62" s="176"/>
      <c r="J62" s="177">
        <f>J141</f>
        <v>0</v>
      </c>
      <c r="K62" s="173"/>
      <c r="L62" s="178"/>
    </row>
    <row r="63" s="7" customFormat="1" ht="24.96" customHeight="1">
      <c r="B63" s="165"/>
      <c r="C63" s="166"/>
      <c r="D63" s="167" t="s">
        <v>3767</v>
      </c>
      <c r="E63" s="168"/>
      <c r="F63" s="168"/>
      <c r="G63" s="168"/>
      <c r="H63" s="168"/>
      <c r="I63" s="169"/>
      <c r="J63" s="170">
        <f>J144</f>
        <v>0</v>
      </c>
      <c r="K63" s="166"/>
      <c r="L63" s="171"/>
    </row>
    <row r="64" s="8" customFormat="1" ht="19.92" customHeight="1">
      <c r="B64" s="172"/>
      <c r="C64" s="173"/>
      <c r="D64" s="174" t="s">
        <v>3768</v>
      </c>
      <c r="E64" s="175"/>
      <c r="F64" s="175"/>
      <c r="G64" s="175"/>
      <c r="H64" s="175"/>
      <c r="I64" s="176"/>
      <c r="J64" s="177">
        <f>J145</f>
        <v>0</v>
      </c>
      <c r="K64" s="173"/>
      <c r="L64" s="178"/>
    </row>
    <row r="65" s="1" customFormat="1" ht="21.84" customHeight="1">
      <c r="B65" s="38"/>
      <c r="C65" s="39"/>
      <c r="D65" s="39"/>
      <c r="E65" s="39"/>
      <c r="F65" s="39"/>
      <c r="G65" s="39"/>
      <c r="H65" s="39"/>
      <c r="I65" s="131"/>
      <c r="J65" s="39"/>
      <c r="K65" s="39"/>
      <c r="L65" s="43"/>
    </row>
    <row r="66" s="1" customFormat="1" ht="6.96" customHeight="1">
      <c r="B66" s="57"/>
      <c r="C66" s="58"/>
      <c r="D66" s="58"/>
      <c r="E66" s="58"/>
      <c r="F66" s="58"/>
      <c r="G66" s="58"/>
      <c r="H66" s="58"/>
      <c r="I66" s="155"/>
      <c r="J66" s="58"/>
      <c r="K66" s="58"/>
      <c r="L66" s="43"/>
    </row>
    <row r="70" s="1" customFormat="1" ht="6.96" customHeight="1">
      <c r="B70" s="59"/>
      <c r="C70" s="60"/>
      <c r="D70" s="60"/>
      <c r="E70" s="60"/>
      <c r="F70" s="60"/>
      <c r="G70" s="60"/>
      <c r="H70" s="60"/>
      <c r="I70" s="158"/>
      <c r="J70" s="60"/>
      <c r="K70" s="60"/>
      <c r="L70" s="43"/>
    </row>
    <row r="71" s="1" customFormat="1" ht="24.96" customHeight="1">
      <c r="B71" s="38"/>
      <c r="C71" s="22" t="s">
        <v>156</v>
      </c>
      <c r="D71" s="39"/>
      <c r="E71" s="39"/>
      <c r="F71" s="39"/>
      <c r="G71" s="39"/>
      <c r="H71" s="39"/>
      <c r="I71" s="131"/>
      <c r="J71" s="39"/>
      <c r="K71" s="39"/>
      <c r="L71" s="43"/>
    </row>
    <row r="72" s="1" customFormat="1" ht="6.96" customHeight="1">
      <c r="B72" s="38"/>
      <c r="C72" s="39"/>
      <c r="D72" s="39"/>
      <c r="E72" s="39"/>
      <c r="F72" s="39"/>
      <c r="G72" s="39"/>
      <c r="H72" s="39"/>
      <c r="I72" s="131"/>
      <c r="J72" s="39"/>
      <c r="K72" s="39"/>
      <c r="L72" s="43"/>
    </row>
    <row r="73" s="1" customFormat="1" ht="12" customHeight="1">
      <c r="B73" s="38"/>
      <c r="C73" s="31" t="s">
        <v>16</v>
      </c>
      <c r="D73" s="39"/>
      <c r="E73" s="39"/>
      <c r="F73" s="39"/>
      <c r="G73" s="39"/>
      <c r="H73" s="39"/>
      <c r="I73" s="131"/>
      <c r="J73" s="39"/>
      <c r="K73" s="39"/>
      <c r="L73" s="43"/>
    </row>
    <row r="74" s="1" customFormat="1" ht="16.5" customHeight="1">
      <c r="B74" s="38"/>
      <c r="C74" s="39"/>
      <c r="D74" s="39"/>
      <c r="E74" s="159" t="str">
        <f>E7</f>
        <v>Stavební úpravy ZŠ Mnichovická 23.4.2019</v>
      </c>
      <c r="F74" s="31"/>
      <c r="G74" s="31"/>
      <c r="H74" s="31"/>
      <c r="I74" s="131"/>
      <c r="J74" s="39"/>
      <c r="K74" s="39"/>
      <c r="L74" s="43"/>
    </row>
    <row r="75" s="1" customFormat="1" ht="12" customHeight="1">
      <c r="B75" s="38"/>
      <c r="C75" s="31" t="s">
        <v>116</v>
      </c>
      <c r="D75" s="39"/>
      <c r="E75" s="39"/>
      <c r="F75" s="39"/>
      <c r="G75" s="39"/>
      <c r="H75" s="39"/>
      <c r="I75" s="131"/>
      <c r="J75" s="39"/>
      <c r="K75" s="39"/>
      <c r="L75" s="43"/>
    </row>
    <row r="76" s="1" customFormat="1" ht="16.5" customHeight="1">
      <c r="B76" s="38"/>
      <c r="C76" s="39"/>
      <c r="D76" s="39"/>
      <c r="E76" s="64" t="str">
        <f>E9</f>
        <v xml:space="preserve">SO 09 - Sadové úpravy </v>
      </c>
      <c r="F76" s="39"/>
      <c r="G76" s="39"/>
      <c r="H76" s="39"/>
      <c r="I76" s="131"/>
      <c r="J76" s="39"/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31"/>
      <c r="J77" s="39"/>
      <c r="K77" s="39"/>
      <c r="L77" s="43"/>
    </row>
    <row r="78" s="1" customFormat="1" ht="12" customHeight="1">
      <c r="B78" s="38"/>
      <c r="C78" s="31" t="s">
        <v>22</v>
      </c>
      <c r="D78" s="39"/>
      <c r="E78" s="39"/>
      <c r="F78" s="26" t="str">
        <f>F12</f>
        <v>Mnichovická 62, Kolín</v>
      </c>
      <c r="G78" s="39"/>
      <c r="H78" s="39"/>
      <c r="I78" s="133" t="s">
        <v>24</v>
      </c>
      <c r="J78" s="67" t="str">
        <f>IF(J12="","",J12)</f>
        <v>17. 1. 2019</v>
      </c>
      <c r="K78" s="39"/>
      <c r="L78" s="43"/>
    </row>
    <row r="79" s="1" customFormat="1" ht="6.96" customHeight="1">
      <c r="B79" s="38"/>
      <c r="C79" s="39"/>
      <c r="D79" s="39"/>
      <c r="E79" s="39"/>
      <c r="F79" s="39"/>
      <c r="G79" s="39"/>
      <c r="H79" s="39"/>
      <c r="I79" s="131"/>
      <c r="J79" s="39"/>
      <c r="K79" s="39"/>
      <c r="L79" s="43"/>
    </row>
    <row r="80" s="1" customFormat="1" ht="24.9" customHeight="1">
      <c r="B80" s="38"/>
      <c r="C80" s="31" t="s">
        <v>30</v>
      </c>
      <c r="D80" s="39"/>
      <c r="E80" s="39"/>
      <c r="F80" s="26" t="str">
        <f>E15</f>
        <v>Město Kolín, Karlovo nám. 78, 280 12 Kolín 1</v>
      </c>
      <c r="G80" s="39"/>
      <c r="H80" s="39"/>
      <c r="I80" s="133" t="s">
        <v>36</v>
      </c>
      <c r="J80" s="36" t="str">
        <f>E21</f>
        <v>Projecticon s.r.o., Nový Hrádek 151, 549 522</v>
      </c>
      <c r="K80" s="39"/>
      <c r="L80" s="43"/>
    </row>
    <row r="81" s="1" customFormat="1" ht="13.65" customHeight="1">
      <c r="B81" s="38"/>
      <c r="C81" s="31" t="s">
        <v>34</v>
      </c>
      <c r="D81" s="39"/>
      <c r="E81" s="39"/>
      <c r="F81" s="26" t="str">
        <f>IF(E18="","",E18)</f>
        <v>Vyplň údaj</v>
      </c>
      <c r="G81" s="39"/>
      <c r="H81" s="39"/>
      <c r="I81" s="133" t="s">
        <v>39</v>
      </c>
      <c r="J81" s="36" t="str">
        <f>E24</f>
        <v xml:space="preserve"> </v>
      </c>
      <c r="K81" s="39"/>
      <c r="L81" s="43"/>
    </row>
    <row r="82" s="1" customFormat="1" ht="10.32" customHeight="1">
      <c r="B82" s="38"/>
      <c r="C82" s="39"/>
      <c r="D82" s="39"/>
      <c r="E82" s="39"/>
      <c r="F82" s="39"/>
      <c r="G82" s="39"/>
      <c r="H82" s="39"/>
      <c r="I82" s="131"/>
      <c r="J82" s="39"/>
      <c r="K82" s="39"/>
      <c r="L82" s="43"/>
    </row>
    <row r="83" s="9" customFormat="1" ht="29.28" customHeight="1">
      <c r="B83" s="179"/>
      <c r="C83" s="180" t="s">
        <v>157</v>
      </c>
      <c r="D83" s="181" t="s">
        <v>62</v>
      </c>
      <c r="E83" s="181" t="s">
        <v>58</v>
      </c>
      <c r="F83" s="181" t="s">
        <v>59</v>
      </c>
      <c r="G83" s="181" t="s">
        <v>158</v>
      </c>
      <c r="H83" s="181" t="s">
        <v>159</v>
      </c>
      <c r="I83" s="182" t="s">
        <v>160</v>
      </c>
      <c r="J83" s="181" t="s">
        <v>120</v>
      </c>
      <c r="K83" s="183" t="s">
        <v>161</v>
      </c>
      <c r="L83" s="184"/>
      <c r="M83" s="88" t="s">
        <v>1</v>
      </c>
      <c r="N83" s="89" t="s">
        <v>47</v>
      </c>
      <c r="O83" s="89" t="s">
        <v>162</v>
      </c>
      <c r="P83" s="89" t="s">
        <v>163</v>
      </c>
      <c r="Q83" s="89" t="s">
        <v>164</v>
      </c>
      <c r="R83" s="89" t="s">
        <v>165</v>
      </c>
      <c r="S83" s="89" t="s">
        <v>166</v>
      </c>
      <c r="T83" s="90" t="s">
        <v>167</v>
      </c>
    </row>
    <row r="84" s="1" customFormat="1" ht="22.8" customHeight="1">
      <c r="B84" s="38"/>
      <c r="C84" s="95" t="s">
        <v>168</v>
      </c>
      <c r="D84" s="39"/>
      <c r="E84" s="39"/>
      <c r="F84" s="39"/>
      <c r="G84" s="39"/>
      <c r="H84" s="39"/>
      <c r="I84" s="131"/>
      <c r="J84" s="185">
        <f>BK84</f>
        <v>0</v>
      </c>
      <c r="K84" s="39"/>
      <c r="L84" s="43"/>
      <c r="M84" s="91"/>
      <c r="N84" s="92"/>
      <c r="O84" s="92"/>
      <c r="P84" s="186">
        <f>P85+P144</f>
        <v>0</v>
      </c>
      <c r="Q84" s="92"/>
      <c r="R84" s="186">
        <f>R85+R144</f>
        <v>1.6214310000000001</v>
      </c>
      <c r="S84" s="92"/>
      <c r="T84" s="187">
        <f>T85+T144</f>
        <v>0</v>
      </c>
      <c r="AT84" s="16" t="s">
        <v>76</v>
      </c>
      <c r="AU84" s="16" t="s">
        <v>122</v>
      </c>
      <c r="BK84" s="188">
        <f>BK85+BK144</f>
        <v>0</v>
      </c>
    </row>
    <row r="85" s="10" customFormat="1" ht="25.92" customHeight="1">
      <c r="B85" s="189"/>
      <c r="C85" s="190"/>
      <c r="D85" s="191" t="s">
        <v>76</v>
      </c>
      <c r="E85" s="192" t="s">
        <v>169</v>
      </c>
      <c r="F85" s="192" t="s">
        <v>170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P86+P141</f>
        <v>0</v>
      </c>
      <c r="Q85" s="197"/>
      <c r="R85" s="198">
        <f>R86+R141</f>
        <v>1.6214310000000001</v>
      </c>
      <c r="S85" s="197"/>
      <c r="T85" s="199">
        <f>T86+T141</f>
        <v>0</v>
      </c>
      <c r="AR85" s="200" t="s">
        <v>85</v>
      </c>
      <c r="AT85" s="201" t="s">
        <v>76</v>
      </c>
      <c r="AU85" s="201" t="s">
        <v>77</v>
      </c>
      <c r="AY85" s="200" t="s">
        <v>171</v>
      </c>
      <c r="BK85" s="202">
        <f>BK86+BK141</f>
        <v>0</v>
      </c>
    </row>
    <row r="86" s="10" customFormat="1" ht="22.8" customHeight="1">
      <c r="B86" s="189"/>
      <c r="C86" s="190"/>
      <c r="D86" s="191" t="s">
        <v>76</v>
      </c>
      <c r="E86" s="203" t="s">
        <v>85</v>
      </c>
      <c r="F86" s="203" t="s">
        <v>172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SUM(P87:P140)</f>
        <v>0</v>
      </c>
      <c r="Q86" s="197"/>
      <c r="R86" s="198">
        <f>SUM(R87:R140)</f>
        <v>1.6214310000000001</v>
      </c>
      <c r="S86" s="197"/>
      <c r="T86" s="199">
        <f>SUM(T87:T140)</f>
        <v>0</v>
      </c>
      <c r="AR86" s="200" t="s">
        <v>85</v>
      </c>
      <c r="AT86" s="201" t="s">
        <v>76</v>
      </c>
      <c r="AU86" s="201" t="s">
        <v>85</v>
      </c>
      <c r="AY86" s="200" t="s">
        <v>171</v>
      </c>
      <c r="BK86" s="202">
        <f>SUM(BK87:BK140)</f>
        <v>0</v>
      </c>
    </row>
    <row r="87" s="1" customFormat="1" ht="16.5" customHeight="1">
      <c r="B87" s="38"/>
      <c r="C87" s="205" t="s">
        <v>85</v>
      </c>
      <c r="D87" s="205" t="s">
        <v>173</v>
      </c>
      <c r="E87" s="206" t="s">
        <v>3769</v>
      </c>
      <c r="F87" s="207" t="s">
        <v>3770</v>
      </c>
      <c r="G87" s="208" t="s">
        <v>331</v>
      </c>
      <c r="H87" s="209">
        <v>4</v>
      </c>
      <c r="I87" s="210"/>
      <c r="J87" s="211">
        <f>ROUND(I87*H87,2)</f>
        <v>0</v>
      </c>
      <c r="K87" s="207" t="s">
        <v>177</v>
      </c>
      <c r="L87" s="43"/>
      <c r="M87" s="212" t="s">
        <v>1</v>
      </c>
      <c r="N87" s="213" t="s">
        <v>48</v>
      </c>
      <c r="O87" s="79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AR87" s="16" t="s">
        <v>178</v>
      </c>
      <c r="AT87" s="16" t="s">
        <v>173</v>
      </c>
      <c r="AU87" s="16" t="s">
        <v>87</v>
      </c>
      <c r="AY87" s="16" t="s">
        <v>171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6" t="s">
        <v>85</v>
      </c>
      <c r="BK87" s="216">
        <f>ROUND(I87*H87,2)</f>
        <v>0</v>
      </c>
      <c r="BL87" s="16" t="s">
        <v>178</v>
      </c>
      <c r="BM87" s="16" t="s">
        <v>3771</v>
      </c>
    </row>
    <row r="88" s="1" customFormat="1" ht="16.5" customHeight="1">
      <c r="B88" s="38"/>
      <c r="C88" s="205" t="s">
        <v>87</v>
      </c>
      <c r="D88" s="205" t="s">
        <v>173</v>
      </c>
      <c r="E88" s="206" t="s">
        <v>3772</v>
      </c>
      <c r="F88" s="207" t="s">
        <v>3773</v>
      </c>
      <c r="G88" s="208" t="s">
        <v>331</v>
      </c>
      <c r="H88" s="209">
        <v>4</v>
      </c>
      <c r="I88" s="210"/>
      <c r="J88" s="211">
        <f>ROUND(I88*H88,2)</f>
        <v>0</v>
      </c>
      <c r="K88" s="207" t="s">
        <v>177</v>
      </c>
      <c r="L88" s="43"/>
      <c r="M88" s="212" t="s">
        <v>1</v>
      </c>
      <c r="N88" s="213" t="s">
        <v>48</v>
      </c>
      <c r="O88" s="79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AR88" s="16" t="s">
        <v>178</v>
      </c>
      <c r="AT88" s="16" t="s">
        <v>173</v>
      </c>
      <c r="AU88" s="16" t="s">
        <v>87</v>
      </c>
      <c r="AY88" s="16" t="s">
        <v>171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85</v>
      </c>
      <c r="BK88" s="216">
        <f>ROUND(I88*H88,2)</f>
        <v>0</v>
      </c>
      <c r="BL88" s="16" t="s">
        <v>178</v>
      </c>
      <c r="BM88" s="16" t="s">
        <v>3774</v>
      </c>
    </row>
    <row r="89" s="1" customFormat="1" ht="16.5" customHeight="1">
      <c r="B89" s="38"/>
      <c r="C89" s="205" t="s">
        <v>186</v>
      </c>
      <c r="D89" s="205" t="s">
        <v>173</v>
      </c>
      <c r="E89" s="206" t="s">
        <v>3775</v>
      </c>
      <c r="F89" s="207" t="s">
        <v>3776</v>
      </c>
      <c r="G89" s="208" t="s">
        <v>331</v>
      </c>
      <c r="H89" s="209">
        <v>4</v>
      </c>
      <c r="I89" s="210"/>
      <c r="J89" s="211">
        <f>ROUND(I89*H89,2)</f>
        <v>0</v>
      </c>
      <c r="K89" s="207" t="s">
        <v>177</v>
      </c>
      <c r="L89" s="43"/>
      <c r="M89" s="212" t="s">
        <v>1</v>
      </c>
      <c r="N89" s="213" t="s">
        <v>48</v>
      </c>
      <c r="O89" s="79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AR89" s="16" t="s">
        <v>178</v>
      </c>
      <c r="AT89" s="16" t="s">
        <v>173</v>
      </c>
      <c r="AU89" s="16" t="s">
        <v>87</v>
      </c>
      <c r="AY89" s="16" t="s">
        <v>171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6" t="s">
        <v>85</v>
      </c>
      <c r="BK89" s="216">
        <f>ROUND(I89*H89,2)</f>
        <v>0</v>
      </c>
      <c r="BL89" s="16" t="s">
        <v>178</v>
      </c>
      <c r="BM89" s="16" t="s">
        <v>3777</v>
      </c>
    </row>
    <row r="90" s="1" customFormat="1" ht="16.5" customHeight="1">
      <c r="B90" s="38"/>
      <c r="C90" s="205" t="s">
        <v>178</v>
      </c>
      <c r="D90" s="205" t="s">
        <v>173</v>
      </c>
      <c r="E90" s="206" t="s">
        <v>3778</v>
      </c>
      <c r="F90" s="207" t="s">
        <v>3779</v>
      </c>
      <c r="G90" s="208" t="s">
        <v>176</v>
      </c>
      <c r="H90" s="209">
        <v>135</v>
      </c>
      <c r="I90" s="210"/>
      <c r="J90" s="211">
        <f>ROUND(I90*H90,2)</f>
        <v>0</v>
      </c>
      <c r="K90" s="207" t="s">
        <v>177</v>
      </c>
      <c r="L90" s="43"/>
      <c r="M90" s="212" t="s">
        <v>1</v>
      </c>
      <c r="N90" s="213" t="s">
        <v>48</v>
      </c>
      <c r="O90" s="79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AR90" s="16" t="s">
        <v>178</v>
      </c>
      <c r="AT90" s="16" t="s">
        <v>173</v>
      </c>
      <c r="AU90" s="16" t="s">
        <v>87</v>
      </c>
      <c r="AY90" s="16" t="s">
        <v>171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6" t="s">
        <v>85</v>
      </c>
      <c r="BK90" s="216">
        <f>ROUND(I90*H90,2)</f>
        <v>0</v>
      </c>
      <c r="BL90" s="16" t="s">
        <v>178</v>
      </c>
      <c r="BM90" s="16" t="s">
        <v>3780</v>
      </c>
    </row>
    <row r="91" s="1" customFormat="1" ht="16.5" customHeight="1">
      <c r="B91" s="38"/>
      <c r="C91" s="205" t="s">
        <v>198</v>
      </c>
      <c r="D91" s="205" t="s">
        <v>173</v>
      </c>
      <c r="E91" s="206" t="s">
        <v>3781</v>
      </c>
      <c r="F91" s="207" t="s">
        <v>3782</v>
      </c>
      <c r="G91" s="208" t="s">
        <v>176</v>
      </c>
      <c r="H91" s="209">
        <v>106</v>
      </c>
      <c r="I91" s="210"/>
      <c r="J91" s="211">
        <f>ROUND(I91*H91,2)</f>
        <v>0</v>
      </c>
      <c r="K91" s="207" t="s">
        <v>177</v>
      </c>
      <c r="L91" s="43"/>
      <c r="M91" s="212" t="s">
        <v>1</v>
      </c>
      <c r="N91" s="213" t="s">
        <v>48</v>
      </c>
      <c r="O91" s="79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AR91" s="16" t="s">
        <v>178</v>
      </c>
      <c r="AT91" s="16" t="s">
        <v>173</v>
      </c>
      <c r="AU91" s="16" t="s">
        <v>87</v>
      </c>
      <c r="AY91" s="16" t="s">
        <v>171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85</v>
      </c>
      <c r="BK91" s="216">
        <f>ROUND(I91*H91,2)</f>
        <v>0</v>
      </c>
      <c r="BL91" s="16" t="s">
        <v>178</v>
      </c>
      <c r="BM91" s="16" t="s">
        <v>3783</v>
      </c>
    </row>
    <row r="92" s="1" customFormat="1" ht="16.5" customHeight="1">
      <c r="B92" s="38"/>
      <c r="C92" s="261" t="s">
        <v>202</v>
      </c>
      <c r="D92" s="261" t="s">
        <v>383</v>
      </c>
      <c r="E92" s="262" t="s">
        <v>3784</v>
      </c>
      <c r="F92" s="263" t="s">
        <v>3785</v>
      </c>
      <c r="G92" s="264" t="s">
        <v>1755</v>
      </c>
      <c r="H92" s="265">
        <v>0.010999999999999999</v>
      </c>
      <c r="I92" s="266"/>
      <c r="J92" s="267">
        <f>ROUND(I92*H92,2)</f>
        <v>0</v>
      </c>
      <c r="K92" s="263" t="s">
        <v>177</v>
      </c>
      <c r="L92" s="268"/>
      <c r="M92" s="269" t="s">
        <v>1</v>
      </c>
      <c r="N92" s="270" t="s">
        <v>48</v>
      </c>
      <c r="O92" s="79"/>
      <c r="P92" s="214">
        <f>O92*H92</f>
        <v>0</v>
      </c>
      <c r="Q92" s="214">
        <v>0.001</v>
      </c>
      <c r="R92" s="214">
        <f>Q92*H92</f>
        <v>1.1E-05</v>
      </c>
      <c r="S92" s="214">
        <v>0</v>
      </c>
      <c r="T92" s="215">
        <f>S92*H92</f>
        <v>0</v>
      </c>
      <c r="AR92" s="16" t="s">
        <v>211</v>
      </c>
      <c r="AT92" s="16" t="s">
        <v>383</v>
      </c>
      <c r="AU92" s="16" t="s">
        <v>87</v>
      </c>
      <c r="AY92" s="16" t="s">
        <v>171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85</v>
      </c>
      <c r="BK92" s="216">
        <f>ROUND(I92*H92,2)</f>
        <v>0</v>
      </c>
      <c r="BL92" s="16" t="s">
        <v>178</v>
      </c>
      <c r="BM92" s="16" t="s">
        <v>3786</v>
      </c>
    </row>
    <row r="93" s="12" customFormat="1">
      <c r="B93" s="228"/>
      <c r="C93" s="229"/>
      <c r="D93" s="219" t="s">
        <v>180</v>
      </c>
      <c r="E93" s="229"/>
      <c r="F93" s="231" t="s">
        <v>3787</v>
      </c>
      <c r="G93" s="229"/>
      <c r="H93" s="232">
        <v>0.010999999999999999</v>
      </c>
      <c r="I93" s="233"/>
      <c r="J93" s="229"/>
      <c r="K93" s="229"/>
      <c r="L93" s="234"/>
      <c r="M93" s="235"/>
      <c r="N93" s="236"/>
      <c r="O93" s="236"/>
      <c r="P93" s="236"/>
      <c r="Q93" s="236"/>
      <c r="R93" s="236"/>
      <c r="S93" s="236"/>
      <c r="T93" s="237"/>
      <c r="AT93" s="238" t="s">
        <v>180</v>
      </c>
      <c r="AU93" s="238" t="s">
        <v>87</v>
      </c>
      <c r="AV93" s="12" t="s">
        <v>87</v>
      </c>
      <c r="AW93" s="12" t="s">
        <v>4</v>
      </c>
      <c r="AX93" s="12" t="s">
        <v>85</v>
      </c>
      <c r="AY93" s="238" t="s">
        <v>171</v>
      </c>
    </row>
    <row r="94" s="1" customFormat="1" ht="16.5" customHeight="1">
      <c r="B94" s="38"/>
      <c r="C94" s="205" t="s">
        <v>206</v>
      </c>
      <c r="D94" s="205" t="s">
        <v>173</v>
      </c>
      <c r="E94" s="206" t="s">
        <v>3788</v>
      </c>
      <c r="F94" s="207" t="s">
        <v>3789</v>
      </c>
      <c r="G94" s="208" t="s">
        <v>331</v>
      </c>
      <c r="H94" s="209">
        <v>4</v>
      </c>
      <c r="I94" s="210"/>
      <c r="J94" s="211">
        <f>ROUND(I94*H94,2)</f>
        <v>0</v>
      </c>
      <c r="K94" s="207" t="s">
        <v>177</v>
      </c>
      <c r="L94" s="43"/>
      <c r="M94" s="212" t="s">
        <v>1</v>
      </c>
      <c r="N94" s="213" t="s">
        <v>48</v>
      </c>
      <c r="O94" s="79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16" t="s">
        <v>178</v>
      </c>
      <c r="AT94" s="16" t="s">
        <v>173</v>
      </c>
      <c r="AU94" s="16" t="s">
        <v>87</v>
      </c>
      <c r="AY94" s="16" t="s">
        <v>171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85</v>
      </c>
      <c r="BK94" s="216">
        <f>ROUND(I94*H94,2)</f>
        <v>0</v>
      </c>
      <c r="BL94" s="16" t="s">
        <v>178</v>
      </c>
      <c r="BM94" s="16" t="s">
        <v>3790</v>
      </c>
    </row>
    <row r="95" s="1" customFormat="1" ht="16.5" customHeight="1">
      <c r="B95" s="38"/>
      <c r="C95" s="261" t="s">
        <v>211</v>
      </c>
      <c r="D95" s="261" t="s">
        <v>383</v>
      </c>
      <c r="E95" s="262" t="s">
        <v>3791</v>
      </c>
      <c r="F95" s="263" t="s">
        <v>3792</v>
      </c>
      <c r="G95" s="264" t="s">
        <v>194</v>
      </c>
      <c r="H95" s="265">
        <v>2</v>
      </c>
      <c r="I95" s="266"/>
      <c r="J95" s="267">
        <f>ROUND(I95*H95,2)</f>
        <v>0</v>
      </c>
      <c r="K95" s="263" t="s">
        <v>177</v>
      </c>
      <c r="L95" s="268"/>
      <c r="M95" s="269" t="s">
        <v>1</v>
      </c>
      <c r="N95" s="270" t="s">
        <v>48</v>
      </c>
      <c r="O95" s="79"/>
      <c r="P95" s="214">
        <f>O95*H95</f>
        <v>0</v>
      </c>
      <c r="Q95" s="214">
        <v>0.22</v>
      </c>
      <c r="R95" s="214">
        <f>Q95*H95</f>
        <v>0.44</v>
      </c>
      <c r="S95" s="214">
        <v>0</v>
      </c>
      <c r="T95" s="215">
        <f>S95*H95</f>
        <v>0</v>
      </c>
      <c r="AR95" s="16" t="s">
        <v>211</v>
      </c>
      <c r="AT95" s="16" t="s">
        <v>383</v>
      </c>
      <c r="AU95" s="16" t="s">
        <v>87</v>
      </c>
      <c r="AY95" s="16" t="s">
        <v>171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6" t="s">
        <v>85</v>
      </c>
      <c r="BK95" s="216">
        <f>ROUND(I95*H95,2)</f>
        <v>0</v>
      </c>
      <c r="BL95" s="16" t="s">
        <v>178</v>
      </c>
      <c r="BM95" s="16" t="s">
        <v>3793</v>
      </c>
    </row>
    <row r="96" s="12" customFormat="1">
      <c r="B96" s="228"/>
      <c r="C96" s="229"/>
      <c r="D96" s="219" t="s">
        <v>180</v>
      </c>
      <c r="E96" s="229"/>
      <c r="F96" s="231" t="s">
        <v>3794</v>
      </c>
      <c r="G96" s="229"/>
      <c r="H96" s="232">
        <v>2</v>
      </c>
      <c r="I96" s="233"/>
      <c r="J96" s="229"/>
      <c r="K96" s="229"/>
      <c r="L96" s="234"/>
      <c r="M96" s="235"/>
      <c r="N96" s="236"/>
      <c r="O96" s="236"/>
      <c r="P96" s="236"/>
      <c r="Q96" s="236"/>
      <c r="R96" s="236"/>
      <c r="S96" s="236"/>
      <c r="T96" s="237"/>
      <c r="AT96" s="238" t="s">
        <v>180</v>
      </c>
      <c r="AU96" s="238" t="s">
        <v>87</v>
      </c>
      <c r="AV96" s="12" t="s">
        <v>87</v>
      </c>
      <c r="AW96" s="12" t="s">
        <v>4</v>
      </c>
      <c r="AX96" s="12" t="s">
        <v>85</v>
      </c>
      <c r="AY96" s="238" t="s">
        <v>171</v>
      </c>
    </row>
    <row r="97" s="1" customFormat="1" ht="16.5" customHeight="1">
      <c r="B97" s="38"/>
      <c r="C97" s="205" t="s">
        <v>216</v>
      </c>
      <c r="D97" s="205" t="s">
        <v>173</v>
      </c>
      <c r="E97" s="206" t="s">
        <v>3795</v>
      </c>
      <c r="F97" s="207" t="s">
        <v>3796</v>
      </c>
      <c r="G97" s="208" t="s">
        <v>331</v>
      </c>
      <c r="H97" s="209">
        <v>100</v>
      </c>
      <c r="I97" s="210"/>
      <c r="J97" s="211">
        <f>ROUND(I97*H97,2)</f>
        <v>0</v>
      </c>
      <c r="K97" s="207" t="s">
        <v>177</v>
      </c>
      <c r="L97" s="43"/>
      <c r="M97" s="212" t="s">
        <v>1</v>
      </c>
      <c r="N97" s="213" t="s">
        <v>48</v>
      </c>
      <c r="O97" s="79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AR97" s="16" t="s">
        <v>178</v>
      </c>
      <c r="AT97" s="16" t="s">
        <v>173</v>
      </c>
      <c r="AU97" s="16" t="s">
        <v>87</v>
      </c>
      <c r="AY97" s="16" t="s">
        <v>171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85</v>
      </c>
      <c r="BK97" s="216">
        <f>ROUND(I97*H97,2)</f>
        <v>0</v>
      </c>
      <c r="BL97" s="16" t="s">
        <v>178</v>
      </c>
      <c r="BM97" s="16" t="s">
        <v>3797</v>
      </c>
    </row>
    <row r="98" s="1" customFormat="1" ht="16.5" customHeight="1">
      <c r="B98" s="38"/>
      <c r="C98" s="261" t="s">
        <v>221</v>
      </c>
      <c r="D98" s="261" t="s">
        <v>383</v>
      </c>
      <c r="E98" s="262" t="s">
        <v>3791</v>
      </c>
      <c r="F98" s="263" t="s">
        <v>3792</v>
      </c>
      <c r="G98" s="264" t="s">
        <v>194</v>
      </c>
      <c r="H98" s="265">
        <v>1</v>
      </c>
      <c r="I98" s="266"/>
      <c r="J98" s="267">
        <f>ROUND(I98*H98,2)</f>
        <v>0</v>
      </c>
      <c r="K98" s="263" t="s">
        <v>177</v>
      </c>
      <c r="L98" s="268"/>
      <c r="M98" s="269" t="s">
        <v>1</v>
      </c>
      <c r="N98" s="270" t="s">
        <v>48</v>
      </c>
      <c r="O98" s="79"/>
      <c r="P98" s="214">
        <f>O98*H98</f>
        <v>0</v>
      </c>
      <c r="Q98" s="214">
        <v>0.22</v>
      </c>
      <c r="R98" s="214">
        <f>Q98*H98</f>
        <v>0.22</v>
      </c>
      <c r="S98" s="214">
        <v>0</v>
      </c>
      <c r="T98" s="215">
        <f>S98*H98</f>
        <v>0</v>
      </c>
      <c r="AR98" s="16" t="s">
        <v>211</v>
      </c>
      <c r="AT98" s="16" t="s">
        <v>383</v>
      </c>
      <c r="AU98" s="16" t="s">
        <v>87</v>
      </c>
      <c r="AY98" s="16" t="s">
        <v>171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85</v>
      </c>
      <c r="BK98" s="216">
        <f>ROUND(I98*H98,2)</f>
        <v>0</v>
      </c>
      <c r="BL98" s="16" t="s">
        <v>178</v>
      </c>
      <c r="BM98" s="16" t="s">
        <v>3798</v>
      </c>
    </row>
    <row r="99" s="12" customFormat="1">
      <c r="B99" s="228"/>
      <c r="C99" s="229"/>
      <c r="D99" s="219" t="s">
        <v>180</v>
      </c>
      <c r="E99" s="229"/>
      <c r="F99" s="231" t="s">
        <v>3799</v>
      </c>
      <c r="G99" s="229"/>
      <c r="H99" s="232">
        <v>1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AT99" s="238" t="s">
        <v>180</v>
      </c>
      <c r="AU99" s="238" t="s">
        <v>87</v>
      </c>
      <c r="AV99" s="12" t="s">
        <v>87</v>
      </c>
      <c r="AW99" s="12" t="s">
        <v>4</v>
      </c>
      <c r="AX99" s="12" t="s">
        <v>85</v>
      </c>
      <c r="AY99" s="238" t="s">
        <v>171</v>
      </c>
    </row>
    <row r="100" s="1" customFormat="1" ht="16.5" customHeight="1">
      <c r="B100" s="38"/>
      <c r="C100" s="205" t="s">
        <v>226</v>
      </c>
      <c r="D100" s="205" t="s">
        <v>173</v>
      </c>
      <c r="E100" s="206" t="s">
        <v>3800</v>
      </c>
      <c r="F100" s="207" t="s">
        <v>3801</v>
      </c>
      <c r="G100" s="208" t="s">
        <v>176</v>
      </c>
      <c r="H100" s="209">
        <v>135</v>
      </c>
      <c r="I100" s="210"/>
      <c r="J100" s="211">
        <f>ROUND(I100*H100,2)</f>
        <v>0</v>
      </c>
      <c r="K100" s="207" t="s">
        <v>177</v>
      </c>
      <c r="L100" s="43"/>
      <c r="M100" s="212" t="s">
        <v>1</v>
      </c>
      <c r="N100" s="213" t="s">
        <v>48</v>
      </c>
      <c r="O100" s="79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6" t="s">
        <v>178</v>
      </c>
      <c r="AT100" s="16" t="s">
        <v>173</v>
      </c>
      <c r="AU100" s="16" t="s">
        <v>87</v>
      </c>
      <c r="AY100" s="16" t="s">
        <v>171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85</v>
      </c>
      <c r="BK100" s="216">
        <f>ROUND(I100*H100,2)</f>
        <v>0</v>
      </c>
      <c r="BL100" s="16" t="s">
        <v>178</v>
      </c>
      <c r="BM100" s="16" t="s">
        <v>3802</v>
      </c>
    </row>
    <row r="101" s="1" customFormat="1" ht="16.5" customHeight="1">
      <c r="B101" s="38"/>
      <c r="C101" s="205" t="s">
        <v>231</v>
      </c>
      <c r="D101" s="205" t="s">
        <v>173</v>
      </c>
      <c r="E101" s="206" t="s">
        <v>3803</v>
      </c>
      <c r="F101" s="207" t="s">
        <v>3804</v>
      </c>
      <c r="G101" s="208" t="s">
        <v>331</v>
      </c>
      <c r="H101" s="209">
        <v>100</v>
      </c>
      <c r="I101" s="210"/>
      <c r="J101" s="211">
        <f>ROUND(I101*H101,2)</f>
        <v>0</v>
      </c>
      <c r="K101" s="207" t="s">
        <v>177</v>
      </c>
      <c r="L101" s="43"/>
      <c r="M101" s="212" t="s">
        <v>1</v>
      </c>
      <c r="N101" s="213" t="s">
        <v>48</v>
      </c>
      <c r="O101" s="79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AR101" s="16" t="s">
        <v>178</v>
      </c>
      <c r="AT101" s="16" t="s">
        <v>173</v>
      </c>
      <c r="AU101" s="16" t="s">
        <v>87</v>
      </c>
      <c r="AY101" s="16" t="s">
        <v>171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85</v>
      </c>
      <c r="BK101" s="216">
        <f>ROUND(I101*H101,2)</f>
        <v>0</v>
      </c>
      <c r="BL101" s="16" t="s">
        <v>178</v>
      </c>
      <c r="BM101" s="16" t="s">
        <v>3805</v>
      </c>
    </row>
    <row r="102" s="1" customFormat="1" ht="16.5" customHeight="1">
      <c r="B102" s="38"/>
      <c r="C102" s="261" t="s">
        <v>236</v>
      </c>
      <c r="D102" s="261" t="s">
        <v>383</v>
      </c>
      <c r="E102" s="262" t="s">
        <v>3806</v>
      </c>
      <c r="F102" s="263" t="s">
        <v>3807</v>
      </c>
      <c r="G102" s="264" t="s">
        <v>331</v>
      </c>
      <c r="H102" s="265">
        <v>100</v>
      </c>
      <c r="I102" s="266"/>
      <c r="J102" s="267">
        <f>ROUND(I102*H102,2)</f>
        <v>0</v>
      </c>
      <c r="K102" s="263" t="s">
        <v>1</v>
      </c>
      <c r="L102" s="268"/>
      <c r="M102" s="269" t="s">
        <v>1</v>
      </c>
      <c r="N102" s="270" t="s">
        <v>48</v>
      </c>
      <c r="O102" s="79"/>
      <c r="P102" s="214">
        <f>O102*H102</f>
        <v>0</v>
      </c>
      <c r="Q102" s="214">
        <v>0.0023</v>
      </c>
      <c r="R102" s="214">
        <f>Q102*H102</f>
        <v>0.22999999999999998</v>
      </c>
      <c r="S102" s="214">
        <v>0</v>
      </c>
      <c r="T102" s="215">
        <f>S102*H102</f>
        <v>0</v>
      </c>
      <c r="AR102" s="16" t="s">
        <v>211</v>
      </c>
      <c r="AT102" s="16" t="s">
        <v>383</v>
      </c>
      <c r="AU102" s="16" t="s">
        <v>87</v>
      </c>
      <c r="AY102" s="16" t="s">
        <v>171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85</v>
      </c>
      <c r="BK102" s="216">
        <f>ROUND(I102*H102,2)</f>
        <v>0</v>
      </c>
      <c r="BL102" s="16" t="s">
        <v>178</v>
      </c>
      <c r="BM102" s="16" t="s">
        <v>3808</v>
      </c>
    </row>
    <row r="103" s="12" customFormat="1">
      <c r="B103" s="228"/>
      <c r="C103" s="229"/>
      <c r="D103" s="219" t="s">
        <v>180</v>
      </c>
      <c r="E103" s="229"/>
      <c r="F103" s="231" t="s">
        <v>3809</v>
      </c>
      <c r="G103" s="229"/>
      <c r="H103" s="232">
        <v>100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AT103" s="238" t="s">
        <v>180</v>
      </c>
      <c r="AU103" s="238" t="s">
        <v>87</v>
      </c>
      <c r="AV103" s="12" t="s">
        <v>87</v>
      </c>
      <c r="AW103" s="12" t="s">
        <v>4</v>
      </c>
      <c r="AX103" s="12" t="s">
        <v>85</v>
      </c>
      <c r="AY103" s="238" t="s">
        <v>171</v>
      </c>
    </row>
    <row r="104" s="1" customFormat="1" ht="16.5" customHeight="1">
      <c r="B104" s="38"/>
      <c r="C104" s="205" t="s">
        <v>242</v>
      </c>
      <c r="D104" s="205" t="s">
        <v>173</v>
      </c>
      <c r="E104" s="206" t="s">
        <v>3810</v>
      </c>
      <c r="F104" s="207" t="s">
        <v>3811</v>
      </c>
      <c r="G104" s="208" t="s">
        <v>331</v>
      </c>
      <c r="H104" s="209">
        <v>4</v>
      </c>
      <c r="I104" s="210"/>
      <c r="J104" s="211">
        <f>ROUND(I104*H104,2)</f>
        <v>0</v>
      </c>
      <c r="K104" s="207" t="s">
        <v>177</v>
      </c>
      <c r="L104" s="43"/>
      <c r="M104" s="212" t="s">
        <v>1</v>
      </c>
      <c r="N104" s="213" t="s">
        <v>48</v>
      </c>
      <c r="O104" s="79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AR104" s="16" t="s">
        <v>178</v>
      </c>
      <c r="AT104" s="16" t="s">
        <v>173</v>
      </c>
      <c r="AU104" s="16" t="s">
        <v>87</v>
      </c>
      <c r="AY104" s="16" t="s">
        <v>171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85</v>
      </c>
      <c r="BK104" s="216">
        <f>ROUND(I104*H104,2)</f>
        <v>0</v>
      </c>
      <c r="BL104" s="16" t="s">
        <v>178</v>
      </c>
      <c r="BM104" s="16" t="s">
        <v>3812</v>
      </c>
    </row>
    <row r="105" s="1" customFormat="1" ht="16.5" customHeight="1">
      <c r="B105" s="38"/>
      <c r="C105" s="261" t="s">
        <v>8</v>
      </c>
      <c r="D105" s="261" t="s">
        <v>383</v>
      </c>
      <c r="E105" s="262" t="s">
        <v>3813</v>
      </c>
      <c r="F105" s="263" t="s">
        <v>3814</v>
      </c>
      <c r="G105" s="264" t="s">
        <v>331</v>
      </c>
      <c r="H105" s="265">
        <v>3</v>
      </c>
      <c r="I105" s="266"/>
      <c r="J105" s="267">
        <f>ROUND(I105*H105,2)</f>
        <v>0</v>
      </c>
      <c r="K105" s="263" t="s">
        <v>1</v>
      </c>
      <c r="L105" s="268"/>
      <c r="M105" s="269" t="s">
        <v>1</v>
      </c>
      <c r="N105" s="270" t="s">
        <v>48</v>
      </c>
      <c r="O105" s="79"/>
      <c r="P105" s="214">
        <f>O105*H105</f>
        <v>0</v>
      </c>
      <c r="Q105" s="214">
        <v>0.0023</v>
      </c>
      <c r="R105" s="214">
        <f>Q105*H105</f>
        <v>0.0068999999999999999</v>
      </c>
      <c r="S105" s="214">
        <v>0</v>
      </c>
      <c r="T105" s="215">
        <f>S105*H105</f>
        <v>0</v>
      </c>
      <c r="AR105" s="16" t="s">
        <v>211</v>
      </c>
      <c r="AT105" s="16" t="s">
        <v>383</v>
      </c>
      <c r="AU105" s="16" t="s">
        <v>87</v>
      </c>
      <c r="AY105" s="16" t="s">
        <v>171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6" t="s">
        <v>85</v>
      </c>
      <c r="BK105" s="216">
        <f>ROUND(I105*H105,2)</f>
        <v>0</v>
      </c>
      <c r="BL105" s="16" t="s">
        <v>178</v>
      </c>
      <c r="BM105" s="16" t="s">
        <v>3815</v>
      </c>
    </row>
    <row r="106" s="1" customFormat="1" ht="16.5" customHeight="1">
      <c r="B106" s="38"/>
      <c r="C106" s="261" t="s">
        <v>254</v>
      </c>
      <c r="D106" s="261" t="s">
        <v>383</v>
      </c>
      <c r="E106" s="262" t="s">
        <v>3816</v>
      </c>
      <c r="F106" s="263" t="s">
        <v>3817</v>
      </c>
      <c r="G106" s="264" t="s">
        <v>331</v>
      </c>
      <c r="H106" s="265">
        <v>1</v>
      </c>
      <c r="I106" s="266"/>
      <c r="J106" s="267">
        <f>ROUND(I106*H106,2)</f>
        <v>0</v>
      </c>
      <c r="K106" s="263" t="s">
        <v>1</v>
      </c>
      <c r="L106" s="268"/>
      <c r="M106" s="269" t="s">
        <v>1</v>
      </c>
      <c r="N106" s="270" t="s">
        <v>48</v>
      </c>
      <c r="O106" s="79"/>
      <c r="P106" s="214">
        <f>O106*H106</f>
        <v>0</v>
      </c>
      <c r="Q106" s="214">
        <v>0.0023</v>
      </c>
      <c r="R106" s="214">
        <f>Q106*H106</f>
        <v>0.0023</v>
      </c>
      <c r="S106" s="214">
        <v>0</v>
      </c>
      <c r="T106" s="215">
        <f>S106*H106</f>
        <v>0</v>
      </c>
      <c r="AR106" s="16" t="s">
        <v>211</v>
      </c>
      <c r="AT106" s="16" t="s">
        <v>383</v>
      </c>
      <c r="AU106" s="16" t="s">
        <v>87</v>
      </c>
      <c r="AY106" s="16" t="s">
        <v>171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85</v>
      </c>
      <c r="BK106" s="216">
        <f>ROUND(I106*H106,2)</f>
        <v>0</v>
      </c>
      <c r="BL106" s="16" t="s">
        <v>178</v>
      </c>
      <c r="BM106" s="16" t="s">
        <v>3818</v>
      </c>
    </row>
    <row r="107" s="1" customFormat="1" ht="16.5" customHeight="1">
      <c r="B107" s="38"/>
      <c r="C107" s="205" t="s">
        <v>260</v>
      </c>
      <c r="D107" s="205" t="s">
        <v>173</v>
      </c>
      <c r="E107" s="206" t="s">
        <v>3819</v>
      </c>
      <c r="F107" s="207" t="s">
        <v>3820</v>
      </c>
      <c r="G107" s="208" t="s">
        <v>331</v>
      </c>
      <c r="H107" s="209">
        <v>4</v>
      </c>
      <c r="I107" s="210"/>
      <c r="J107" s="211">
        <f>ROUND(I107*H107,2)</f>
        <v>0</v>
      </c>
      <c r="K107" s="207" t="s">
        <v>177</v>
      </c>
      <c r="L107" s="43"/>
      <c r="M107" s="212" t="s">
        <v>1</v>
      </c>
      <c r="N107" s="213" t="s">
        <v>48</v>
      </c>
      <c r="O107" s="79"/>
      <c r="P107" s="214">
        <f>O107*H107</f>
        <v>0</v>
      </c>
      <c r="Q107" s="214">
        <v>6.0000000000000002E-05</v>
      </c>
      <c r="R107" s="214">
        <f>Q107*H107</f>
        <v>0.00024000000000000001</v>
      </c>
      <c r="S107" s="214">
        <v>0</v>
      </c>
      <c r="T107" s="215">
        <f>S107*H107</f>
        <v>0</v>
      </c>
      <c r="AR107" s="16" t="s">
        <v>178</v>
      </c>
      <c r="AT107" s="16" t="s">
        <v>173</v>
      </c>
      <c r="AU107" s="16" t="s">
        <v>87</v>
      </c>
      <c r="AY107" s="16" t="s">
        <v>171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85</v>
      </c>
      <c r="BK107" s="216">
        <f>ROUND(I107*H107,2)</f>
        <v>0</v>
      </c>
      <c r="BL107" s="16" t="s">
        <v>178</v>
      </c>
      <c r="BM107" s="16" t="s">
        <v>3821</v>
      </c>
    </row>
    <row r="108" s="1" customFormat="1" ht="16.5" customHeight="1">
      <c r="B108" s="38"/>
      <c r="C108" s="261" t="s">
        <v>265</v>
      </c>
      <c r="D108" s="261" t="s">
        <v>383</v>
      </c>
      <c r="E108" s="262" t="s">
        <v>3822</v>
      </c>
      <c r="F108" s="263" t="s">
        <v>3823</v>
      </c>
      <c r="G108" s="264" t="s">
        <v>331</v>
      </c>
      <c r="H108" s="265">
        <v>12</v>
      </c>
      <c r="I108" s="266"/>
      <c r="J108" s="267">
        <f>ROUND(I108*H108,2)</f>
        <v>0</v>
      </c>
      <c r="K108" s="263" t="s">
        <v>177</v>
      </c>
      <c r="L108" s="268"/>
      <c r="M108" s="269" t="s">
        <v>1</v>
      </c>
      <c r="N108" s="270" t="s">
        <v>48</v>
      </c>
      <c r="O108" s="79"/>
      <c r="P108" s="214">
        <f>O108*H108</f>
        <v>0</v>
      </c>
      <c r="Q108" s="214">
        <v>0.0070899999999999999</v>
      </c>
      <c r="R108" s="214">
        <f>Q108*H108</f>
        <v>0.085080000000000003</v>
      </c>
      <c r="S108" s="214">
        <v>0</v>
      </c>
      <c r="T108" s="215">
        <f>S108*H108</f>
        <v>0</v>
      </c>
      <c r="AR108" s="16" t="s">
        <v>211</v>
      </c>
      <c r="AT108" s="16" t="s">
        <v>383</v>
      </c>
      <c r="AU108" s="16" t="s">
        <v>87</v>
      </c>
      <c r="AY108" s="16" t="s">
        <v>171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6" t="s">
        <v>85</v>
      </c>
      <c r="BK108" s="216">
        <f>ROUND(I108*H108,2)</f>
        <v>0</v>
      </c>
      <c r="BL108" s="16" t="s">
        <v>178</v>
      </c>
      <c r="BM108" s="16" t="s">
        <v>3824</v>
      </c>
    </row>
    <row r="109" s="1" customFormat="1" ht="16.5" customHeight="1">
      <c r="B109" s="38"/>
      <c r="C109" s="261" t="s">
        <v>272</v>
      </c>
      <c r="D109" s="261" t="s">
        <v>383</v>
      </c>
      <c r="E109" s="262" t="s">
        <v>3825</v>
      </c>
      <c r="F109" s="263" t="s">
        <v>3826</v>
      </c>
      <c r="G109" s="264" t="s">
        <v>189</v>
      </c>
      <c r="H109" s="265">
        <v>4</v>
      </c>
      <c r="I109" s="266"/>
      <c r="J109" s="267">
        <f>ROUND(I109*H109,2)</f>
        <v>0</v>
      </c>
      <c r="K109" s="263" t="s">
        <v>177</v>
      </c>
      <c r="L109" s="268"/>
      <c r="M109" s="269" t="s">
        <v>1</v>
      </c>
      <c r="N109" s="270" t="s">
        <v>48</v>
      </c>
      <c r="O109" s="79"/>
      <c r="P109" s="214">
        <f>O109*H109</f>
        <v>0</v>
      </c>
      <c r="Q109" s="214">
        <v>0.0038</v>
      </c>
      <c r="R109" s="214">
        <f>Q109*H109</f>
        <v>0.0152</v>
      </c>
      <c r="S109" s="214">
        <v>0</v>
      </c>
      <c r="T109" s="215">
        <f>S109*H109</f>
        <v>0</v>
      </c>
      <c r="AR109" s="16" t="s">
        <v>211</v>
      </c>
      <c r="AT109" s="16" t="s">
        <v>383</v>
      </c>
      <c r="AU109" s="16" t="s">
        <v>87</v>
      </c>
      <c r="AY109" s="16" t="s">
        <v>171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6" t="s">
        <v>85</v>
      </c>
      <c r="BK109" s="216">
        <f>ROUND(I109*H109,2)</f>
        <v>0</v>
      </c>
      <c r="BL109" s="16" t="s">
        <v>178</v>
      </c>
      <c r="BM109" s="16" t="s">
        <v>3827</v>
      </c>
    </row>
    <row r="110" s="1" customFormat="1" ht="16.5" customHeight="1">
      <c r="B110" s="38"/>
      <c r="C110" s="261" t="s">
        <v>277</v>
      </c>
      <c r="D110" s="261" t="s">
        <v>383</v>
      </c>
      <c r="E110" s="262" t="s">
        <v>3828</v>
      </c>
      <c r="F110" s="263" t="s">
        <v>3829</v>
      </c>
      <c r="G110" s="264" t="s">
        <v>189</v>
      </c>
      <c r="H110" s="265">
        <v>4</v>
      </c>
      <c r="I110" s="266"/>
      <c r="J110" s="267">
        <f>ROUND(I110*H110,2)</f>
        <v>0</v>
      </c>
      <c r="K110" s="263" t="s">
        <v>177</v>
      </c>
      <c r="L110" s="268"/>
      <c r="M110" s="269" t="s">
        <v>1</v>
      </c>
      <c r="N110" s="270" t="s">
        <v>48</v>
      </c>
      <c r="O110" s="79"/>
      <c r="P110" s="214">
        <f>O110*H110</f>
        <v>0</v>
      </c>
      <c r="Q110" s="214">
        <v>0.0011999999999999999</v>
      </c>
      <c r="R110" s="214">
        <f>Q110*H110</f>
        <v>0.0047999999999999996</v>
      </c>
      <c r="S110" s="214">
        <v>0</v>
      </c>
      <c r="T110" s="215">
        <f>S110*H110</f>
        <v>0</v>
      </c>
      <c r="AR110" s="16" t="s">
        <v>211</v>
      </c>
      <c r="AT110" s="16" t="s">
        <v>383</v>
      </c>
      <c r="AU110" s="16" t="s">
        <v>87</v>
      </c>
      <c r="AY110" s="16" t="s">
        <v>171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85</v>
      </c>
      <c r="BK110" s="216">
        <f>ROUND(I110*H110,2)</f>
        <v>0</v>
      </c>
      <c r="BL110" s="16" t="s">
        <v>178</v>
      </c>
      <c r="BM110" s="16" t="s">
        <v>3830</v>
      </c>
    </row>
    <row r="111" s="1" customFormat="1" ht="16.5" customHeight="1">
      <c r="B111" s="38"/>
      <c r="C111" s="205" t="s">
        <v>7</v>
      </c>
      <c r="D111" s="205" t="s">
        <v>173</v>
      </c>
      <c r="E111" s="206" t="s">
        <v>3831</v>
      </c>
      <c r="F111" s="207" t="s">
        <v>3832</v>
      </c>
      <c r="G111" s="208" t="s">
        <v>331</v>
      </c>
      <c r="H111" s="209">
        <v>232</v>
      </c>
      <c r="I111" s="210"/>
      <c r="J111" s="211">
        <f>ROUND(I111*H111,2)</f>
        <v>0</v>
      </c>
      <c r="K111" s="207" t="s">
        <v>1</v>
      </c>
      <c r="L111" s="43"/>
      <c r="M111" s="212" t="s">
        <v>1</v>
      </c>
      <c r="N111" s="213" t="s">
        <v>48</v>
      </c>
      <c r="O111" s="79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AR111" s="16" t="s">
        <v>178</v>
      </c>
      <c r="AT111" s="16" t="s">
        <v>173</v>
      </c>
      <c r="AU111" s="16" t="s">
        <v>87</v>
      </c>
      <c r="AY111" s="16" t="s">
        <v>171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6" t="s">
        <v>85</v>
      </c>
      <c r="BK111" s="216">
        <f>ROUND(I111*H111,2)</f>
        <v>0</v>
      </c>
      <c r="BL111" s="16" t="s">
        <v>178</v>
      </c>
      <c r="BM111" s="16" t="s">
        <v>3833</v>
      </c>
    </row>
    <row r="112" s="1" customFormat="1" ht="16.5" customHeight="1">
      <c r="B112" s="38"/>
      <c r="C112" s="205" t="s">
        <v>288</v>
      </c>
      <c r="D112" s="205" t="s">
        <v>173</v>
      </c>
      <c r="E112" s="206" t="s">
        <v>3834</v>
      </c>
      <c r="F112" s="207" t="s">
        <v>3835</v>
      </c>
      <c r="G112" s="208" t="s">
        <v>194</v>
      </c>
      <c r="H112" s="209">
        <v>3</v>
      </c>
      <c r="I112" s="210"/>
      <c r="J112" s="211">
        <f>ROUND(I112*H112,2)</f>
        <v>0</v>
      </c>
      <c r="K112" s="207" t="s">
        <v>177</v>
      </c>
      <c r="L112" s="43"/>
      <c r="M112" s="212" t="s">
        <v>1</v>
      </c>
      <c r="N112" s="213" t="s">
        <v>48</v>
      </c>
      <c r="O112" s="79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16" t="s">
        <v>178</v>
      </c>
      <c r="AT112" s="16" t="s">
        <v>173</v>
      </c>
      <c r="AU112" s="16" t="s">
        <v>87</v>
      </c>
      <c r="AY112" s="16" t="s">
        <v>171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85</v>
      </c>
      <c r="BK112" s="216">
        <f>ROUND(I112*H112,2)</f>
        <v>0</v>
      </c>
      <c r="BL112" s="16" t="s">
        <v>178</v>
      </c>
      <c r="BM112" s="16" t="s">
        <v>3836</v>
      </c>
    </row>
    <row r="113" s="12" customFormat="1">
      <c r="B113" s="228"/>
      <c r="C113" s="229"/>
      <c r="D113" s="219" t="s">
        <v>180</v>
      </c>
      <c r="E113" s="230" t="s">
        <v>1</v>
      </c>
      <c r="F113" s="231" t="s">
        <v>3837</v>
      </c>
      <c r="G113" s="229"/>
      <c r="H113" s="232">
        <v>3</v>
      </c>
      <c r="I113" s="233"/>
      <c r="J113" s="229"/>
      <c r="K113" s="229"/>
      <c r="L113" s="234"/>
      <c r="M113" s="235"/>
      <c r="N113" s="236"/>
      <c r="O113" s="236"/>
      <c r="P113" s="236"/>
      <c r="Q113" s="236"/>
      <c r="R113" s="236"/>
      <c r="S113" s="236"/>
      <c r="T113" s="237"/>
      <c r="AT113" s="238" t="s">
        <v>180</v>
      </c>
      <c r="AU113" s="238" t="s">
        <v>87</v>
      </c>
      <c r="AV113" s="12" t="s">
        <v>87</v>
      </c>
      <c r="AW113" s="12" t="s">
        <v>38</v>
      </c>
      <c r="AX113" s="12" t="s">
        <v>85</v>
      </c>
      <c r="AY113" s="238" t="s">
        <v>171</v>
      </c>
    </row>
    <row r="114" s="1" customFormat="1" ht="16.5" customHeight="1">
      <c r="B114" s="38"/>
      <c r="C114" s="261" t="s">
        <v>293</v>
      </c>
      <c r="D114" s="261" t="s">
        <v>383</v>
      </c>
      <c r="E114" s="262" t="s">
        <v>3838</v>
      </c>
      <c r="F114" s="263" t="s">
        <v>3839</v>
      </c>
      <c r="G114" s="264" t="s">
        <v>1755</v>
      </c>
      <c r="H114" s="265">
        <v>3</v>
      </c>
      <c r="I114" s="266"/>
      <c r="J114" s="267">
        <f>ROUND(I114*H114,2)</f>
        <v>0</v>
      </c>
      <c r="K114" s="263" t="s">
        <v>1</v>
      </c>
      <c r="L114" s="268"/>
      <c r="M114" s="269" t="s">
        <v>1</v>
      </c>
      <c r="N114" s="270" t="s">
        <v>48</v>
      </c>
      <c r="O114" s="79"/>
      <c r="P114" s="214">
        <f>O114*H114</f>
        <v>0</v>
      </c>
      <c r="Q114" s="214">
        <v>0.001</v>
      </c>
      <c r="R114" s="214">
        <f>Q114*H114</f>
        <v>0.0030000000000000001</v>
      </c>
      <c r="S114" s="214">
        <v>0</v>
      </c>
      <c r="T114" s="215">
        <f>S114*H114</f>
        <v>0</v>
      </c>
      <c r="AR114" s="16" t="s">
        <v>211</v>
      </c>
      <c r="AT114" s="16" t="s">
        <v>383</v>
      </c>
      <c r="AU114" s="16" t="s">
        <v>87</v>
      </c>
      <c r="AY114" s="16" t="s">
        <v>171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6" t="s">
        <v>85</v>
      </c>
      <c r="BK114" s="216">
        <f>ROUND(I114*H114,2)</f>
        <v>0</v>
      </c>
      <c r="BL114" s="16" t="s">
        <v>178</v>
      </c>
      <c r="BM114" s="16" t="s">
        <v>3840</v>
      </c>
    </row>
    <row r="115" s="12" customFormat="1">
      <c r="B115" s="228"/>
      <c r="C115" s="229"/>
      <c r="D115" s="219" t="s">
        <v>180</v>
      </c>
      <c r="E115" s="230" t="s">
        <v>1</v>
      </c>
      <c r="F115" s="231" t="s">
        <v>3837</v>
      </c>
      <c r="G115" s="229"/>
      <c r="H115" s="232">
        <v>3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AT115" s="238" t="s">
        <v>180</v>
      </c>
      <c r="AU115" s="238" t="s">
        <v>87</v>
      </c>
      <c r="AV115" s="12" t="s">
        <v>87</v>
      </c>
      <c r="AW115" s="12" t="s">
        <v>38</v>
      </c>
      <c r="AX115" s="12" t="s">
        <v>85</v>
      </c>
      <c r="AY115" s="238" t="s">
        <v>171</v>
      </c>
    </row>
    <row r="116" s="1" customFormat="1" ht="16.5" customHeight="1">
      <c r="B116" s="38"/>
      <c r="C116" s="205" t="s">
        <v>299</v>
      </c>
      <c r="D116" s="205" t="s">
        <v>173</v>
      </c>
      <c r="E116" s="206" t="s">
        <v>3841</v>
      </c>
      <c r="F116" s="207" t="s">
        <v>3842</v>
      </c>
      <c r="G116" s="208" t="s">
        <v>176</v>
      </c>
      <c r="H116" s="209">
        <v>29</v>
      </c>
      <c r="I116" s="210"/>
      <c r="J116" s="211">
        <f>ROUND(I116*H116,2)</f>
        <v>0</v>
      </c>
      <c r="K116" s="207" t="s">
        <v>177</v>
      </c>
      <c r="L116" s="43"/>
      <c r="M116" s="212" t="s">
        <v>1</v>
      </c>
      <c r="N116" s="213" t="s">
        <v>48</v>
      </c>
      <c r="O116" s="79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AR116" s="16" t="s">
        <v>178</v>
      </c>
      <c r="AT116" s="16" t="s">
        <v>173</v>
      </c>
      <c r="AU116" s="16" t="s">
        <v>87</v>
      </c>
      <c r="AY116" s="16" t="s">
        <v>171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85</v>
      </c>
      <c r="BK116" s="216">
        <f>ROUND(I116*H116,2)</f>
        <v>0</v>
      </c>
      <c r="BL116" s="16" t="s">
        <v>178</v>
      </c>
      <c r="BM116" s="16" t="s">
        <v>3843</v>
      </c>
    </row>
    <row r="117" s="12" customFormat="1">
      <c r="B117" s="228"/>
      <c r="C117" s="229"/>
      <c r="D117" s="219" t="s">
        <v>180</v>
      </c>
      <c r="E117" s="230" t="s">
        <v>1</v>
      </c>
      <c r="F117" s="231" t="s">
        <v>3844</v>
      </c>
      <c r="G117" s="229"/>
      <c r="H117" s="232">
        <v>29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AT117" s="238" t="s">
        <v>180</v>
      </c>
      <c r="AU117" s="238" t="s">
        <v>87</v>
      </c>
      <c r="AV117" s="12" t="s">
        <v>87</v>
      </c>
      <c r="AW117" s="12" t="s">
        <v>38</v>
      </c>
      <c r="AX117" s="12" t="s">
        <v>85</v>
      </c>
      <c r="AY117" s="238" t="s">
        <v>171</v>
      </c>
    </row>
    <row r="118" s="1" customFormat="1" ht="16.5" customHeight="1">
      <c r="B118" s="38"/>
      <c r="C118" s="261" t="s">
        <v>305</v>
      </c>
      <c r="D118" s="261" t="s">
        <v>383</v>
      </c>
      <c r="E118" s="262" t="s">
        <v>3845</v>
      </c>
      <c r="F118" s="263" t="s">
        <v>3846</v>
      </c>
      <c r="G118" s="264" t="s">
        <v>176</v>
      </c>
      <c r="H118" s="265">
        <v>29</v>
      </c>
      <c r="I118" s="266"/>
      <c r="J118" s="267">
        <f>ROUND(I118*H118,2)</f>
        <v>0</v>
      </c>
      <c r="K118" s="263" t="s">
        <v>177</v>
      </c>
      <c r="L118" s="268"/>
      <c r="M118" s="269" t="s">
        <v>1</v>
      </c>
      <c r="N118" s="270" t="s">
        <v>48</v>
      </c>
      <c r="O118" s="79"/>
      <c r="P118" s="214">
        <f>O118*H118</f>
        <v>0</v>
      </c>
      <c r="Q118" s="214">
        <v>0.00020000000000000001</v>
      </c>
      <c r="R118" s="214">
        <f>Q118*H118</f>
        <v>0.0058000000000000005</v>
      </c>
      <c r="S118" s="214">
        <v>0</v>
      </c>
      <c r="T118" s="215">
        <f>S118*H118</f>
        <v>0</v>
      </c>
      <c r="AR118" s="16" t="s">
        <v>211</v>
      </c>
      <c r="AT118" s="16" t="s">
        <v>383</v>
      </c>
      <c r="AU118" s="16" t="s">
        <v>87</v>
      </c>
      <c r="AY118" s="16" t="s">
        <v>171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6" t="s">
        <v>85</v>
      </c>
      <c r="BK118" s="216">
        <f>ROUND(I118*H118,2)</f>
        <v>0</v>
      </c>
      <c r="BL118" s="16" t="s">
        <v>178</v>
      </c>
      <c r="BM118" s="16" t="s">
        <v>3847</v>
      </c>
    </row>
    <row r="119" s="1" customFormat="1" ht="16.5" customHeight="1">
      <c r="B119" s="38"/>
      <c r="C119" s="205" t="s">
        <v>312</v>
      </c>
      <c r="D119" s="205" t="s">
        <v>173</v>
      </c>
      <c r="E119" s="206" t="s">
        <v>3848</v>
      </c>
      <c r="F119" s="207" t="s">
        <v>3849</v>
      </c>
      <c r="G119" s="208" t="s">
        <v>176</v>
      </c>
      <c r="H119" s="209">
        <v>29</v>
      </c>
      <c r="I119" s="210"/>
      <c r="J119" s="211">
        <f>ROUND(I119*H119,2)</f>
        <v>0</v>
      </c>
      <c r="K119" s="207" t="s">
        <v>177</v>
      </c>
      <c r="L119" s="43"/>
      <c r="M119" s="212" t="s">
        <v>1</v>
      </c>
      <c r="N119" s="213" t="s">
        <v>48</v>
      </c>
      <c r="O119" s="79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AR119" s="16" t="s">
        <v>178</v>
      </c>
      <c r="AT119" s="16" t="s">
        <v>173</v>
      </c>
      <c r="AU119" s="16" t="s">
        <v>87</v>
      </c>
      <c r="AY119" s="16" t="s">
        <v>171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85</v>
      </c>
      <c r="BK119" s="216">
        <f>ROUND(I119*H119,2)</f>
        <v>0</v>
      </c>
      <c r="BL119" s="16" t="s">
        <v>178</v>
      </c>
      <c r="BM119" s="16" t="s">
        <v>3850</v>
      </c>
    </row>
    <row r="120" s="12" customFormat="1">
      <c r="B120" s="228"/>
      <c r="C120" s="229"/>
      <c r="D120" s="219" t="s">
        <v>180</v>
      </c>
      <c r="E120" s="230" t="s">
        <v>1</v>
      </c>
      <c r="F120" s="231" t="s">
        <v>3844</v>
      </c>
      <c r="G120" s="229"/>
      <c r="H120" s="232">
        <v>29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AT120" s="238" t="s">
        <v>180</v>
      </c>
      <c r="AU120" s="238" t="s">
        <v>87</v>
      </c>
      <c r="AV120" s="12" t="s">
        <v>87</v>
      </c>
      <c r="AW120" s="12" t="s">
        <v>38</v>
      </c>
      <c r="AX120" s="12" t="s">
        <v>85</v>
      </c>
      <c r="AY120" s="238" t="s">
        <v>171</v>
      </c>
    </row>
    <row r="121" s="1" customFormat="1" ht="16.5" customHeight="1">
      <c r="B121" s="38"/>
      <c r="C121" s="261" t="s">
        <v>317</v>
      </c>
      <c r="D121" s="261" t="s">
        <v>383</v>
      </c>
      <c r="E121" s="262" t="s">
        <v>3851</v>
      </c>
      <c r="F121" s="263" t="s">
        <v>3852</v>
      </c>
      <c r="G121" s="264" t="s">
        <v>194</v>
      </c>
      <c r="H121" s="265">
        <v>3</v>
      </c>
      <c r="I121" s="266"/>
      <c r="J121" s="267">
        <f>ROUND(I121*H121,2)</f>
        <v>0</v>
      </c>
      <c r="K121" s="263" t="s">
        <v>177</v>
      </c>
      <c r="L121" s="268"/>
      <c r="M121" s="269" t="s">
        <v>1</v>
      </c>
      <c r="N121" s="270" t="s">
        <v>48</v>
      </c>
      <c r="O121" s="79"/>
      <c r="P121" s="214">
        <f>O121*H121</f>
        <v>0</v>
      </c>
      <c r="Q121" s="214">
        <v>0.20000000000000001</v>
      </c>
      <c r="R121" s="214">
        <f>Q121*H121</f>
        <v>0.60000000000000009</v>
      </c>
      <c r="S121" s="214">
        <v>0</v>
      </c>
      <c r="T121" s="215">
        <f>S121*H121</f>
        <v>0</v>
      </c>
      <c r="AR121" s="16" t="s">
        <v>211</v>
      </c>
      <c r="AT121" s="16" t="s">
        <v>383</v>
      </c>
      <c r="AU121" s="16" t="s">
        <v>87</v>
      </c>
      <c r="AY121" s="16" t="s">
        <v>171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6" t="s">
        <v>85</v>
      </c>
      <c r="BK121" s="216">
        <f>ROUND(I121*H121,2)</f>
        <v>0</v>
      </c>
      <c r="BL121" s="16" t="s">
        <v>178</v>
      </c>
      <c r="BM121" s="16" t="s">
        <v>3853</v>
      </c>
    </row>
    <row r="122" s="12" customFormat="1">
      <c r="B122" s="228"/>
      <c r="C122" s="229"/>
      <c r="D122" s="219" t="s">
        <v>180</v>
      </c>
      <c r="E122" s="229"/>
      <c r="F122" s="231" t="s">
        <v>3854</v>
      </c>
      <c r="G122" s="229"/>
      <c r="H122" s="232">
        <v>3</v>
      </c>
      <c r="I122" s="233"/>
      <c r="J122" s="229"/>
      <c r="K122" s="229"/>
      <c r="L122" s="234"/>
      <c r="M122" s="235"/>
      <c r="N122" s="236"/>
      <c r="O122" s="236"/>
      <c r="P122" s="236"/>
      <c r="Q122" s="236"/>
      <c r="R122" s="236"/>
      <c r="S122" s="236"/>
      <c r="T122" s="237"/>
      <c r="AT122" s="238" t="s">
        <v>180</v>
      </c>
      <c r="AU122" s="238" t="s">
        <v>87</v>
      </c>
      <c r="AV122" s="12" t="s">
        <v>87</v>
      </c>
      <c r="AW122" s="12" t="s">
        <v>4</v>
      </c>
      <c r="AX122" s="12" t="s">
        <v>85</v>
      </c>
      <c r="AY122" s="238" t="s">
        <v>171</v>
      </c>
    </row>
    <row r="123" s="1" customFormat="1" ht="16.5" customHeight="1">
      <c r="B123" s="38"/>
      <c r="C123" s="205" t="s">
        <v>323</v>
      </c>
      <c r="D123" s="205" t="s">
        <v>173</v>
      </c>
      <c r="E123" s="206" t="s">
        <v>3855</v>
      </c>
      <c r="F123" s="207" t="s">
        <v>3856</v>
      </c>
      <c r="G123" s="208" t="s">
        <v>331</v>
      </c>
      <c r="H123" s="209">
        <v>4</v>
      </c>
      <c r="I123" s="210"/>
      <c r="J123" s="211">
        <f>ROUND(I123*H123,2)</f>
        <v>0</v>
      </c>
      <c r="K123" s="207" t="s">
        <v>177</v>
      </c>
      <c r="L123" s="43"/>
      <c r="M123" s="212" t="s">
        <v>1</v>
      </c>
      <c r="N123" s="213" t="s">
        <v>48</v>
      </c>
      <c r="O123" s="79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AR123" s="16" t="s">
        <v>178</v>
      </c>
      <c r="AT123" s="16" t="s">
        <v>173</v>
      </c>
      <c r="AU123" s="16" t="s">
        <v>87</v>
      </c>
      <c r="AY123" s="16" t="s">
        <v>171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6" t="s">
        <v>85</v>
      </c>
      <c r="BK123" s="216">
        <f>ROUND(I123*H123,2)</f>
        <v>0</v>
      </c>
      <c r="BL123" s="16" t="s">
        <v>178</v>
      </c>
      <c r="BM123" s="16" t="s">
        <v>3857</v>
      </c>
    </row>
    <row r="124" s="12" customFormat="1">
      <c r="B124" s="228"/>
      <c r="C124" s="229"/>
      <c r="D124" s="219" t="s">
        <v>180</v>
      </c>
      <c r="E124" s="230" t="s">
        <v>1</v>
      </c>
      <c r="F124" s="231" t="s">
        <v>3858</v>
      </c>
      <c r="G124" s="229"/>
      <c r="H124" s="232">
        <v>4</v>
      </c>
      <c r="I124" s="233"/>
      <c r="J124" s="229"/>
      <c r="K124" s="229"/>
      <c r="L124" s="234"/>
      <c r="M124" s="235"/>
      <c r="N124" s="236"/>
      <c r="O124" s="236"/>
      <c r="P124" s="236"/>
      <c r="Q124" s="236"/>
      <c r="R124" s="236"/>
      <c r="S124" s="236"/>
      <c r="T124" s="237"/>
      <c r="AT124" s="238" t="s">
        <v>180</v>
      </c>
      <c r="AU124" s="238" t="s">
        <v>87</v>
      </c>
      <c r="AV124" s="12" t="s">
        <v>87</v>
      </c>
      <c r="AW124" s="12" t="s">
        <v>38</v>
      </c>
      <c r="AX124" s="12" t="s">
        <v>85</v>
      </c>
      <c r="AY124" s="238" t="s">
        <v>171</v>
      </c>
    </row>
    <row r="125" s="1" customFormat="1" ht="16.5" customHeight="1">
      <c r="B125" s="38"/>
      <c r="C125" s="205" t="s">
        <v>328</v>
      </c>
      <c r="D125" s="205" t="s">
        <v>173</v>
      </c>
      <c r="E125" s="206" t="s">
        <v>3859</v>
      </c>
      <c r="F125" s="207" t="s">
        <v>3860</v>
      </c>
      <c r="G125" s="208" t="s">
        <v>234</v>
      </c>
      <c r="H125" s="209">
        <v>8.0999999999999996</v>
      </c>
      <c r="I125" s="210"/>
      <c r="J125" s="211">
        <f>ROUND(I125*H125,2)</f>
        <v>0</v>
      </c>
      <c r="K125" s="207" t="s">
        <v>177</v>
      </c>
      <c r="L125" s="43"/>
      <c r="M125" s="212" t="s">
        <v>1</v>
      </c>
      <c r="N125" s="213" t="s">
        <v>48</v>
      </c>
      <c r="O125" s="79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AR125" s="16" t="s">
        <v>178</v>
      </c>
      <c r="AT125" s="16" t="s">
        <v>173</v>
      </c>
      <c r="AU125" s="16" t="s">
        <v>87</v>
      </c>
      <c r="AY125" s="16" t="s">
        <v>171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85</v>
      </c>
      <c r="BK125" s="216">
        <f>ROUND(I125*H125,2)</f>
        <v>0</v>
      </c>
      <c r="BL125" s="16" t="s">
        <v>178</v>
      </c>
      <c r="BM125" s="16" t="s">
        <v>3861</v>
      </c>
    </row>
    <row r="126" s="1" customFormat="1" ht="16.5" customHeight="1">
      <c r="B126" s="38"/>
      <c r="C126" s="261" t="s">
        <v>334</v>
      </c>
      <c r="D126" s="261" t="s">
        <v>383</v>
      </c>
      <c r="E126" s="262" t="s">
        <v>3862</v>
      </c>
      <c r="F126" s="263" t="s">
        <v>3863</v>
      </c>
      <c r="G126" s="264" t="s">
        <v>234</v>
      </c>
      <c r="H126" s="265">
        <v>8.0999999999999996</v>
      </c>
      <c r="I126" s="266"/>
      <c r="J126" s="267">
        <f>ROUND(I126*H126,2)</f>
        <v>0</v>
      </c>
      <c r="K126" s="263" t="s">
        <v>1</v>
      </c>
      <c r="L126" s="268"/>
      <c r="M126" s="269" t="s">
        <v>1</v>
      </c>
      <c r="N126" s="270" t="s">
        <v>48</v>
      </c>
      <c r="O126" s="79"/>
      <c r="P126" s="214">
        <f>O126*H126</f>
        <v>0</v>
      </c>
      <c r="Q126" s="214">
        <v>0.001</v>
      </c>
      <c r="R126" s="214">
        <f>Q126*H126</f>
        <v>0.0080999999999999996</v>
      </c>
      <c r="S126" s="214">
        <v>0</v>
      </c>
      <c r="T126" s="215">
        <f>S126*H126</f>
        <v>0</v>
      </c>
      <c r="AR126" s="16" t="s">
        <v>211</v>
      </c>
      <c r="AT126" s="16" t="s">
        <v>383</v>
      </c>
      <c r="AU126" s="16" t="s">
        <v>87</v>
      </c>
      <c r="AY126" s="16" t="s">
        <v>171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6" t="s">
        <v>85</v>
      </c>
      <c r="BK126" s="216">
        <f>ROUND(I126*H126,2)</f>
        <v>0</v>
      </c>
      <c r="BL126" s="16" t="s">
        <v>178</v>
      </c>
      <c r="BM126" s="16" t="s">
        <v>3864</v>
      </c>
    </row>
    <row r="127" s="1" customFormat="1" ht="16.5" customHeight="1">
      <c r="B127" s="38"/>
      <c r="C127" s="205" t="s">
        <v>339</v>
      </c>
      <c r="D127" s="205" t="s">
        <v>173</v>
      </c>
      <c r="E127" s="206" t="s">
        <v>3865</v>
      </c>
      <c r="F127" s="207" t="s">
        <v>3866</v>
      </c>
      <c r="G127" s="208" t="s">
        <v>176</v>
      </c>
      <c r="H127" s="209">
        <v>135</v>
      </c>
      <c r="I127" s="210"/>
      <c r="J127" s="211">
        <f>ROUND(I127*H127,2)</f>
        <v>0</v>
      </c>
      <c r="K127" s="207" t="s">
        <v>177</v>
      </c>
      <c r="L127" s="43"/>
      <c r="M127" s="212" t="s">
        <v>1</v>
      </c>
      <c r="N127" s="213" t="s">
        <v>48</v>
      </c>
      <c r="O127" s="79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AR127" s="16" t="s">
        <v>178</v>
      </c>
      <c r="AT127" s="16" t="s">
        <v>173</v>
      </c>
      <c r="AU127" s="16" t="s">
        <v>87</v>
      </c>
      <c r="AY127" s="16" t="s">
        <v>171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85</v>
      </c>
      <c r="BK127" s="216">
        <f>ROUND(I127*H127,2)</f>
        <v>0</v>
      </c>
      <c r="BL127" s="16" t="s">
        <v>178</v>
      </c>
      <c r="BM127" s="16" t="s">
        <v>3867</v>
      </c>
    </row>
    <row r="128" s="1" customFormat="1" ht="16.5" customHeight="1">
      <c r="B128" s="38"/>
      <c r="C128" s="205" t="s">
        <v>343</v>
      </c>
      <c r="D128" s="205" t="s">
        <v>173</v>
      </c>
      <c r="E128" s="206" t="s">
        <v>3868</v>
      </c>
      <c r="F128" s="207" t="s">
        <v>3869</v>
      </c>
      <c r="G128" s="208" t="s">
        <v>176</v>
      </c>
      <c r="H128" s="209">
        <v>135</v>
      </c>
      <c r="I128" s="210"/>
      <c r="J128" s="211">
        <f>ROUND(I128*H128,2)</f>
        <v>0</v>
      </c>
      <c r="K128" s="207" t="s">
        <v>1</v>
      </c>
      <c r="L128" s="43"/>
      <c r="M128" s="212" t="s">
        <v>1</v>
      </c>
      <c r="N128" s="213" t="s">
        <v>48</v>
      </c>
      <c r="O128" s="79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AR128" s="16" t="s">
        <v>178</v>
      </c>
      <c r="AT128" s="16" t="s">
        <v>173</v>
      </c>
      <c r="AU128" s="16" t="s">
        <v>87</v>
      </c>
      <c r="AY128" s="16" t="s">
        <v>171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6" t="s">
        <v>85</v>
      </c>
      <c r="BK128" s="216">
        <f>ROUND(I128*H128,2)</f>
        <v>0</v>
      </c>
      <c r="BL128" s="16" t="s">
        <v>178</v>
      </c>
      <c r="BM128" s="16" t="s">
        <v>3870</v>
      </c>
    </row>
    <row r="129" s="12" customFormat="1">
      <c r="B129" s="228"/>
      <c r="C129" s="229"/>
      <c r="D129" s="219" t="s">
        <v>180</v>
      </c>
      <c r="E129" s="230" t="s">
        <v>1</v>
      </c>
      <c r="F129" s="231" t="s">
        <v>3871</v>
      </c>
      <c r="G129" s="229"/>
      <c r="H129" s="232">
        <v>135</v>
      </c>
      <c r="I129" s="233"/>
      <c r="J129" s="229"/>
      <c r="K129" s="229"/>
      <c r="L129" s="234"/>
      <c r="M129" s="235"/>
      <c r="N129" s="236"/>
      <c r="O129" s="236"/>
      <c r="P129" s="236"/>
      <c r="Q129" s="236"/>
      <c r="R129" s="236"/>
      <c r="S129" s="236"/>
      <c r="T129" s="237"/>
      <c r="AT129" s="238" t="s">
        <v>180</v>
      </c>
      <c r="AU129" s="238" t="s">
        <v>87</v>
      </c>
      <c r="AV129" s="12" t="s">
        <v>87</v>
      </c>
      <c r="AW129" s="12" t="s">
        <v>38</v>
      </c>
      <c r="AX129" s="12" t="s">
        <v>85</v>
      </c>
      <c r="AY129" s="238" t="s">
        <v>171</v>
      </c>
    </row>
    <row r="130" s="1" customFormat="1" ht="16.5" customHeight="1">
      <c r="B130" s="38"/>
      <c r="C130" s="205" t="s">
        <v>347</v>
      </c>
      <c r="D130" s="205" t="s">
        <v>173</v>
      </c>
      <c r="E130" s="206" t="s">
        <v>3872</v>
      </c>
      <c r="F130" s="207" t="s">
        <v>3873</v>
      </c>
      <c r="G130" s="208" t="s">
        <v>176</v>
      </c>
      <c r="H130" s="209">
        <v>135</v>
      </c>
      <c r="I130" s="210"/>
      <c r="J130" s="211">
        <f>ROUND(I130*H130,2)</f>
        <v>0</v>
      </c>
      <c r="K130" s="207" t="s">
        <v>1</v>
      </c>
      <c r="L130" s="43"/>
      <c r="M130" s="212" t="s">
        <v>1</v>
      </c>
      <c r="N130" s="213" t="s">
        <v>48</v>
      </c>
      <c r="O130" s="79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AR130" s="16" t="s">
        <v>178</v>
      </c>
      <c r="AT130" s="16" t="s">
        <v>173</v>
      </c>
      <c r="AU130" s="16" t="s">
        <v>87</v>
      </c>
      <c r="AY130" s="16" t="s">
        <v>171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6" t="s">
        <v>85</v>
      </c>
      <c r="BK130" s="216">
        <f>ROUND(I130*H130,2)</f>
        <v>0</v>
      </c>
      <c r="BL130" s="16" t="s">
        <v>178</v>
      </c>
      <c r="BM130" s="16" t="s">
        <v>3874</v>
      </c>
    </row>
    <row r="131" s="12" customFormat="1">
      <c r="B131" s="228"/>
      <c r="C131" s="229"/>
      <c r="D131" s="219" t="s">
        <v>180</v>
      </c>
      <c r="E131" s="230" t="s">
        <v>1</v>
      </c>
      <c r="F131" s="231" t="s">
        <v>3871</v>
      </c>
      <c r="G131" s="229"/>
      <c r="H131" s="232">
        <v>135</v>
      </c>
      <c r="I131" s="233"/>
      <c r="J131" s="229"/>
      <c r="K131" s="229"/>
      <c r="L131" s="234"/>
      <c r="M131" s="235"/>
      <c r="N131" s="236"/>
      <c r="O131" s="236"/>
      <c r="P131" s="236"/>
      <c r="Q131" s="236"/>
      <c r="R131" s="236"/>
      <c r="S131" s="236"/>
      <c r="T131" s="237"/>
      <c r="AT131" s="238" t="s">
        <v>180</v>
      </c>
      <c r="AU131" s="238" t="s">
        <v>87</v>
      </c>
      <c r="AV131" s="12" t="s">
        <v>87</v>
      </c>
      <c r="AW131" s="12" t="s">
        <v>38</v>
      </c>
      <c r="AX131" s="12" t="s">
        <v>85</v>
      </c>
      <c r="AY131" s="238" t="s">
        <v>171</v>
      </c>
    </row>
    <row r="132" s="1" customFormat="1" ht="16.5" customHeight="1">
      <c r="B132" s="38"/>
      <c r="C132" s="205" t="s">
        <v>353</v>
      </c>
      <c r="D132" s="205" t="s">
        <v>173</v>
      </c>
      <c r="E132" s="206" t="s">
        <v>3875</v>
      </c>
      <c r="F132" s="207" t="s">
        <v>3876</v>
      </c>
      <c r="G132" s="208" t="s">
        <v>176</v>
      </c>
      <c r="H132" s="209">
        <v>424</v>
      </c>
      <c r="I132" s="210"/>
      <c r="J132" s="211">
        <f>ROUND(I132*H132,2)</f>
        <v>0</v>
      </c>
      <c r="K132" s="207" t="s">
        <v>177</v>
      </c>
      <c r="L132" s="43"/>
      <c r="M132" s="212" t="s">
        <v>1</v>
      </c>
      <c r="N132" s="213" t="s">
        <v>48</v>
      </c>
      <c r="O132" s="79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AR132" s="16" t="s">
        <v>178</v>
      </c>
      <c r="AT132" s="16" t="s">
        <v>173</v>
      </c>
      <c r="AU132" s="16" t="s">
        <v>87</v>
      </c>
      <c r="AY132" s="16" t="s">
        <v>171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6" t="s">
        <v>85</v>
      </c>
      <c r="BK132" s="216">
        <f>ROUND(I132*H132,2)</f>
        <v>0</v>
      </c>
      <c r="BL132" s="16" t="s">
        <v>178</v>
      </c>
      <c r="BM132" s="16" t="s">
        <v>3877</v>
      </c>
    </row>
    <row r="133" s="12" customFormat="1">
      <c r="B133" s="228"/>
      <c r="C133" s="229"/>
      <c r="D133" s="219" t="s">
        <v>180</v>
      </c>
      <c r="E133" s="230" t="s">
        <v>1</v>
      </c>
      <c r="F133" s="231" t="s">
        <v>3878</v>
      </c>
      <c r="G133" s="229"/>
      <c r="H133" s="232">
        <v>424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AT133" s="238" t="s">
        <v>180</v>
      </c>
      <c r="AU133" s="238" t="s">
        <v>87</v>
      </c>
      <c r="AV133" s="12" t="s">
        <v>87</v>
      </c>
      <c r="AW133" s="12" t="s">
        <v>38</v>
      </c>
      <c r="AX133" s="12" t="s">
        <v>85</v>
      </c>
      <c r="AY133" s="238" t="s">
        <v>171</v>
      </c>
    </row>
    <row r="134" s="1" customFormat="1" ht="16.5" customHeight="1">
      <c r="B134" s="38"/>
      <c r="C134" s="205" t="s">
        <v>270</v>
      </c>
      <c r="D134" s="205" t="s">
        <v>173</v>
      </c>
      <c r="E134" s="206" t="s">
        <v>3879</v>
      </c>
      <c r="F134" s="207" t="s">
        <v>3880</v>
      </c>
      <c r="G134" s="208" t="s">
        <v>194</v>
      </c>
      <c r="H134" s="209">
        <v>3</v>
      </c>
      <c r="I134" s="210"/>
      <c r="J134" s="211">
        <f>ROUND(I134*H134,2)</f>
        <v>0</v>
      </c>
      <c r="K134" s="207" t="s">
        <v>177</v>
      </c>
      <c r="L134" s="43"/>
      <c r="M134" s="212" t="s">
        <v>1</v>
      </c>
      <c r="N134" s="213" t="s">
        <v>48</v>
      </c>
      <c r="O134" s="79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AR134" s="16" t="s">
        <v>178</v>
      </c>
      <c r="AT134" s="16" t="s">
        <v>173</v>
      </c>
      <c r="AU134" s="16" t="s">
        <v>87</v>
      </c>
      <c r="AY134" s="16" t="s">
        <v>171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6" t="s">
        <v>85</v>
      </c>
      <c r="BK134" s="216">
        <f>ROUND(I134*H134,2)</f>
        <v>0</v>
      </c>
      <c r="BL134" s="16" t="s">
        <v>178</v>
      </c>
      <c r="BM134" s="16" t="s">
        <v>3881</v>
      </c>
    </row>
    <row r="135" s="1" customFormat="1" ht="16.5" customHeight="1">
      <c r="B135" s="38"/>
      <c r="C135" s="205" t="s">
        <v>364</v>
      </c>
      <c r="D135" s="205" t="s">
        <v>173</v>
      </c>
      <c r="E135" s="206" t="s">
        <v>3882</v>
      </c>
      <c r="F135" s="207" t="s">
        <v>3883</v>
      </c>
      <c r="G135" s="208" t="s">
        <v>496</v>
      </c>
      <c r="H135" s="209">
        <v>1</v>
      </c>
      <c r="I135" s="210"/>
      <c r="J135" s="211">
        <f>ROUND(I135*H135,2)</f>
        <v>0</v>
      </c>
      <c r="K135" s="207" t="s">
        <v>1</v>
      </c>
      <c r="L135" s="43"/>
      <c r="M135" s="212" t="s">
        <v>1</v>
      </c>
      <c r="N135" s="213" t="s">
        <v>48</v>
      </c>
      <c r="O135" s="79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AR135" s="16" t="s">
        <v>178</v>
      </c>
      <c r="AT135" s="16" t="s">
        <v>173</v>
      </c>
      <c r="AU135" s="16" t="s">
        <v>87</v>
      </c>
      <c r="AY135" s="16" t="s">
        <v>171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6" t="s">
        <v>85</v>
      </c>
      <c r="BK135" s="216">
        <f>ROUND(I135*H135,2)</f>
        <v>0</v>
      </c>
      <c r="BL135" s="16" t="s">
        <v>178</v>
      </c>
      <c r="BM135" s="16" t="s">
        <v>3884</v>
      </c>
    </row>
    <row r="136" s="12" customFormat="1">
      <c r="B136" s="228"/>
      <c r="C136" s="229"/>
      <c r="D136" s="219" t="s">
        <v>180</v>
      </c>
      <c r="E136" s="230" t="s">
        <v>1</v>
      </c>
      <c r="F136" s="231" t="s">
        <v>3885</v>
      </c>
      <c r="G136" s="229"/>
      <c r="H136" s="232">
        <v>1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AT136" s="238" t="s">
        <v>180</v>
      </c>
      <c r="AU136" s="238" t="s">
        <v>87</v>
      </c>
      <c r="AV136" s="12" t="s">
        <v>87</v>
      </c>
      <c r="AW136" s="12" t="s">
        <v>38</v>
      </c>
      <c r="AX136" s="12" t="s">
        <v>85</v>
      </c>
      <c r="AY136" s="238" t="s">
        <v>171</v>
      </c>
    </row>
    <row r="137" s="1" customFormat="1" ht="16.5" customHeight="1">
      <c r="B137" s="38"/>
      <c r="C137" s="205" t="s">
        <v>368</v>
      </c>
      <c r="D137" s="205" t="s">
        <v>173</v>
      </c>
      <c r="E137" s="206" t="s">
        <v>3886</v>
      </c>
      <c r="F137" s="207" t="s">
        <v>3887</v>
      </c>
      <c r="G137" s="208" t="s">
        <v>496</v>
      </c>
      <c r="H137" s="209">
        <v>1</v>
      </c>
      <c r="I137" s="210"/>
      <c r="J137" s="211">
        <f>ROUND(I137*H137,2)</f>
        <v>0</v>
      </c>
      <c r="K137" s="207" t="s">
        <v>1</v>
      </c>
      <c r="L137" s="43"/>
      <c r="M137" s="212" t="s">
        <v>1</v>
      </c>
      <c r="N137" s="213" t="s">
        <v>48</v>
      </c>
      <c r="O137" s="79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AR137" s="16" t="s">
        <v>178</v>
      </c>
      <c r="AT137" s="16" t="s">
        <v>173</v>
      </c>
      <c r="AU137" s="16" t="s">
        <v>87</v>
      </c>
      <c r="AY137" s="16" t="s">
        <v>171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6" t="s">
        <v>85</v>
      </c>
      <c r="BK137" s="216">
        <f>ROUND(I137*H137,2)</f>
        <v>0</v>
      </c>
      <c r="BL137" s="16" t="s">
        <v>178</v>
      </c>
      <c r="BM137" s="16" t="s">
        <v>3888</v>
      </c>
    </row>
    <row r="138" s="12" customFormat="1">
      <c r="B138" s="228"/>
      <c r="C138" s="229"/>
      <c r="D138" s="219" t="s">
        <v>180</v>
      </c>
      <c r="E138" s="230" t="s">
        <v>1</v>
      </c>
      <c r="F138" s="231" t="s">
        <v>3889</v>
      </c>
      <c r="G138" s="229"/>
      <c r="H138" s="232">
        <v>1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AT138" s="238" t="s">
        <v>180</v>
      </c>
      <c r="AU138" s="238" t="s">
        <v>87</v>
      </c>
      <c r="AV138" s="12" t="s">
        <v>87</v>
      </c>
      <c r="AW138" s="12" t="s">
        <v>38</v>
      </c>
      <c r="AX138" s="12" t="s">
        <v>85</v>
      </c>
      <c r="AY138" s="238" t="s">
        <v>171</v>
      </c>
    </row>
    <row r="139" s="1" customFormat="1" ht="16.5" customHeight="1">
      <c r="B139" s="38"/>
      <c r="C139" s="205" t="s">
        <v>373</v>
      </c>
      <c r="D139" s="205" t="s">
        <v>173</v>
      </c>
      <c r="E139" s="206" t="s">
        <v>3890</v>
      </c>
      <c r="F139" s="207" t="s">
        <v>3891</v>
      </c>
      <c r="G139" s="208" t="s">
        <v>496</v>
      </c>
      <c r="H139" s="209">
        <v>1</v>
      </c>
      <c r="I139" s="210"/>
      <c r="J139" s="211">
        <f>ROUND(I139*H139,2)</f>
        <v>0</v>
      </c>
      <c r="K139" s="207" t="s">
        <v>1</v>
      </c>
      <c r="L139" s="43"/>
      <c r="M139" s="212" t="s">
        <v>1</v>
      </c>
      <c r="N139" s="213" t="s">
        <v>48</v>
      </c>
      <c r="O139" s="79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AR139" s="16" t="s">
        <v>178</v>
      </c>
      <c r="AT139" s="16" t="s">
        <v>173</v>
      </c>
      <c r="AU139" s="16" t="s">
        <v>87</v>
      </c>
      <c r="AY139" s="16" t="s">
        <v>171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6" t="s">
        <v>85</v>
      </c>
      <c r="BK139" s="216">
        <f>ROUND(I139*H139,2)</f>
        <v>0</v>
      </c>
      <c r="BL139" s="16" t="s">
        <v>178</v>
      </c>
      <c r="BM139" s="16" t="s">
        <v>3892</v>
      </c>
    </row>
    <row r="140" s="12" customFormat="1">
      <c r="B140" s="228"/>
      <c r="C140" s="229"/>
      <c r="D140" s="219" t="s">
        <v>180</v>
      </c>
      <c r="E140" s="230" t="s">
        <v>1</v>
      </c>
      <c r="F140" s="231" t="s">
        <v>3893</v>
      </c>
      <c r="G140" s="229"/>
      <c r="H140" s="232">
        <v>1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AT140" s="238" t="s">
        <v>180</v>
      </c>
      <c r="AU140" s="238" t="s">
        <v>87</v>
      </c>
      <c r="AV140" s="12" t="s">
        <v>87</v>
      </c>
      <c r="AW140" s="12" t="s">
        <v>38</v>
      </c>
      <c r="AX140" s="12" t="s">
        <v>85</v>
      </c>
      <c r="AY140" s="238" t="s">
        <v>171</v>
      </c>
    </row>
    <row r="141" s="10" customFormat="1" ht="22.8" customHeight="1">
      <c r="B141" s="189"/>
      <c r="C141" s="190"/>
      <c r="D141" s="191" t="s">
        <v>76</v>
      </c>
      <c r="E141" s="203" t="s">
        <v>909</v>
      </c>
      <c r="F141" s="203" t="s">
        <v>910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SUM(P142:P143)</f>
        <v>0</v>
      </c>
      <c r="Q141" s="197"/>
      <c r="R141" s="198">
        <f>SUM(R142:R143)</f>
        <v>0</v>
      </c>
      <c r="S141" s="197"/>
      <c r="T141" s="199">
        <f>SUM(T142:T143)</f>
        <v>0</v>
      </c>
      <c r="AR141" s="200" t="s">
        <v>85</v>
      </c>
      <c r="AT141" s="201" t="s">
        <v>76</v>
      </c>
      <c r="AU141" s="201" t="s">
        <v>85</v>
      </c>
      <c r="AY141" s="200" t="s">
        <v>171</v>
      </c>
      <c r="BK141" s="202">
        <f>SUM(BK142:BK143)</f>
        <v>0</v>
      </c>
    </row>
    <row r="142" s="1" customFormat="1" ht="16.5" customHeight="1">
      <c r="B142" s="38"/>
      <c r="C142" s="205" t="s">
        <v>378</v>
      </c>
      <c r="D142" s="205" t="s">
        <v>173</v>
      </c>
      <c r="E142" s="206" t="s">
        <v>3894</v>
      </c>
      <c r="F142" s="207" t="s">
        <v>3895</v>
      </c>
      <c r="G142" s="208" t="s">
        <v>194</v>
      </c>
      <c r="H142" s="209">
        <v>4</v>
      </c>
      <c r="I142" s="210"/>
      <c r="J142" s="211">
        <f>ROUND(I142*H142,2)</f>
        <v>0</v>
      </c>
      <c r="K142" s="207" t="s">
        <v>177</v>
      </c>
      <c r="L142" s="43"/>
      <c r="M142" s="212" t="s">
        <v>1</v>
      </c>
      <c r="N142" s="213" t="s">
        <v>48</v>
      </c>
      <c r="O142" s="79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AR142" s="16" t="s">
        <v>178</v>
      </c>
      <c r="AT142" s="16" t="s">
        <v>173</v>
      </c>
      <c r="AU142" s="16" t="s">
        <v>87</v>
      </c>
      <c r="AY142" s="16" t="s">
        <v>171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6" t="s">
        <v>85</v>
      </c>
      <c r="BK142" s="216">
        <f>ROUND(I142*H142,2)</f>
        <v>0</v>
      </c>
      <c r="BL142" s="16" t="s">
        <v>178</v>
      </c>
      <c r="BM142" s="16" t="s">
        <v>3896</v>
      </c>
    </row>
    <row r="143" s="12" customFormat="1">
      <c r="B143" s="228"/>
      <c r="C143" s="229"/>
      <c r="D143" s="219" t="s">
        <v>180</v>
      </c>
      <c r="E143" s="230" t="s">
        <v>1</v>
      </c>
      <c r="F143" s="231" t="s">
        <v>3897</v>
      </c>
      <c r="G143" s="229"/>
      <c r="H143" s="232">
        <v>4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AT143" s="238" t="s">
        <v>180</v>
      </c>
      <c r="AU143" s="238" t="s">
        <v>87</v>
      </c>
      <c r="AV143" s="12" t="s">
        <v>87</v>
      </c>
      <c r="AW143" s="12" t="s">
        <v>38</v>
      </c>
      <c r="AX143" s="12" t="s">
        <v>85</v>
      </c>
      <c r="AY143" s="238" t="s">
        <v>171</v>
      </c>
    </row>
    <row r="144" s="10" customFormat="1" ht="25.92" customHeight="1">
      <c r="B144" s="189"/>
      <c r="C144" s="190"/>
      <c r="D144" s="191" t="s">
        <v>76</v>
      </c>
      <c r="E144" s="192" t="s">
        <v>113</v>
      </c>
      <c r="F144" s="192" t="s">
        <v>3898</v>
      </c>
      <c r="G144" s="190"/>
      <c r="H144" s="190"/>
      <c r="I144" s="193"/>
      <c r="J144" s="194">
        <f>BK144</f>
        <v>0</v>
      </c>
      <c r="K144" s="190"/>
      <c r="L144" s="195"/>
      <c r="M144" s="196"/>
      <c r="N144" s="197"/>
      <c r="O144" s="197"/>
      <c r="P144" s="198">
        <f>P145</f>
        <v>0</v>
      </c>
      <c r="Q144" s="197"/>
      <c r="R144" s="198">
        <f>R145</f>
        <v>0</v>
      </c>
      <c r="S144" s="197"/>
      <c r="T144" s="199">
        <f>T145</f>
        <v>0</v>
      </c>
      <c r="AR144" s="200" t="s">
        <v>198</v>
      </c>
      <c r="AT144" s="201" t="s">
        <v>76</v>
      </c>
      <c r="AU144" s="201" t="s">
        <v>77</v>
      </c>
      <c r="AY144" s="200" t="s">
        <v>171</v>
      </c>
      <c r="BK144" s="202">
        <f>BK145</f>
        <v>0</v>
      </c>
    </row>
    <row r="145" s="10" customFormat="1" ht="22.8" customHeight="1">
      <c r="B145" s="189"/>
      <c r="C145" s="190"/>
      <c r="D145" s="191" t="s">
        <v>76</v>
      </c>
      <c r="E145" s="203" t="s">
        <v>3899</v>
      </c>
      <c r="F145" s="203" t="s">
        <v>3900</v>
      </c>
      <c r="G145" s="190"/>
      <c r="H145" s="190"/>
      <c r="I145" s="193"/>
      <c r="J145" s="204">
        <f>BK145</f>
        <v>0</v>
      </c>
      <c r="K145" s="190"/>
      <c r="L145" s="195"/>
      <c r="M145" s="196"/>
      <c r="N145" s="197"/>
      <c r="O145" s="197"/>
      <c r="P145" s="198">
        <f>SUM(P146:P147)</f>
        <v>0</v>
      </c>
      <c r="Q145" s="197"/>
      <c r="R145" s="198">
        <f>SUM(R146:R147)</f>
        <v>0</v>
      </c>
      <c r="S145" s="197"/>
      <c r="T145" s="199">
        <f>SUM(T146:T147)</f>
        <v>0</v>
      </c>
      <c r="AR145" s="200" t="s">
        <v>198</v>
      </c>
      <c r="AT145" s="201" t="s">
        <v>76</v>
      </c>
      <c r="AU145" s="201" t="s">
        <v>85</v>
      </c>
      <c r="AY145" s="200" t="s">
        <v>171</v>
      </c>
      <c r="BK145" s="202">
        <f>SUM(BK146:BK147)</f>
        <v>0</v>
      </c>
    </row>
    <row r="146" s="1" customFormat="1" ht="16.5" customHeight="1">
      <c r="B146" s="38"/>
      <c r="C146" s="205" t="s">
        <v>382</v>
      </c>
      <c r="D146" s="205" t="s">
        <v>173</v>
      </c>
      <c r="E146" s="206" t="s">
        <v>3901</v>
      </c>
      <c r="F146" s="207" t="s">
        <v>3902</v>
      </c>
      <c r="G146" s="208" t="s">
        <v>3903</v>
      </c>
      <c r="H146" s="209">
        <v>1</v>
      </c>
      <c r="I146" s="210"/>
      <c r="J146" s="211">
        <f>ROUND(I146*H146,2)</f>
        <v>0</v>
      </c>
      <c r="K146" s="207" t="s">
        <v>177</v>
      </c>
      <c r="L146" s="43"/>
      <c r="M146" s="212" t="s">
        <v>1</v>
      </c>
      <c r="N146" s="213" t="s">
        <v>48</v>
      </c>
      <c r="O146" s="79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AR146" s="16" t="s">
        <v>3904</v>
      </c>
      <c r="AT146" s="16" t="s">
        <v>173</v>
      </c>
      <c r="AU146" s="16" t="s">
        <v>87</v>
      </c>
      <c r="AY146" s="16" t="s">
        <v>171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6" t="s">
        <v>85</v>
      </c>
      <c r="BK146" s="216">
        <f>ROUND(I146*H146,2)</f>
        <v>0</v>
      </c>
      <c r="BL146" s="16" t="s">
        <v>3904</v>
      </c>
      <c r="BM146" s="16" t="s">
        <v>3905</v>
      </c>
    </row>
    <row r="147" s="12" customFormat="1">
      <c r="B147" s="228"/>
      <c r="C147" s="229"/>
      <c r="D147" s="219" t="s">
        <v>180</v>
      </c>
      <c r="E147" s="230" t="s">
        <v>1</v>
      </c>
      <c r="F147" s="231" t="s">
        <v>3906</v>
      </c>
      <c r="G147" s="229"/>
      <c r="H147" s="232">
        <v>1</v>
      </c>
      <c r="I147" s="233"/>
      <c r="J147" s="229"/>
      <c r="K147" s="229"/>
      <c r="L147" s="234"/>
      <c r="M147" s="276"/>
      <c r="N147" s="277"/>
      <c r="O147" s="277"/>
      <c r="P147" s="277"/>
      <c r="Q147" s="277"/>
      <c r="R147" s="277"/>
      <c r="S147" s="277"/>
      <c r="T147" s="278"/>
      <c r="AT147" s="238" t="s">
        <v>180</v>
      </c>
      <c r="AU147" s="238" t="s">
        <v>87</v>
      </c>
      <c r="AV147" s="12" t="s">
        <v>87</v>
      </c>
      <c r="AW147" s="12" t="s">
        <v>38</v>
      </c>
      <c r="AX147" s="12" t="s">
        <v>85</v>
      </c>
      <c r="AY147" s="238" t="s">
        <v>171</v>
      </c>
    </row>
    <row r="148" s="1" customFormat="1" ht="6.96" customHeight="1">
      <c r="B148" s="57"/>
      <c r="C148" s="58"/>
      <c r="D148" s="58"/>
      <c r="E148" s="58"/>
      <c r="F148" s="58"/>
      <c r="G148" s="58"/>
      <c r="H148" s="58"/>
      <c r="I148" s="155"/>
      <c r="J148" s="58"/>
      <c r="K148" s="58"/>
      <c r="L148" s="43"/>
    </row>
  </sheetData>
  <sheetProtection sheet="1" autoFilter="0" formatColumns="0" formatRows="0" objects="1" scenarios="1" spinCount="100000" saltValue="ppyGd9/jBszsTFvr5WmEwX/6rO9WrHAumgqATn2oET9jk1HqptNIsV7/HJ269KTgv90haKGkxQnqPwwdmHWZrg==" hashValue="Q0EhHt3Mo7r8NWoXLYOsVx4Gs1oFg7p4EDBN1CoqBs3TqC5MA71SR5Qd5a6zb2VBo7dpUofIN8OjG1nQ9Z9IUg==" algorithmName="SHA-512" password="CC35"/>
  <autoFilter ref="C83:K14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114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87</v>
      </c>
    </row>
    <row r="4" ht="24.96" customHeight="1">
      <c r="B4" s="19"/>
      <c r="D4" s="128" t="s">
        <v>115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Stavební úpravy ZŠ Mnichovická 23.4.2019</v>
      </c>
      <c r="F7" s="129"/>
      <c r="G7" s="129"/>
      <c r="H7" s="129"/>
      <c r="L7" s="19"/>
    </row>
    <row r="8" s="1" customFormat="1" ht="12" customHeight="1">
      <c r="B8" s="43"/>
      <c r="D8" s="129" t="s">
        <v>116</v>
      </c>
      <c r="I8" s="131"/>
      <c r="L8" s="43"/>
    </row>
    <row r="9" s="1" customFormat="1" ht="36.96" customHeight="1">
      <c r="B9" s="43"/>
      <c r="E9" s="132" t="s">
        <v>3907</v>
      </c>
      <c r="F9" s="1"/>
      <c r="G9" s="1"/>
      <c r="H9" s="1"/>
      <c r="I9" s="131"/>
      <c r="L9" s="43"/>
    </row>
    <row r="10" s="1" customFormat="1">
      <c r="B10" s="43"/>
      <c r="I10" s="131"/>
      <c r="L10" s="43"/>
    </row>
    <row r="11" s="1" customFormat="1" ht="12" customHeight="1">
      <c r="B11" s="43"/>
      <c r="D11" s="129" t="s">
        <v>18</v>
      </c>
      <c r="F11" s="16" t="s">
        <v>1</v>
      </c>
      <c r="I11" s="133" t="s">
        <v>20</v>
      </c>
      <c r="J11" s="16" t="s">
        <v>1</v>
      </c>
      <c r="L11" s="43"/>
    </row>
    <row r="12" s="1" customFormat="1" ht="12" customHeight="1">
      <c r="B12" s="43"/>
      <c r="D12" s="129" t="s">
        <v>22</v>
      </c>
      <c r="F12" s="16" t="s">
        <v>23</v>
      </c>
      <c r="I12" s="133" t="s">
        <v>24</v>
      </c>
      <c r="J12" s="134" t="str">
        <f>'Rekapitulace stavby'!AN8</f>
        <v>17. 1. 2019</v>
      </c>
      <c r="L12" s="43"/>
    </row>
    <row r="13" s="1" customFormat="1" ht="10.8" customHeight="1">
      <c r="B13" s="43"/>
      <c r="I13" s="131"/>
      <c r="L13" s="43"/>
    </row>
    <row r="14" s="1" customFormat="1" ht="12" customHeight="1">
      <c r="B14" s="43"/>
      <c r="D14" s="129" t="s">
        <v>30</v>
      </c>
      <c r="I14" s="133" t="s">
        <v>31</v>
      </c>
      <c r="J14" s="16" t="s">
        <v>1</v>
      </c>
      <c r="L14" s="43"/>
    </row>
    <row r="15" s="1" customFormat="1" ht="18" customHeight="1">
      <c r="B15" s="43"/>
      <c r="E15" s="16" t="s">
        <v>32</v>
      </c>
      <c r="I15" s="133" t="s">
        <v>33</v>
      </c>
      <c r="J15" s="16" t="s">
        <v>1</v>
      </c>
      <c r="L15" s="43"/>
    </row>
    <row r="16" s="1" customFormat="1" ht="6.96" customHeight="1">
      <c r="B16" s="43"/>
      <c r="I16" s="131"/>
      <c r="L16" s="43"/>
    </row>
    <row r="17" s="1" customFormat="1" ht="12" customHeight="1">
      <c r="B17" s="43"/>
      <c r="D17" s="129" t="s">
        <v>34</v>
      </c>
      <c r="I17" s="133" t="s">
        <v>31</v>
      </c>
      <c r="J17" s="32" t="str">
        <f>'Rekapitulace stavby'!AN13</f>
        <v>Vyplň údaj</v>
      </c>
      <c r="L17" s="43"/>
    </row>
    <row r="18" s="1" customFormat="1" ht="18" customHeight="1">
      <c r="B18" s="43"/>
      <c r="E18" s="32" t="str">
        <f>'Rekapitulace stavby'!E14</f>
        <v>Vyplň údaj</v>
      </c>
      <c r="F18" s="16"/>
      <c r="G18" s="16"/>
      <c r="H18" s="16"/>
      <c r="I18" s="133" t="s">
        <v>33</v>
      </c>
      <c r="J18" s="32" t="str">
        <f>'Rekapitulace stavby'!AN14</f>
        <v>Vyplň údaj</v>
      </c>
      <c r="L18" s="43"/>
    </row>
    <row r="19" s="1" customFormat="1" ht="6.96" customHeight="1">
      <c r="B19" s="43"/>
      <c r="I19" s="131"/>
      <c r="L19" s="43"/>
    </row>
    <row r="20" s="1" customFormat="1" ht="12" customHeight="1">
      <c r="B20" s="43"/>
      <c r="D20" s="129" t="s">
        <v>36</v>
      </c>
      <c r="I20" s="133" t="s">
        <v>31</v>
      </c>
      <c r="J20" s="16" t="s">
        <v>1</v>
      </c>
      <c r="L20" s="43"/>
    </row>
    <row r="21" s="1" customFormat="1" ht="18" customHeight="1">
      <c r="B21" s="43"/>
      <c r="E21" s="16" t="s">
        <v>37</v>
      </c>
      <c r="I21" s="133" t="s">
        <v>33</v>
      </c>
      <c r="J21" s="16" t="s">
        <v>1</v>
      </c>
      <c r="L21" s="43"/>
    </row>
    <row r="22" s="1" customFormat="1" ht="6.96" customHeight="1">
      <c r="B22" s="43"/>
      <c r="I22" s="131"/>
      <c r="L22" s="43"/>
    </row>
    <row r="23" s="1" customFormat="1" ht="12" customHeight="1">
      <c r="B23" s="43"/>
      <c r="D23" s="129" t="s">
        <v>39</v>
      </c>
      <c r="I23" s="133" t="s">
        <v>31</v>
      </c>
      <c r="J23" s="16" t="str">
        <f>IF('Rekapitulace stavby'!AN19="","",'Rekapitulace stavby'!AN19)</f>
        <v/>
      </c>
      <c r="L23" s="43"/>
    </row>
    <row r="24" s="1" customFormat="1" ht="18" customHeight="1">
      <c r="B24" s="43"/>
      <c r="E24" s="16" t="str">
        <f>IF('Rekapitulace stavby'!E20="","",'Rekapitulace stavby'!E20)</f>
        <v xml:space="preserve"> </v>
      </c>
      <c r="I24" s="133" t="s">
        <v>33</v>
      </c>
      <c r="J24" s="16" t="str">
        <f>IF('Rekapitulace stavby'!AN20="","",'Rekapitulace stavby'!AN20)</f>
        <v/>
      </c>
      <c r="L24" s="43"/>
    </row>
    <row r="25" s="1" customFormat="1" ht="6.96" customHeight="1">
      <c r="B25" s="43"/>
      <c r="I25" s="131"/>
      <c r="L25" s="43"/>
    </row>
    <row r="26" s="1" customFormat="1" ht="12" customHeight="1">
      <c r="B26" s="43"/>
      <c r="D26" s="129" t="s">
        <v>41</v>
      </c>
      <c r="I26" s="131"/>
      <c r="L26" s="43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3"/>
      <c r="I28" s="131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38"/>
      <c r="J29" s="71"/>
      <c r="K29" s="71"/>
      <c r="L29" s="43"/>
    </row>
    <row r="30" s="1" customFormat="1" ht="25.44" customHeight="1">
      <c r="B30" s="43"/>
      <c r="D30" s="139" t="s">
        <v>43</v>
      </c>
      <c r="I30" s="131"/>
      <c r="J30" s="140">
        <f>ROUND(J83,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38"/>
      <c r="J31" s="71"/>
      <c r="K31" s="71"/>
      <c r="L31" s="43"/>
    </row>
    <row r="32" s="1" customFormat="1" ht="14.4" customHeight="1">
      <c r="B32" s="43"/>
      <c r="F32" s="141" t="s">
        <v>45</v>
      </c>
      <c r="I32" s="142" t="s">
        <v>44</v>
      </c>
      <c r="J32" s="141" t="s">
        <v>46</v>
      </c>
      <c r="L32" s="43"/>
    </row>
    <row r="33" s="1" customFormat="1" ht="14.4" customHeight="1">
      <c r="B33" s="43"/>
      <c r="D33" s="129" t="s">
        <v>47</v>
      </c>
      <c r="E33" s="129" t="s">
        <v>48</v>
      </c>
      <c r="F33" s="143">
        <f>ROUND((SUM(BE83:BE96)),  2)</f>
        <v>0</v>
      </c>
      <c r="I33" s="144">
        <v>0.20999999999999999</v>
      </c>
      <c r="J33" s="143">
        <f>ROUND(((SUM(BE83:BE96))*I33),  2)</f>
        <v>0</v>
      </c>
      <c r="L33" s="43"/>
    </row>
    <row r="34" s="1" customFormat="1" ht="14.4" customHeight="1">
      <c r="B34" s="43"/>
      <c r="E34" s="129" t="s">
        <v>49</v>
      </c>
      <c r="F34" s="143">
        <f>ROUND((SUM(BF83:BF96)),  2)</f>
        <v>0</v>
      </c>
      <c r="I34" s="144">
        <v>0.14999999999999999</v>
      </c>
      <c r="J34" s="143">
        <f>ROUND(((SUM(BF83:BF96))*I34),  2)</f>
        <v>0</v>
      </c>
      <c r="L34" s="43"/>
    </row>
    <row r="35" hidden="1" s="1" customFormat="1" ht="14.4" customHeight="1">
      <c r="B35" s="43"/>
      <c r="E35" s="129" t="s">
        <v>50</v>
      </c>
      <c r="F35" s="143">
        <f>ROUND((SUM(BG83:BG96)),  2)</f>
        <v>0</v>
      </c>
      <c r="I35" s="144">
        <v>0.20999999999999999</v>
      </c>
      <c r="J35" s="143">
        <f>0</f>
        <v>0</v>
      </c>
      <c r="L35" s="43"/>
    </row>
    <row r="36" hidden="1" s="1" customFormat="1" ht="14.4" customHeight="1">
      <c r="B36" s="43"/>
      <c r="E36" s="129" t="s">
        <v>51</v>
      </c>
      <c r="F36" s="143">
        <f>ROUND((SUM(BH83:BH96)),  2)</f>
        <v>0</v>
      </c>
      <c r="I36" s="144">
        <v>0.14999999999999999</v>
      </c>
      <c r="J36" s="143">
        <f>0</f>
        <v>0</v>
      </c>
      <c r="L36" s="43"/>
    </row>
    <row r="37" hidden="1" s="1" customFormat="1" ht="14.4" customHeight="1">
      <c r="B37" s="43"/>
      <c r="E37" s="129" t="s">
        <v>52</v>
      </c>
      <c r="F37" s="143">
        <f>ROUND((SUM(BI83:BI96)),  2)</f>
        <v>0</v>
      </c>
      <c r="I37" s="144">
        <v>0</v>
      </c>
      <c r="J37" s="143">
        <f>0</f>
        <v>0</v>
      </c>
      <c r="L37" s="43"/>
    </row>
    <row r="38" s="1" customFormat="1" ht="6.96" customHeight="1">
      <c r="B38" s="43"/>
      <c r="I38" s="131"/>
      <c r="L38" s="43"/>
    </row>
    <row r="39" s="1" customFormat="1" ht="25.44" customHeight="1">
      <c r="B39" s="43"/>
      <c r="C39" s="145"/>
      <c r="D39" s="146" t="s">
        <v>53</v>
      </c>
      <c r="E39" s="147"/>
      <c r="F39" s="147"/>
      <c r="G39" s="148" t="s">
        <v>54</v>
      </c>
      <c r="H39" s="149" t="s">
        <v>55</v>
      </c>
      <c r="I39" s="150"/>
      <c r="J39" s="151">
        <f>SUM(J30:J37)</f>
        <v>0</v>
      </c>
      <c r="K39" s="152"/>
      <c r="L39" s="43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3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3"/>
    </row>
    <row r="45" s="1" customFormat="1" ht="24.96" customHeight="1">
      <c r="B45" s="38"/>
      <c r="C45" s="22" t="s">
        <v>118</v>
      </c>
      <c r="D45" s="39"/>
      <c r="E45" s="39"/>
      <c r="F45" s="39"/>
      <c r="G45" s="39"/>
      <c r="H45" s="39"/>
      <c r="I45" s="131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1"/>
      <c r="J46" s="39"/>
      <c r="K46" s="39"/>
      <c r="L46" s="43"/>
    </row>
    <row r="47" s="1" customFormat="1" ht="12" customHeight="1">
      <c r="B47" s="38"/>
      <c r="C47" s="31" t="s">
        <v>16</v>
      </c>
      <c r="D47" s="39"/>
      <c r="E47" s="39"/>
      <c r="F47" s="39"/>
      <c r="G47" s="39"/>
      <c r="H47" s="39"/>
      <c r="I47" s="131"/>
      <c r="J47" s="39"/>
      <c r="K47" s="39"/>
      <c r="L47" s="43"/>
    </row>
    <row r="48" s="1" customFormat="1" ht="16.5" customHeight="1">
      <c r="B48" s="38"/>
      <c r="C48" s="39"/>
      <c r="D48" s="39"/>
      <c r="E48" s="159" t="str">
        <f>E7</f>
        <v>Stavební úpravy ZŠ Mnichovická 23.4.2019</v>
      </c>
      <c r="F48" s="31"/>
      <c r="G48" s="31"/>
      <c r="H48" s="31"/>
      <c r="I48" s="131"/>
      <c r="J48" s="39"/>
      <c r="K48" s="39"/>
      <c r="L48" s="43"/>
    </row>
    <row r="49" s="1" customFormat="1" ht="12" customHeight="1">
      <c r="B49" s="38"/>
      <c r="C49" s="31" t="s">
        <v>116</v>
      </c>
      <c r="D49" s="39"/>
      <c r="E49" s="39"/>
      <c r="F49" s="39"/>
      <c r="G49" s="39"/>
      <c r="H49" s="39"/>
      <c r="I49" s="131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SO 10 - VRN</v>
      </c>
      <c r="F50" s="39"/>
      <c r="G50" s="39"/>
      <c r="H50" s="39"/>
      <c r="I50" s="131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1"/>
      <c r="J51" s="39"/>
      <c r="K51" s="39"/>
      <c r="L51" s="43"/>
    </row>
    <row r="52" s="1" customFormat="1" ht="12" customHeight="1">
      <c r="B52" s="38"/>
      <c r="C52" s="31" t="s">
        <v>22</v>
      </c>
      <c r="D52" s="39"/>
      <c r="E52" s="39"/>
      <c r="F52" s="26" t="str">
        <f>F12</f>
        <v>Mnichovická 62, Kolín</v>
      </c>
      <c r="G52" s="39"/>
      <c r="H52" s="39"/>
      <c r="I52" s="133" t="s">
        <v>24</v>
      </c>
      <c r="J52" s="67" t="str">
        <f>IF(J12="","",J12)</f>
        <v>17. 1. 2019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1"/>
      <c r="J53" s="39"/>
      <c r="K53" s="39"/>
      <c r="L53" s="43"/>
    </row>
    <row r="54" s="1" customFormat="1" ht="24.9" customHeight="1">
      <c r="B54" s="38"/>
      <c r="C54" s="31" t="s">
        <v>30</v>
      </c>
      <c r="D54" s="39"/>
      <c r="E54" s="39"/>
      <c r="F54" s="26" t="str">
        <f>E15</f>
        <v>Město Kolín, Karlovo nám. 78, 280 12 Kolín 1</v>
      </c>
      <c r="G54" s="39"/>
      <c r="H54" s="39"/>
      <c r="I54" s="133" t="s">
        <v>36</v>
      </c>
      <c r="J54" s="36" t="str">
        <f>E21</f>
        <v>Projecticon s.r.o., Nový Hrádek 151, 549 522</v>
      </c>
      <c r="K54" s="39"/>
      <c r="L54" s="43"/>
    </row>
    <row r="55" s="1" customFormat="1" ht="13.65" customHeight="1">
      <c r="B55" s="38"/>
      <c r="C55" s="31" t="s">
        <v>34</v>
      </c>
      <c r="D55" s="39"/>
      <c r="E55" s="39"/>
      <c r="F55" s="26" t="str">
        <f>IF(E18="","",E18)</f>
        <v>Vyplň údaj</v>
      </c>
      <c r="G55" s="39"/>
      <c r="H55" s="39"/>
      <c r="I55" s="133" t="s">
        <v>39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1"/>
      <c r="J56" s="39"/>
      <c r="K56" s="39"/>
      <c r="L56" s="43"/>
    </row>
    <row r="57" s="1" customFormat="1" ht="29.28" customHeight="1">
      <c r="B57" s="38"/>
      <c r="C57" s="160" t="s">
        <v>119</v>
      </c>
      <c r="D57" s="161"/>
      <c r="E57" s="161"/>
      <c r="F57" s="161"/>
      <c r="G57" s="161"/>
      <c r="H57" s="161"/>
      <c r="I57" s="162"/>
      <c r="J57" s="163" t="s">
        <v>120</v>
      </c>
      <c r="K57" s="161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1"/>
      <c r="J58" s="39"/>
      <c r="K58" s="39"/>
      <c r="L58" s="43"/>
    </row>
    <row r="59" s="1" customFormat="1" ht="22.8" customHeight="1">
      <c r="B59" s="38"/>
      <c r="C59" s="164" t="s">
        <v>121</v>
      </c>
      <c r="D59" s="39"/>
      <c r="E59" s="39"/>
      <c r="F59" s="39"/>
      <c r="G59" s="39"/>
      <c r="H59" s="39"/>
      <c r="I59" s="131"/>
      <c r="J59" s="98">
        <f>J83</f>
        <v>0</v>
      </c>
      <c r="K59" s="39"/>
      <c r="L59" s="43"/>
      <c r="AU59" s="16" t="s">
        <v>122</v>
      </c>
    </row>
    <row r="60" s="7" customFormat="1" ht="24.96" customHeight="1">
      <c r="B60" s="165"/>
      <c r="C60" s="166"/>
      <c r="D60" s="167" t="s">
        <v>3767</v>
      </c>
      <c r="E60" s="168"/>
      <c r="F60" s="168"/>
      <c r="G60" s="168"/>
      <c r="H60" s="168"/>
      <c r="I60" s="169"/>
      <c r="J60" s="170">
        <f>J84</f>
        <v>0</v>
      </c>
      <c r="K60" s="166"/>
      <c r="L60" s="171"/>
    </row>
    <row r="61" s="8" customFormat="1" ht="19.92" customHeight="1">
      <c r="B61" s="172"/>
      <c r="C61" s="173"/>
      <c r="D61" s="174" t="s">
        <v>3768</v>
      </c>
      <c r="E61" s="175"/>
      <c r="F61" s="175"/>
      <c r="G61" s="175"/>
      <c r="H61" s="175"/>
      <c r="I61" s="176"/>
      <c r="J61" s="177">
        <f>J85</f>
        <v>0</v>
      </c>
      <c r="K61" s="173"/>
      <c r="L61" s="178"/>
    </row>
    <row r="62" s="8" customFormat="1" ht="19.92" customHeight="1">
      <c r="B62" s="172"/>
      <c r="C62" s="173"/>
      <c r="D62" s="174" t="s">
        <v>3908</v>
      </c>
      <c r="E62" s="175"/>
      <c r="F62" s="175"/>
      <c r="G62" s="175"/>
      <c r="H62" s="175"/>
      <c r="I62" s="176"/>
      <c r="J62" s="177">
        <f>J90</f>
        <v>0</v>
      </c>
      <c r="K62" s="173"/>
      <c r="L62" s="178"/>
    </row>
    <row r="63" s="8" customFormat="1" ht="19.92" customHeight="1">
      <c r="B63" s="172"/>
      <c r="C63" s="173"/>
      <c r="D63" s="174" t="s">
        <v>3909</v>
      </c>
      <c r="E63" s="175"/>
      <c r="F63" s="175"/>
      <c r="G63" s="175"/>
      <c r="H63" s="175"/>
      <c r="I63" s="176"/>
      <c r="J63" s="177">
        <f>J95</f>
        <v>0</v>
      </c>
      <c r="K63" s="173"/>
      <c r="L63" s="178"/>
    </row>
    <row r="64" s="1" customFormat="1" ht="21.84" customHeight="1">
      <c r="B64" s="38"/>
      <c r="C64" s="39"/>
      <c r="D64" s="39"/>
      <c r="E64" s="39"/>
      <c r="F64" s="39"/>
      <c r="G64" s="39"/>
      <c r="H64" s="39"/>
      <c r="I64" s="131"/>
      <c r="J64" s="39"/>
      <c r="K64" s="39"/>
      <c r="L64" s="43"/>
    </row>
    <row r="65" s="1" customFormat="1" ht="6.96" customHeight="1">
      <c r="B65" s="57"/>
      <c r="C65" s="58"/>
      <c r="D65" s="58"/>
      <c r="E65" s="58"/>
      <c r="F65" s="58"/>
      <c r="G65" s="58"/>
      <c r="H65" s="58"/>
      <c r="I65" s="155"/>
      <c r="J65" s="58"/>
      <c r="K65" s="58"/>
      <c r="L65" s="43"/>
    </row>
    <row r="69" s="1" customFormat="1" ht="6.96" customHeight="1">
      <c r="B69" s="59"/>
      <c r="C69" s="60"/>
      <c r="D69" s="60"/>
      <c r="E69" s="60"/>
      <c r="F69" s="60"/>
      <c r="G69" s="60"/>
      <c r="H69" s="60"/>
      <c r="I69" s="158"/>
      <c r="J69" s="60"/>
      <c r="K69" s="60"/>
      <c r="L69" s="43"/>
    </row>
    <row r="70" s="1" customFormat="1" ht="24.96" customHeight="1">
      <c r="B70" s="38"/>
      <c r="C70" s="22" t="s">
        <v>156</v>
      </c>
      <c r="D70" s="39"/>
      <c r="E70" s="39"/>
      <c r="F70" s="39"/>
      <c r="G70" s="39"/>
      <c r="H70" s="39"/>
      <c r="I70" s="131"/>
      <c r="J70" s="39"/>
      <c r="K70" s="39"/>
      <c r="L70" s="43"/>
    </row>
    <row r="71" s="1" customFormat="1" ht="6.96" customHeight="1">
      <c r="B71" s="38"/>
      <c r="C71" s="39"/>
      <c r="D71" s="39"/>
      <c r="E71" s="39"/>
      <c r="F71" s="39"/>
      <c r="G71" s="39"/>
      <c r="H71" s="39"/>
      <c r="I71" s="131"/>
      <c r="J71" s="39"/>
      <c r="K71" s="39"/>
      <c r="L71" s="43"/>
    </row>
    <row r="72" s="1" customFormat="1" ht="12" customHeight="1">
      <c r="B72" s="38"/>
      <c r="C72" s="31" t="s">
        <v>16</v>
      </c>
      <c r="D72" s="39"/>
      <c r="E72" s="39"/>
      <c r="F72" s="39"/>
      <c r="G72" s="39"/>
      <c r="H72" s="39"/>
      <c r="I72" s="131"/>
      <c r="J72" s="39"/>
      <c r="K72" s="39"/>
      <c r="L72" s="43"/>
    </row>
    <row r="73" s="1" customFormat="1" ht="16.5" customHeight="1">
      <c r="B73" s="38"/>
      <c r="C73" s="39"/>
      <c r="D73" s="39"/>
      <c r="E73" s="159" t="str">
        <f>E7</f>
        <v>Stavební úpravy ZŠ Mnichovická 23.4.2019</v>
      </c>
      <c r="F73" s="31"/>
      <c r="G73" s="31"/>
      <c r="H73" s="31"/>
      <c r="I73" s="131"/>
      <c r="J73" s="39"/>
      <c r="K73" s="39"/>
      <c r="L73" s="43"/>
    </row>
    <row r="74" s="1" customFormat="1" ht="12" customHeight="1">
      <c r="B74" s="38"/>
      <c r="C74" s="31" t="s">
        <v>116</v>
      </c>
      <c r="D74" s="39"/>
      <c r="E74" s="39"/>
      <c r="F74" s="39"/>
      <c r="G74" s="39"/>
      <c r="H74" s="39"/>
      <c r="I74" s="131"/>
      <c r="J74" s="39"/>
      <c r="K74" s="39"/>
      <c r="L74" s="43"/>
    </row>
    <row r="75" s="1" customFormat="1" ht="16.5" customHeight="1">
      <c r="B75" s="38"/>
      <c r="C75" s="39"/>
      <c r="D75" s="39"/>
      <c r="E75" s="64" t="str">
        <f>E9</f>
        <v>SO 10 - VRN</v>
      </c>
      <c r="F75" s="39"/>
      <c r="G75" s="39"/>
      <c r="H75" s="39"/>
      <c r="I75" s="131"/>
      <c r="J75" s="39"/>
      <c r="K75" s="39"/>
      <c r="L75" s="43"/>
    </row>
    <row r="76" s="1" customFormat="1" ht="6.96" customHeight="1">
      <c r="B76" s="38"/>
      <c r="C76" s="39"/>
      <c r="D76" s="39"/>
      <c r="E76" s="39"/>
      <c r="F76" s="39"/>
      <c r="G76" s="39"/>
      <c r="H76" s="39"/>
      <c r="I76" s="131"/>
      <c r="J76" s="39"/>
      <c r="K76" s="39"/>
      <c r="L76" s="43"/>
    </row>
    <row r="77" s="1" customFormat="1" ht="12" customHeight="1">
      <c r="B77" s="38"/>
      <c r="C77" s="31" t="s">
        <v>22</v>
      </c>
      <c r="D77" s="39"/>
      <c r="E77" s="39"/>
      <c r="F77" s="26" t="str">
        <f>F12</f>
        <v>Mnichovická 62, Kolín</v>
      </c>
      <c r="G77" s="39"/>
      <c r="H77" s="39"/>
      <c r="I77" s="133" t="s">
        <v>24</v>
      </c>
      <c r="J77" s="67" t="str">
        <f>IF(J12="","",J12)</f>
        <v>17. 1. 2019</v>
      </c>
      <c r="K77" s="39"/>
      <c r="L77" s="43"/>
    </row>
    <row r="78" s="1" customFormat="1" ht="6.96" customHeight="1">
      <c r="B78" s="38"/>
      <c r="C78" s="39"/>
      <c r="D78" s="39"/>
      <c r="E78" s="39"/>
      <c r="F78" s="39"/>
      <c r="G78" s="39"/>
      <c r="H78" s="39"/>
      <c r="I78" s="131"/>
      <c r="J78" s="39"/>
      <c r="K78" s="39"/>
      <c r="L78" s="43"/>
    </row>
    <row r="79" s="1" customFormat="1" ht="24.9" customHeight="1">
      <c r="B79" s="38"/>
      <c r="C79" s="31" t="s">
        <v>30</v>
      </c>
      <c r="D79" s="39"/>
      <c r="E79" s="39"/>
      <c r="F79" s="26" t="str">
        <f>E15</f>
        <v>Město Kolín, Karlovo nám. 78, 280 12 Kolín 1</v>
      </c>
      <c r="G79" s="39"/>
      <c r="H79" s="39"/>
      <c r="I79" s="133" t="s">
        <v>36</v>
      </c>
      <c r="J79" s="36" t="str">
        <f>E21</f>
        <v>Projecticon s.r.o., Nový Hrádek 151, 549 522</v>
      </c>
      <c r="K79" s="39"/>
      <c r="L79" s="43"/>
    </row>
    <row r="80" s="1" customFormat="1" ht="13.65" customHeight="1">
      <c r="B80" s="38"/>
      <c r="C80" s="31" t="s">
        <v>34</v>
      </c>
      <c r="D80" s="39"/>
      <c r="E80" s="39"/>
      <c r="F80" s="26" t="str">
        <f>IF(E18="","",E18)</f>
        <v>Vyplň údaj</v>
      </c>
      <c r="G80" s="39"/>
      <c r="H80" s="39"/>
      <c r="I80" s="133" t="s">
        <v>39</v>
      </c>
      <c r="J80" s="36" t="str">
        <f>E24</f>
        <v xml:space="preserve"> </v>
      </c>
      <c r="K80" s="39"/>
      <c r="L80" s="43"/>
    </row>
    <row r="81" s="1" customFormat="1" ht="10.32" customHeight="1">
      <c r="B81" s="38"/>
      <c r="C81" s="39"/>
      <c r="D81" s="39"/>
      <c r="E81" s="39"/>
      <c r="F81" s="39"/>
      <c r="G81" s="39"/>
      <c r="H81" s="39"/>
      <c r="I81" s="131"/>
      <c r="J81" s="39"/>
      <c r="K81" s="39"/>
      <c r="L81" s="43"/>
    </row>
    <row r="82" s="9" customFormat="1" ht="29.28" customHeight="1">
      <c r="B82" s="179"/>
      <c r="C82" s="180" t="s">
        <v>157</v>
      </c>
      <c r="D82" s="181" t="s">
        <v>62</v>
      </c>
      <c r="E82" s="181" t="s">
        <v>58</v>
      </c>
      <c r="F82" s="181" t="s">
        <v>59</v>
      </c>
      <c r="G82" s="181" t="s">
        <v>158</v>
      </c>
      <c r="H82" s="181" t="s">
        <v>159</v>
      </c>
      <c r="I82" s="182" t="s">
        <v>160</v>
      </c>
      <c r="J82" s="181" t="s">
        <v>120</v>
      </c>
      <c r="K82" s="183" t="s">
        <v>161</v>
      </c>
      <c r="L82" s="184"/>
      <c r="M82" s="88" t="s">
        <v>1</v>
      </c>
      <c r="N82" s="89" t="s">
        <v>47</v>
      </c>
      <c r="O82" s="89" t="s">
        <v>162</v>
      </c>
      <c r="P82" s="89" t="s">
        <v>163</v>
      </c>
      <c r="Q82" s="89" t="s">
        <v>164</v>
      </c>
      <c r="R82" s="89" t="s">
        <v>165</v>
      </c>
      <c r="S82" s="89" t="s">
        <v>166</v>
      </c>
      <c r="T82" s="90" t="s">
        <v>167</v>
      </c>
    </row>
    <row r="83" s="1" customFormat="1" ht="22.8" customHeight="1">
      <c r="B83" s="38"/>
      <c r="C83" s="95" t="s">
        <v>168</v>
      </c>
      <c r="D83" s="39"/>
      <c r="E83" s="39"/>
      <c r="F83" s="39"/>
      <c r="G83" s="39"/>
      <c r="H83" s="39"/>
      <c r="I83" s="131"/>
      <c r="J83" s="185">
        <f>BK83</f>
        <v>0</v>
      </c>
      <c r="K83" s="39"/>
      <c r="L83" s="43"/>
      <c r="M83" s="91"/>
      <c r="N83" s="92"/>
      <c r="O83" s="92"/>
      <c r="P83" s="186">
        <f>P84</f>
        <v>0</v>
      </c>
      <c r="Q83" s="92"/>
      <c r="R83" s="186">
        <f>R84</f>
        <v>0</v>
      </c>
      <c r="S83" s="92"/>
      <c r="T83" s="187">
        <f>T84</f>
        <v>0</v>
      </c>
      <c r="AT83" s="16" t="s">
        <v>76</v>
      </c>
      <c r="AU83" s="16" t="s">
        <v>122</v>
      </c>
      <c r="BK83" s="188">
        <f>BK84</f>
        <v>0</v>
      </c>
    </row>
    <row r="84" s="10" customFormat="1" ht="25.92" customHeight="1">
      <c r="B84" s="189"/>
      <c r="C84" s="190"/>
      <c r="D84" s="191" t="s">
        <v>76</v>
      </c>
      <c r="E84" s="192" t="s">
        <v>113</v>
      </c>
      <c r="F84" s="192" t="s">
        <v>3898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P85+P90+P95</f>
        <v>0</v>
      </c>
      <c r="Q84" s="197"/>
      <c r="R84" s="198">
        <f>R85+R90+R95</f>
        <v>0</v>
      </c>
      <c r="S84" s="197"/>
      <c r="T84" s="199">
        <f>T85+T90+T95</f>
        <v>0</v>
      </c>
      <c r="AR84" s="200" t="s">
        <v>198</v>
      </c>
      <c r="AT84" s="201" t="s">
        <v>76</v>
      </c>
      <c r="AU84" s="201" t="s">
        <v>77</v>
      </c>
      <c r="AY84" s="200" t="s">
        <v>171</v>
      </c>
      <c r="BK84" s="202">
        <f>BK85+BK90+BK95</f>
        <v>0</v>
      </c>
    </row>
    <row r="85" s="10" customFormat="1" ht="22.8" customHeight="1">
      <c r="B85" s="189"/>
      <c r="C85" s="190"/>
      <c r="D85" s="191" t="s">
        <v>76</v>
      </c>
      <c r="E85" s="203" t="s">
        <v>3899</v>
      </c>
      <c r="F85" s="203" t="s">
        <v>3900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SUM(P86:P89)</f>
        <v>0</v>
      </c>
      <c r="Q85" s="197"/>
      <c r="R85" s="198">
        <f>SUM(R86:R89)</f>
        <v>0</v>
      </c>
      <c r="S85" s="197"/>
      <c r="T85" s="199">
        <f>SUM(T86:T89)</f>
        <v>0</v>
      </c>
      <c r="AR85" s="200" t="s">
        <v>198</v>
      </c>
      <c r="AT85" s="201" t="s">
        <v>76</v>
      </c>
      <c r="AU85" s="201" t="s">
        <v>85</v>
      </c>
      <c r="AY85" s="200" t="s">
        <v>171</v>
      </c>
      <c r="BK85" s="202">
        <f>SUM(BK86:BK89)</f>
        <v>0</v>
      </c>
    </row>
    <row r="86" s="1" customFormat="1" ht="16.5" customHeight="1">
      <c r="B86" s="38"/>
      <c r="C86" s="205" t="s">
        <v>85</v>
      </c>
      <c r="D86" s="205" t="s">
        <v>173</v>
      </c>
      <c r="E86" s="206" t="s">
        <v>3910</v>
      </c>
      <c r="F86" s="207" t="s">
        <v>3900</v>
      </c>
      <c r="G86" s="208" t="s">
        <v>496</v>
      </c>
      <c r="H86" s="209">
        <v>1</v>
      </c>
      <c r="I86" s="210"/>
      <c r="J86" s="211">
        <f>ROUND(I86*H86,2)</f>
        <v>0</v>
      </c>
      <c r="K86" s="207" t="s">
        <v>177</v>
      </c>
      <c r="L86" s="43"/>
      <c r="M86" s="212" t="s">
        <v>1</v>
      </c>
      <c r="N86" s="213" t="s">
        <v>48</v>
      </c>
      <c r="O86" s="79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AR86" s="16" t="s">
        <v>3904</v>
      </c>
      <c r="AT86" s="16" t="s">
        <v>173</v>
      </c>
      <c r="AU86" s="16" t="s">
        <v>87</v>
      </c>
      <c r="AY86" s="16" t="s">
        <v>171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6" t="s">
        <v>85</v>
      </c>
      <c r="BK86" s="216">
        <f>ROUND(I86*H86,2)</f>
        <v>0</v>
      </c>
      <c r="BL86" s="16" t="s">
        <v>3904</v>
      </c>
      <c r="BM86" s="16" t="s">
        <v>3911</v>
      </c>
    </row>
    <row r="87" s="1" customFormat="1" ht="16.5" customHeight="1">
      <c r="B87" s="38"/>
      <c r="C87" s="205" t="s">
        <v>87</v>
      </c>
      <c r="D87" s="205" t="s">
        <v>173</v>
      </c>
      <c r="E87" s="206" t="s">
        <v>3912</v>
      </c>
      <c r="F87" s="207" t="s">
        <v>3913</v>
      </c>
      <c r="G87" s="208" t="s">
        <v>496</v>
      </c>
      <c r="H87" s="209">
        <v>1</v>
      </c>
      <c r="I87" s="210"/>
      <c r="J87" s="211">
        <f>ROUND(I87*H87,2)</f>
        <v>0</v>
      </c>
      <c r="K87" s="207" t="s">
        <v>177</v>
      </c>
      <c r="L87" s="43"/>
      <c r="M87" s="212" t="s">
        <v>1</v>
      </c>
      <c r="N87" s="213" t="s">
        <v>48</v>
      </c>
      <c r="O87" s="79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AR87" s="16" t="s">
        <v>3904</v>
      </c>
      <c r="AT87" s="16" t="s">
        <v>173</v>
      </c>
      <c r="AU87" s="16" t="s">
        <v>87</v>
      </c>
      <c r="AY87" s="16" t="s">
        <v>171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6" t="s">
        <v>85</v>
      </c>
      <c r="BK87" s="216">
        <f>ROUND(I87*H87,2)</f>
        <v>0</v>
      </c>
      <c r="BL87" s="16" t="s">
        <v>3904</v>
      </c>
      <c r="BM87" s="16" t="s">
        <v>3914</v>
      </c>
    </row>
    <row r="88" s="1" customFormat="1" ht="16.5" customHeight="1">
      <c r="B88" s="38"/>
      <c r="C88" s="205" t="s">
        <v>186</v>
      </c>
      <c r="D88" s="205" t="s">
        <v>173</v>
      </c>
      <c r="E88" s="206" t="s">
        <v>3915</v>
      </c>
      <c r="F88" s="207" t="s">
        <v>3916</v>
      </c>
      <c r="G88" s="208" t="s">
        <v>496</v>
      </c>
      <c r="H88" s="209">
        <v>1</v>
      </c>
      <c r="I88" s="210"/>
      <c r="J88" s="211">
        <f>ROUND(I88*H88,2)</f>
        <v>0</v>
      </c>
      <c r="K88" s="207" t="s">
        <v>177</v>
      </c>
      <c r="L88" s="43"/>
      <c r="M88" s="212" t="s">
        <v>1</v>
      </c>
      <c r="N88" s="213" t="s">
        <v>48</v>
      </c>
      <c r="O88" s="79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AR88" s="16" t="s">
        <v>3904</v>
      </c>
      <c r="AT88" s="16" t="s">
        <v>173</v>
      </c>
      <c r="AU88" s="16" t="s">
        <v>87</v>
      </c>
      <c r="AY88" s="16" t="s">
        <v>171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85</v>
      </c>
      <c r="BK88" s="216">
        <f>ROUND(I88*H88,2)</f>
        <v>0</v>
      </c>
      <c r="BL88" s="16" t="s">
        <v>3904</v>
      </c>
      <c r="BM88" s="16" t="s">
        <v>3917</v>
      </c>
    </row>
    <row r="89" s="1" customFormat="1" ht="16.5" customHeight="1">
      <c r="B89" s="38"/>
      <c r="C89" s="205" t="s">
        <v>178</v>
      </c>
      <c r="D89" s="205" t="s">
        <v>173</v>
      </c>
      <c r="E89" s="206" t="s">
        <v>3918</v>
      </c>
      <c r="F89" s="207" t="s">
        <v>3919</v>
      </c>
      <c r="G89" s="208" t="s">
        <v>496</v>
      </c>
      <c r="H89" s="209">
        <v>1</v>
      </c>
      <c r="I89" s="210"/>
      <c r="J89" s="211">
        <f>ROUND(I89*H89,2)</f>
        <v>0</v>
      </c>
      <c r="K89" s="207" t="s">
        <v>177</v>
      </c>
      <c r="L89" s="43"/>
      <c r="M89" s="212" t="s">
        <v>1</v>
      </c>
      <c r="N89" s="213" t="s">
        <v>48</v>
      </c>
      <c r="O89" s="79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AR89" s="16" t="s">
        <v>3904</v>
      </c>
      <c r="AT89" s="16" t="s">
        <v>173</v>
      </c>
      <c r="AU89" s="16" t="s">
        <v>87</v>
      </c>
      <c r="AY89" s="16" t="s">
        <v>171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6" t="s">
        <v>85</v>
      </c>
      <c r="BK89" s="216">
        <f>ROUND(I89*H89,2)</f>
        <v>0</v>
      </c>
      <c r="BL89" s="16" t="s">
        <v>3904</v>
      </c>
      <c r="BM89" s="16" t="s">
        <v>3920</v>
      </c>
    </row>
    <row r="90" s="10" customFormat="1" ht="22.8" customHeight="1">
      <c r="B90" s="189"/>
      <c r="C90" s="190"/>
      <c r="D90" s="191" t="s">
        <v>76</v>
      </c>
      <c r="E90" s="203" t="s">
        <v>3921</v>
      </c>
      <c r="F90" s="203" t="s">
        <v>3444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SUM(P91:P94)</f>
        <v>0</v>
      </c>
      <c r="Q90" s="197"/>
      <c r="R90" s="198">
        <f>SUM(R91:R94)</f>
        <v>0</v>
      </c>
      <c r="S90" s="197"/>
      <c r="T90" s="199">
        <f>SUM(T91:T94)</f>
        <v>0</v>
      </c>
      <c r="AR90" s="200" t="s">
        <v>198</v>
      </c>
      <c r="AT90" s="201" t="s">
        <v>76</v>
      </c>
      <c r="AU90" s="201" t="s">
        <v>85</v>
      </c>
      <c r="AY90" s="200" t="s">
        <v>171</v>
      </c>
      <c r="BK90" s="202">
        <f>SUM(BK91:BK94)</f>
        <v>0</v>
      </c>
    </row>
    <row r="91" s="1" customFormat="1" ht="16.5" customHeight="1">
      <c r="B91" s="38"/>
      <c r="C91" s="205" t="s">
        <v>198</v>
      </c>
      <c r="D91" s="205" t="s">
        <v>173</v>
      </c>
      <c r="E91" s="206" t="s">
        <v>3922</v>
      </c>
      <c r="F91" s="207" t="s">
        <v>3444</v>
      </c>
      <c r="G91" s="208" t="s">
        <v>496</v>
      </c>
      <c r="H91" s="209">
        <v>1</v>
      </c>
      <c r="I91" s="210"/>
      <c r="J91" s="211">
        <f>ROUND(I91*H91,2)</f>
        <v>0</v>
      </c>
      <c r="K91" s="207" t="s">
        <v>177</v>
      </c>
      <c r="L91" s="43"/>
      <c r="M91" s="212" t="s">
        <v>1</v>
      </c>
      <c r="N91" s="213" t="s">
        <v>48</v>
      </c>
      <c r="O91" s="79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AR91" s="16" t="s">
        <v>3904</v>
      </c>
      <c r="AT91" s="16" t="s">
        <v>173</v>
      </c>
      <c r="AU91" s="16" t="s">
        <v>87</v>
      </c>
      <c r="AY91" s="16" t="s">
        <v>171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85</v>
      </c>
      <c r="BK91" s="216">
        <f>ROUND(I91*H91,2)</f>
        <v>0</v>
      </c>
      <c r="BL91" s="16" t="s">
        <v>3904</v>
      </c>
      <c r="BM91" s="16" t="s">
        <v>3923</v>
      </c>
    </row>
    <row r="92" s="1" customFormat="1" ht="16.5" customHeight="1">
      <c r="B92" s="38"/>
      <c r="C92" s="205" t="s">
        <v>202</v>
      </c>
      <c r="D92" s="205" t="s">
        <v>173</v>
      </c>
      <c r="E92" s="206" t="s">
        <v>3924</v>
      </c>
      <c r="F92" s="207" t="s">
        <v>3925</v>
      </c>
      <c r="G92" s="208" t="s">
        <v>496</v>
      </c>
      <c r="H92" s="209">
        <v>1</v>
      </c>
      <c r="I92" s="210"/>
      <c r="J92" s="211">
        <f>ROUND(I92*H92,2)</f>
        <v>0</v>
      </c>
      <c r="K92" s="207" t="s">
        <v>177</v>
      </c>
      <c r="L92" s="43"/>
      <c r="M92" s="212" t="s">
        <v>1</v>
      </c>
      <c r="N92" s="213" t="s">
        <v>48</v>
      </c>
      <c r="O92" s="79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AR92" s="16" t="s">
        <v>3904</v>
      </c>
      <c r="AT92" s="16" t="s">
        <v>173</v>
      </c>
      <c r="AU92" s="16" t="s">
        <v>87</v>
      </c>
      <c r="AY92" s="16" t="s">
        <v>171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85</v>
      </c>
      <c r="BK92" s="216">
        <f>ROUND(I92*H92,2)</f>
        <v>0</v>
      </c>
      <c r="BL92" s="16" t="s">
        <v>3904</v>
      </c>
      <c r="BM92" s="16" t="s">
        <v>3926</v>
      </c>
    </row>
    <row r="93" s="1" customFormat="1" ht="16.5" customHeight="1">
      <c r="B93" s="38"/>
      <c r="C93" s="205" t="s">
        <v>211</v>
      </c>
      <c r="D93" s="205" t="s">
        <v>173</v>
      </c>
      <c r="E93" s="206" t="s">
        <v>3927</v>
      </c>
      <c r="F93" s="207" t="s">
        <v>3928</v>
      </c>
      <c r="G93" s="208" t="s">
        <v>3929</v>
      </c>
      <c r="H93" s="209">
        <v>1</v>
      </c>
      <c r="I93" s="210"/>
      <c r="J93" s="211">
        <f>ROUND(I93*H93,2)</f>
        <v>0</v>
      </c>
      <c r="K93" s="207" t="s">
        <v>177</v>
      </c>
      <c r="L93" s="43"/>
      <c r="M93" s="212" t="s">
        <v>1</v>
      </c>
      <c r="N93" s="213" t="s">
        <v>48</v>
      </c>
      <c r="O93" s="79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AR93" s="16" t="s">
        <v>3904</v>
      </c>
      <c r="AT93" s="16" t="s">
        <v>173</v>
      </c>
      <c r="AU93" s="16" t="s">
        <v>87</v>
      </c>
      <c r="AY93" s="16" t="s">
        <v>171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6" t="s">
        <v>85</v>
      </c>
      <c r="BK93" s="216">
        <f>ROUND(I93*H93,2)</f>
        <v>0</v>
      </c>
      <c r="BL93" s="16" t="s">
        <v>3904</v>
      </c>
      <c r="BM93" s="16" t="s">
        <v>3930</v>
      </c>
    </row>
    <row r="94" s="1" customFormat="1" ht="16.5" customHeight="1">
      <c r="B94" s="38"/>
      <c r="C94" s="205" t="s">
        <v>216</v>
      </c>
      <c r="D94" s="205" t="s">
        <v>173</v>
      </c>
      <c r="E94" s="206" t="s">
        <v>3931</v>
      </c>
      <c r="F94" s="207" t="s">
        <v>3932</v>
      </c>
      <c r="G94" s="208" t="s">
        <v>496</v>
      </c>
      <c r="H94" s="209">
        <v>1</v>
      </c>
      <c r="I94" s="210"/>
      <c r="J94" s="211">
        <f>ROUND(I94*H94,2)</f>
        <v>0</v>
      </c>
      <c r="K94" s="207" t="s">
        <v>177</v>
      </c>
      <c r="L94" s="43"/>
      <c r="M94" s="212" t="s">
        <v>1</v>
      </c>
      <c r="N94" s="213" t="s">
        <v>48</v>
      </c>
      <c r="O94" s="79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16" t="s">
        <v>3904</v>
      </c>
      <c r="AT94" s="16" t="s">
        <v>173</v>
      </c>
      <c r="AU94" s="16" t="s">
        <v>87</v>
      </c>
      <c r="AY94" s="16" t="s">
        <v>171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85</v>
      </c>
      <c r="BK94" s="216">
        <f>ROUND(I94*H94,2)</f>
        <v>0</v>
      </c>
      <c r="BL94" s="16" t="s">
        <v>3904</v>
      </c>
      <c r="BM94" s="16" t="s">
        <v>3933</v>
      </c>
    </row>
    <row r="95" s="10" customFormat="1" ht="22.8" customHeight="1">
      <c r="B95" s="189"/>
      <c r="C95" s="190"/>
      <c r="D95" s="191" t="s">
        <v>76</v>
      </c>
      <c r="E95" s="203" t="s">
        <v>3934</v>
      </c>
      <c r="F95" s="203" t="s">
        <v>3935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P96</f>
        <v>0</v>
      </c>
      <c r="Q95" s="197"/>
      <c r="R95" s="198">
        <f>R96</f>
        <v>0</v>
      </c>
      <c r="S95" s="197"/>
      <c r="T95" s="199">
        <f>T96</f>
        <v>0</v>
      </c>
      <c r="AR95" s="200" t="s">
        <v>198</v>
      </c>
      <c r="AT95" s="201" t="s">
        <v>76</v>
      </c>
      <c r="AU95" s="201" t="s">
        <v>85</v>
      </c>
      <c r="AY95" s="200" t="s">
        <v>171</v>
      </c>
      <c r="BK95" s="202">
        <f>BK96</f>
        <v>0</v>
      </c>
    </row>
    <row r="96" s="1" customFormat="1" ht="16.5" customHeight="1">
      <c r="B96" s="38"/>
      <c r="C96" s="205" t="s">
        <v>231</v>
      </c>
      <c r="D96" s="205" t="s">
        <v>173</v>
      </c>
      <c r="E96" s="206" t="s">
        <v>3936</v>
      </c>
      <c r="F96" s="207" t="s">
        <v>3937</v>
      </c>
      <c r="G96" s="208" t="s">
        <v>496</v>
      </c>
      <c r="H96" s="209">
        <v>1</v>
      </c>
      <c r="I96" s="210"/>
      <c r="J96" s="211">
        <f>ROUND(I96*H96,2)</f>
        <v>0</v>
      </c>
      <c r="K96" s="207" t="s">
        <v>177</v>
      </c>
      <c r="L96" s="43"/>
      <c r="M96" s="271" t="s">
        <v>1</v>
      </c>
      <c r="N96" s="272" t="s">
        <v>48</v>
      </c>
      <c r="O96" s="273"/>
      <c r="P96" s="274">
        <f>O96*H96</f>
        <v>0</v>
      </c>
      <c r="Q96" s="274">
        <v>0</v>
      </c>
      <c r="R96" s="274">
        <f>Q96*H96</f>
        <v>0</v>
      </c>
      <c r="S96" s="274">
        <v>0</v>
      </c>
      <c r="T96" s="275">
        <f>S96*H96</f>
        <v>0</v>
      </c>
      <c r="AR96" s="16" t="s">
        <v>3904</v>
      </c>
      <c r="AT96" s="16" t="s">
        <v>173</v>
      </c>
      <c r="AU96" s="16" t="s">
        <v>87</v>
      </c>
      <c r="AY96" s="16" t="s">
        <v>171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6" t="s">
        <v>85</v>
      </c>
      <c r="BK96" s="216">
        <f>ROUND(I96*H96,2)</f>
        <v>0</v>
      </c>
      <c r="BL96" s="16" t="s">
        <v>3904</v>
      </c>
      <c r="BM96" s="16" t="s">
        <v>3938</v>
      </c>
    </row>
    <row r="97" s="1" customFormat="1" ht="6.96" customHeight="1">
      <c r="B97" s="57"/>
      <c r="C97" s="58"/>
      <c r="D97" s="58"/>
      <c r="E97" s="58"/>
      <c r="F97" s="58"/>
      <c r="G97" s="58"/>
      <c r="H97" s="58"/>
      <c r="I97" s="155"/>
      <c r="J97" s="58"/>
      <c r="K97" s="58"/>
      <c r="L97" s="43"/>
    </row>
  </sheetData>
  <sheetProtection sheet="1" autoFilter="0" formatColumns="0" formatRows="0" objects="1" scenarios="1" spinCount="100000" saltValue="R24PYCMfQ8PvCImx+QflXuemS+6FkUjbuPVNyClDjiYCv2pXJI+Eexw+JTCMa/pQfej+ZipSUG4sdUPb3PAeUw==" hashValue="rN5mkZmYpeByXkHmEbh9wsh87xcLgK9DPpGDuWCuaLaqtedFkdDq01LnEr17HqdLdPczTX+SA3LsPOzP9j0uXg==" algorithmName="SHA-512" password="CC35"/>
  <autoFilter ref="C82:K9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86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87</v>
      </c>
    </row>
    <row r="4" ht="24.96" customHeight="1">
      <c r="B4" s="19"/>
      <c r="D4" s="128" t="s">
        <v>115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Stavební úpravy ZŠ Mnichovická 23.4.2019</v>
      </c>
      <c r="F7" s="129"/>
      <c r="G7" s="129"/>
      <c r="H7" s="129"/>
      <c r="L7" s="19"/>
    </row>
    <row r="8" s="1" customFormat="1" ht="12" customHeight="1">
      <c r="B8" s="43"/>
      <c r="D8" s="129" t="s">
        <v>116</v>
      </c>
      <c r="I8" s="131"/>
      <c r="L8" s="43"/>
    </row>
    <row r="9" s="1" customFormat="1" ht="36.96" customHeight="1">
      <c r="B9" s="43"/>
      <c r="E9" s="132" t="s">
        <v>117</v>
      </c>
      <c r="F9" s="1"/>
      <c r="G9" s="1"/>
      <c r="H9" s="1"/>
      <c r="I9" s="131"/>
      <c r="L9" s="43"/>
    </row>
    <row r="10" s="1" customFormat="1">
      <c r="B10" s="43"/>
      <c r="I10" s="131"/>
      <c r="L10" s="43"/>
    </row>
    <row r="11" s="1" customFormat="1" ht="12" customHeight="1">
      <c r="B11" s="43"/>
      <c r="D11" s="129" t="s">
        <v>18</v>
      </c>
      <c r="F11" s="16" t="s">
        <v>1</v>
      </c>
      <c r="I11" s="133" t="s">
        <v>20</v>
      </c>
      <c r="J11" s="16" t="s">
        <v>1</v>
      </c>
      <c r="L11" s="43"/>
    </row>
    <row r="12" s="1" customFormat="1" ht="12" customHeight="1">
      <c r="B12" s="43"/>
      <c r="D12" s="129" t="s">
        <v>22</v>
      </c>
      <c r="F12" s="16" t="s">
        <v>23</v>
      </c>
      <c r="I12" s="133" t="s">
        <v>24</v>
      </c>
      <c r="J12" s="134" t="str">
        <f>'Rekapitulace stavby'!AN8</f>
        <v>17. 1. 2019</v>
      </c>
      <c r="L12" s="43"/>
    </row>
    <row r="13" s="1" customFormat="1" ht="10.8" customHeight="1">
      <c r="B13" s="43"/>
      <c r="I13" s="131"/>
      <c r="L13" s="43"/>
    </row>
    <row r="14" s="1" customFormat="1" ht="12" customHeight="1">
      <c r="B14" s="43"/>
      <c r="D14" s="129" t="s">
        <v>30</v>
      </c>
      <c r="I14" s="133" t="s">
        <v>31</v>
      </c>
      <c r="J14" s="16" t="s">
        <v>1</v>
      </c>
      <c r="L14" s="43"/>
    </row>
    <row r="15" s="1" customFormat="1" ht="18" customHeight="1">
      <c r="B15" s="43"/>
      <c r="E15" s="16" t="s">
        <v>32</v>
      </c>
      <c r="I15" s="133" t="s">
        <v>33</v>
      </c>
      <c r="J15" s="16" t="s">
        <v>1</v>
      </c>
      <c r="L15" s="43"/>
    </row>
    <row r="16" s="1" customFormat="1" ht="6.96" customHeight="1">
      <c r="B16" s="43"/>
      <c r="I16" s="131"/>
      <c r="L16" s="43"/>
    </row>
    <row r="17" s="1" customFormat="1" ht="12" customHeight="1">
      <c r="B17" s="43"/>
      <c r="D17" s="129" t="s">
        <v>34</v>
      </c>
      <c r="I17" s="133" t="s">
        <v>31</v>
      </c>
      <c r="J17" s="32" t="str">
        <f>'Rekapitulace stavby'!AN13</f>
        <v>Vyplň údaj</v>
      </c>
      <c r="L17" s="43"/>
    </row>
    <row r="18" s="1" customFormat="1" ht="18" customHeight="1">
      <c r="B18" s="43"/>
      <c r="E18" s="32" t="str">
        <f>'Rekapitulace stavby'!E14</f>
        <v>Vyplň údaj</v>
      </c>
      <c r="F18" s="16"/>
      <c r="G18" s="16"/>
      <c r="H18" s="16"/>
      <c r="I18" s="133" t="s">
        <v>33</v>
      </c>
      <c r="J18" s="32" t="str">
        <f>'Rekapitulace stavby'!AN14</f>
        <v>Vyplň údaj</v>
      </c>
      <c r="L18" s="43"/>
    </row>
    <row r="19" s="1" customFormat="1" ht="6.96" customHeight="1">
      <c r="B19" s="43"/>
      <c r="I19" s="131"/>
      <c r="L19" s="43"/>
    </row>
    <row r="20" s="1" customFormat="1" ht="12" customHeight="1">
      <c r="B20" s="43"/>
      <c r="D20" s="129" t="s">
        <v>36</v>
      </c>
      <c r="I20" s="133" t="s">
        <v>31</v>
      </c>
      <c r="J20" s="16" t="s">
        <v>1</v>
      </c>
      <c r="L20" s="43"/>
    </row>
    <row r="21" s="1" customFormat="1" ht="18" customHeight="1">
      <c r="B21" s="43"/>
      <c r="E21" s="16" t="s">
        <v>37</v>
      </c>
      <c r="I21" s="133" t="s">
        <v>33</v>
      </c>
      <c r="J21" s="16" t="s">
        <v>1</v>
      </c>
      <c r="L21" s="43"/>
    </row>
    <row r="22" s="1" customFormat="1" ht="6.96" customHeight="1">
      <c r="B22" s="43"/>
      <c r="I22" s="131"/>
      <c r="L22" s="43"/>
    </row>
    <row r="23" s="1" customFormat="1" ht="12" customHeight="1">
      <c r="B23" s="43"/>
      <c r="D23" s="129" t="s">
        <v>39</v>
      </c>
      <c r="I23" s="133" t="s">
        <v>31</v>
      </c>
      <c r="J23" s="16" t="str">
        <f>IF('Rekapitulace stavby'!AN19="","",'Rekapitulace stavby'!AN19)</f>
        <v/>
      </c>
      <c r="L23" s="43"/>
    </row>
    <row r="24" s="1" customFormat="1" ht="18" customHeight="1">
      <c r="B24" s="43"/>
      <c r="E24" s="16" t="str">
        <f>IF('Rekapitulace stavby'!E20="","",'Rekapitulace stavby'!E20)</f>
        <v xml:space="preserve"> </v>
      </c>
      <c r="I24" s="133" t="s">
        <v>33</v>
      </c>
      <c r="J24" s="16" t="str">
        <f>IF('Rekapitulace stavby'!AN20="","",'Rekapitulace stavby'!AN20)</f>
        <v/>
      </c>
      <c r="L24" s="43"/>
    </row>
    <row r="25" s="1" customFormat="1" ht="6.96" customHeight="1">
      <c r="B25" s="43"/>
      <c r="I25" s="131"/>
      <c r="L25" s="43"/>
    </row>
    <row r="26" s="1" customFormat="1" ht="12" customHeight="1">
      <c r="B26" s="43"/>
      <c r="D26" s="129" t="s">
        <v>41</v>
      </c>
      <c r="I26" s="131"/>
      <c r="L26" s="43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3"/>
      <c r="I28" s="131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38"/>
      <c r="J29" s="71"/>
      <c r="K29" s="71"/>
      <c r="L29" s="43"/>
    </row>
    <row r="30" s="1" customFormat="1" ht="25.44" customHeight="1">
      <c r="B30" s="43"/>
      <c r="D30" s="139" t="s">
        <v>43</v>
      </c>
      <c r="I30" s="131"/>
      <c r="J30" s="140">
        <f>ROUND(J112,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38"/>
      <c r="J31" s="71"/>
      <c r="K31" s="71"/>
      <c r="L31" s="43"/>
    </row>
    <row r="32" s="1" customFormat="1" ht="14.4" customHeight="1">
      <c r="B32" s="43"/>
      <c r="F32" s="141" t="s">
        <v>45</v>
      </c>
      <c r="I32" s="142" t="s">
        <v>44</v>
      </c>
      <c r="J32" s="141" t="s">
        <v>46</v>
      </c>
      <c r="L32" s="43"/>
    </row>
    <row r="33" s="1" customFormat="1" ht="14.4" customHeight="1">
      <c r="B33" s="43"/>
      <c r="D33" s="129" t="s">
        <v>47</v>
      </c>
      <c r="E33" s="129" t="s">
        <v>48</v>
      </c>
      <c r="F33" s="143">
        <f>ROUND((SUM(BE112:BE1025)),  2)</f>
        <v>0</v>
      </c>
      <c r="I33" s="144">
        <v>0.20999999999999999</v>
      </c>
      <c r="J33" s="143">
        <f>ROUND(((SUM(BE112:BE1025))*I33),  2)</f>
        <v>0</v>
      </c>
      <c r="L33" s="43"/>
    </row>
    <row r="34" s="1" customFormat="1" ht="14.4" customHeight="1">
      <c r="B34" s="43"/>
      <c r="E34" s="129" t="s">
        <v>49</v>
      </c>
      <c r="F34" s="143">
        <f>ROUND((SUM(BF112:BF1025)),  2)</f>
        <v>0</v>
      </c>
      <c r="I34" s="144">
        <v>0.14999999999999999</v>
      </c>
      <c r="J34" s="143">
        <f>ROUND(((SUM(BF112:BF1025))*I34),  2)</f>
        <v>0</v>
      </c>
      <c r="L34" s="43"/>
    </row>
    <row r="35" hidden="1" s="1" customFormat="1" ht="14.4" customHeight="1">
      <c r="B35" s="43"/>
      <c r="E35" s="129" t="s">
        <v>50</v>
      </c>
      <c r="F35" s="143">
        <f>ROUND((SUM(BG112:BG1025)),  2)</f>
        <v>0</v>
      </c>
      <c r="I35" s="144">
        <v>0.20999999999999999</v>
      </c>
      <c r="J35" s="143">
        <f>0</f>
        <v>0</v>
      </c>
      <c r="L35" s="43"/>
    </row>
    <row r="36" hidden="1" s="1" customFormat="1" ht="14.4" customHeight="1">
      <c r="B36" s="43"/>
      <c r="E36" s="129" t="s">
        <v>51</v>
      </c>
      <c r="F36" s="143">
        <f>ROUND((SUM(BH112:BH1025)),  2)</f>
        <v>0</v>
      </c>
      <c r="I36" s="144">
        <v>0.14999999999999999</v>
      </c>
      <c r="J36" s="143">
        <f>0</f>
        <v>0</v>
      </c>
      <c r="L36" s="43"/>
    </row>
    <row r="37" hidden="1" s="1" customFormat="1" ht="14.4" customHeight="1">
      <c r="B37" s="43"/>
      <c r="E37" s="129" t="s">
        <v>52</v>
      </c>
      <c r="F37" s="143">
        <f>ROUND((SUM(BI112:BI1025)),  2)</f>
        <v>0</v>
      </c>
      <c r="I37" s="144">
        <v>0</v>
      </c>
      <c r="J37" s="143">
        <f>0</f>
        <v>0</v>
      </c>
      <c r="L37" s="43"/>
    </row>
    <row r="38" s="1" customFormat="1" ht="6.96" customHeight="1">
      <c r="B38" s="43"/>
      <c r="I38" s="131"/>
      <c r="L38" s="43"/>
    </row>
    <row r="39" s="1" customFormat="1" ht="25.44" customHeight="1">
      <c r="B39" s="43"/>
      <c r="C39" s="145"/>
      <c r="D39" s="146" t="s">
        <v>53</v>
      </c>
      <c r="E39" s="147"/>
      <c r="F39" s="147"/>
      <c r="G39" s="148" t="s">
        <v>54</v>
      </c>
      <c r="H39" s="149" t="s">
        <v>55</v>
      </c>
      <c r="I39" s="150"/>
      <c r="J39" s="151">
        <f>SUM(J30:J37)</f>
        <v>0</v>
      </c>
      <c r="K39" s="152"/>
      <c r="L39" s="43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3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3"/>
    </row>
    <row r="45" s="1" customFormat="1" ht="24.96" customHeight="1">
      <c r="B45" s="38"/>
      <c r="C45" s="22" t="s">
        <v>118</v>
      </c>
      <c r="D45" s="39"/>
      <c r="E45" s="39"/>
      <c r="F45" s="39"/>
      <c r="G45" s="39"/>
      <c r="H45" s="39"/>
      <c r="I45" s="131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1"/>
      <c r="J46" s="39"/>
      <c r="K46" s="39"/>
      <c r="L46" s="43"/>
    </row>
    <row r="47" s="1" customFormat="1" ht="12" customHeight="1">
      <c r="B47" s="38"/>
      <c r="C47" s="31" t="s">
        <v>16</v>
      </c>
      <c r="D47" s="39"/>
      <c r="E47" s="39"/>
      <c r="F47" s="39"/>
      <c r="G47" s="39"/>
      <c r="H47" s="39"/>
      <c r="I47" s="131"/>
      <c r="J47" s="39"/>
      <c r="K47" s="39"/>
      <c r="L47" s="43"/>
    </row>
    <row r="48" s="1" customFormat="1" ht="16.5" customHeight="1">
      <c r="B48" s="38"/>
      <c r="C48" s="39"/>
      <c r="D48" s="39"/>
      <c r="E48" s="159" t="str">
        <f>E7</f>
        <v>Stavební úpravy ZŠ Mnichovická 23.4.2019</v>
      </c>
      <c r="F48" s="31"/>
      <c r="G48" s="31"/>
      <c r="H48" s="31"/>
      <c r="I48" s="131"/>
      <c r="J48" s="39"/>
      <c r="K48" s="39"/>
      <c r="L48" s="43"/>
    </row>
    <row r="49" s="1" customFormat="1" ht="12" customHeight="1">
      <c r="B49" s="38"/>
      <c r="C49" s="31" t="s">
        <v>116</v>
      </c>
      <c r="D49" s="39"/>
      <c r="E49" s="39"/>
      <c r="F49" s="39"/>
      <c r="G49" s="39"/>
      <c r="H49" s="39"/>
      <c r="I49" s="131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 xml:space="preserve">SO 01 - Nástavba 3.NP </v>
      </c>
      <c r="F50" s="39"/>
      <c r="G50" s="39"/>
      <c r="H50" s="39"/>
      <c r="I50" s="131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1"/>
      <c r="J51" s="39"/>
      <c r="K51" s="39"/>
      <c r="L51" s="43"/>
    </row>
    <row r="52" s="1" customFormat="1" ht="12" customHeight="1">
      <c r="B52" s="38"/>
      <c r="C52" s="31" t="s">
        <v>22</v>
      </c>
      <c r="D52" s="39"/>
      <c r="E52" s="39"/>
      <c r="F52" s="26" t="str">
        <f>F12</f>
        <v>Mnichovická 62, Kolín</v>
      </c>
      <c r="G52" s="39"/>
      <c r="H52" s="39"/>
      <c r="I52" s="133" t="s">
        <v>24</v>
      </c>
      <c r="J52" s="67" t="str">
        <f>IF(J12="","",J12)</f>
        <v>17. 1. 2019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1"/>
      <c r="J53" s="39"/>
      <c r="K53" s="39"/>
      <c r="L53" s="43"/>
    </row>
    <row r="54" s="1" customFormat="1" ht="24.9" customHeight="1">
      <c r="B54" s="38"/>
      <c r="C54" s="31" t="s">
        <v>30</v>
      </c>
      <c r="D54" s="39"/>
      <c r="E54" s="39"/>
      <c r="F54" s="26" t="str">
        <f>E15</f>
        <v>Město Kolín, Karlovo nám. 78, 280 12 Kolín 1</v>
      </c>
      <c r="G54" s="39"/>
      <c r="H54" s="39"/>
      <c r="I54" s="133" t="s">
        <v>36</v>
      </c>
      <c r="J54" s="36" t="str">
        <f>E21</f>
        <v>Projecticon s.r.o., Nový Hrádek 151, 549 522</v>
      </c>
      <c r="K54" s="39"/>
      <c r="L54" s="43"/>
    </row>
    <row r="55" s="1" customFormat="1" ht="13.65" customHeight="1">
      <c r="B55" s="38"/>
      <c r="C55" s="31" t="s">
        <v>34</v>
      </c>
      <c r="D55" s="39"/>
      <c r="E55" s="39"/>
      <c r="F55" s="26" t="str">
        <f>IF(E18="","",E18)</f>
        <v>Vyplň údaj</v>
      </c>
      <c r="G55" s="39"/>
      <c r="H55" s="39"/>
      <c r="I55" s="133" t="s">
        <v>39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1"/>
      <c r="J56" s="39"/>
      <c r="K56" s="39"/>
      <c r="L56" s="43"/>
    </row>
    <row r="57" s="1" customFormat="1" ht="29.28" customHeight="1">
      <c r="B57" s="38"/>
      <c r="C57" s="160" t="s">
        <v>119</v>
      </c>
      <c r="D57" s="161"/>
      <c r="E57" s="161"/>
      <c r="F57" s="161"/>
      <c r="G57" s="161"/>
      <c r="H57" s="161"/>
      <c r="I57" s="162"/>
      <c r="J57" s="163" t="s">
        <v>120</v>
      </c>
      <c r="K57" s="161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1"/>
      <c r="J58" s="39"/>
      <c r="K58" s="39"/>
      <c r="L58" s="43"/>
    </row>
    <row r="59" s="1" customFormat="1" ht="22.8" customHeight="1">
      <c r="B59" s="38"/>
      <c r="C59" s="164" t="s">
        <v>121</v>
      </c>
      <c r="D59" s="39"/>
      <c r="E59" s="39"/>
      <c r="F59" s="39"/>
      <c r="G59" s="39"/>
      <c r="H59" s="39"/>
      <c r="I59" s="131"/>
      <c r="J59" s="98">
        <f>J112</f>
        <v>0</v>
      </c>
      <c r="K59" s="39"/>
      <c r="L59" s="43"/>
      <c r="AU59" s="16" t="s">
        <v>122</v>
      </c>
    </row>
    <row r="60" s="7" customFormat="1" ht="24.96" customHeight="1">
      <c r="B60" s="165"/>
      <c r="C60" s="166"/>
      <c r="D60" s="167" t="s">
        <v>123</v>
      </c>
      <c r="E60" s="168"/>
      <c r="F60" s="168"/>
      <c r="G60" s="168"/>
      <c r="H60" s="168"/>
      <c r="I60" s="169"/>
      <c r="J60" s="170">
        <f>J113</f>
        <v>0</v>
      </c>
      <c r="K60" s="166"/>
      <c r="L60" s="171"/>
    </row>
    <row r="61" s="8" customFormat="1" ht="19.92" customHeight="1">
      <c r="B61" s="172"/>
      <c r="C61" s="173"/>
      <c r="D61" s="174" t="s">
        <v>124</v>
      </c>
      <c r="E61" s="175"/>
      <c r="F61" s="175"/>
      <c r="G61" s="175"/>
      <c r="H61" s="175"/>
      <c r="I61" s="176"/>
      <c r="J61" s="177">
        <f>J114</f>
        <v>0</v>
      </c>
      <c r="K61" s="173"/>
      <c r="L61" s="178"/>
    </row>
    <row r="62" s="8" customFormat="1" ht="19.92" customHeight="1">
      <c r="B62" s="172"/>
      <c r="C62" s="173"/>
      <c r="D62" s="174" t="s">
        <v>125</v>
      </c>
      <c r="E62" s="175"/>
      <c r="F62" s="175"/>
      <c r="G62" s="175"/>
      <c r="H62" s="175"/>
      <c r="I62" s="176"/>
      <c r="J62" s="177">
        <f>J143</f>
        <v>0</v>
      </c>
      <c r="K62" s="173"/>
      <c r="L62" s="178"/>
    </row>
    <row r="63" s="8" customFormat="1" ht="19.92" customHeight="1">
      <c r="B63" s="172"/>
      <c r="C63" s="173"/>
      <c r="D63" s="174" t="s">
        <v>126</v>
      </c>
      <c r="E63" s="175"/>
      <c r="F63" s="175"/>
      <c r="G63" s="175"/>
      <c r="H63" s="175"/>
      <c r="I63" s="176"/>
      <c r="J63" s="177">
        <f>J167</f>
        <v>0</v>
      </c>
      <c r="K63" s="173"/>
      <c r="L63" s="178"/>
    </row>
    <row r="64" s="8" customFormat="1" ht="19.92" customHeight="1">
      <c r="B64" s="172"/>
      <c r="C64" s="173"/>
      <c r="D64" s="174" t="s">
        <v>127</v>
      </c>
      <c r="E64" s="175"/>
      <c r="F64" s="175"/>
      <c r="G64" s="175"/>
      <c r="H64" s="175"/>
      <c r="I64" s="176"/>
      <c r="J64" s="177">
        <f>J215</f>
        <v>0</v>
      </c>
      <c r="K64" s="173"/>
      <c r="L64" s="178"/>
    </row>
    <row r="65" s="8" customFormat="1" ht="19.92" customHeight="1">
      <c r="B65" s="172"/>
      <c r="C65" s="173"/>
      <c r="D65" s="174" t="s">
        <v>128</v>
      </c>
      <c r="E65" s="175"/>
      <c r="F65" s="175"/>
      <c r="G65" s="175"/>
      <c r="H65" s="175"/>
      <c r="I65" s="176"/>
      <c r="J65" s="177">
        <f>J277</f>
        <v>0</v>
      </c>
      <c r="K65" s="173"/>
      <c r="L65" s="178"/>
    </row>
    <row r="66" s="8" customFormat="1" ht="19.92" customHeight="1">
      <c r="B66" s="172"/>
      <c r="C66" s="173"/>
      <c r="D66" s="174" t="s">
        <v>129</v>
      </c>
      <c r="E66" s="175"/>
      <c r="F66" s="175"/>
      <c r="G66" s="175"/>
      <c r="H66" s="175"/>
      <c r="I66" s="176"/>
      <c r="J66" s="177">
        <f>J282</f>
        <v>0</v>
      </c>
      <c r="K66" s="173"/>
      <c r="L66" s="178"/>
    </row>
    <row r="67" s="8" customFormat="1" ht="19.92" customHeight="1">
      <c r="B67" s="172"/>
      <c r="C67" s="173"/>
      <c r="D67" s="174" t="s">
        <v>130</v>
      </c>
      <c r="E67" s="175"/>
      <c r="F67" s="175"/>
      <c r="G67" s="175"/>
      <c r="H67" s="175"/>
      <c r="I67" s="176"/>
      <c r="J67" s="177">
        <f>J373</f>
        <v>0</v>
      </c>
      <c r="K67" s="173"/>
      <c r="L67" s="178"/>
    </row>
    <row r="68" s="8" customFormat="1" ht="19.92" customHeight="1">
      <c r="B68" s="172"/>
      <c r="C68" s="173"/>
      <c r="D68" s="174" t="s">
        <v>131</v>
      </c>
      <c r="E68" s="175"/>
      <c r="F68" s="175"/>
      <c r="G68" s="175"/>
      <c r="H68" s="175"/>
      <c r="I68" s="176"/>
      <c r="J68" s="177">
        <f>J423</f>
        <v>0</v>
      </c>
      <c r="K68" s="173"/>
      <c r="L68" s="178"/>
    </row>
    <row r="69" s="8" customFormat="1" ht="19.92" customHeight="1">
      <c r="B69" s="172"/>
      <c r="C69" s="173"/>
      <c r="D69" s="174" t="s">
        <v>132</v>
      </c>
      <c r="E69" s="175"/>
      <c r="F69" s="175"/>
      <c r="G69" s="175"/>
      <c r="H69" s="175"/>
      <c r="I69" s="176"/>
      <c r="J69" s="177">
        <f>J437</f>
        <v>0</v>
      </c>
      <c r="K69" s="173"/>
      <c r="L69" s="178"/>
    </row>
    <row r="70" s="7" customFormat="1" ht="24.96" customHeight="1">
      <c r="B70" s="165"/>
      <c r="C70" s="166"/>
      <c r="D70" s="167" t="s">
        <v>133</v>
      </c>
      <c r="E70" s="168"/>
      <c r="F70" s="168"/>
      <c r="G70" s="168"/>
      <c r="H70" s="168"/>
      <c r="I70" s="169"/>
      <c r="J70" s="170">
        <f>J439</f>
        <v>0</v>
      </c>
      <c r="K70" s="166"/>
      <c r="L70" s="171"/>
    </row>
    <row r="71" s="8" customFormat="1" ht="19.92" customHeight="1">
      <c r="B71" s="172"/>
      <c r="C71" s="173"/>
      <c r="D71" s="174" t="s">
        <v>134</v>
      </c>
      <c r="E71" s="175"/>
      <c r="F71" s="175"/>
      <c r="G71" s="175"/>
      <c r="H71" s="175"/>
      <c r="I71" s="176"/>
      <c r="J71" s="177">
        <f>J440</f>
        <v>0</v>
      </c>
      <c r="K71" s="173"/>
      <c r="L71" s="178"/>
    </row>
    <row r="72" s="8" customFormat="1" ht="19.92" customHeight="1">
      <c r="B72" s="172"/>
      <c r="C72" s="173"/>
      <c r="D72" s="174" t="s">
        <v>135</v>
      </c>
      <c r="E72" s="175"/>
      <c r="F72" s="175"/>
      <c r="G72" s="175"/>
      <c r="H72" s="175"/>
      <c r="I72" s="176"/>
      <c r="J72" s="177">
        <f>J457</f>
        <v>0</v>
      </c>
      <c r="K72" s="173"/>
      <c r="L72" s="178"/>
    </row>
    <row r="73" s="8" customFormat="1" ht="19.92" customHeight="1">
      <c r="B73" s="172"/>
      <c r="C73" s="173"/>
      <c r="D73" s="174" t="s">
        <v>136</v>
      </c>
      <c r="E73" s="175"/>
      <c r="F73" s="175"/>
      <c r="G73" s="175"/>
      <c r="H73" s="175"/>
      <c r="I73" s="176"/>
      <c r="J73" s="177">
        <f>J470</f>
        <v>0</v>
      </c>
      <c r="K73" s="173"/>
      <c r="L73" s="178"/>
    </row>
    <row r="74" s="8" customFormat="1" ht="19.92" customHeight="1">
      <c r="B74" s="172"/>
      <c r="C74" s="173"/>
      <c r="D74" s="174" t="s">
        <v>137</v>
      </c>
      <c r="E74" s="175"/>
      <c r="F74" s="175"/>
      <c r="G74" s="175"/>
      <c r="H74" s="175"/>
      <c r="I74" s="176"/>
      <c r="J74" s="177">
        <f>J549</f>
        <v>0</v>
      </c>
      <c r="K74" s="173"/>
      <c r="L74" s="178"/>
    </row>
    <row r="75" s="8" customFormat="1" ht="19.92" customHeight="1">
      <c r="B75" s="172"/>
      <c r="C75" s="173"/>
      <c r="D75" s="174" t="s">
        <v>138</v>
      </c>
      <c r="E75" s="175"/>
      <c r="F75" s="175"/>
      <c r="G75" s="175"/>
      <c r="H75" s="175"/>
      <c r="I75" s="176"/>
      <c r="J75" s="177">
        <f>J553</f>
        <v>0</v>
      </c>
      <c r="K75" s="173"/>
      <c r="L75" s="178"/>
    </row>
    <row r="76" s="8" customFormat="1" ht="19.92" customHeight="1">
      <c r="B76" s="172"/>
      <c r="C76" s="173"/>
      <c r="D76" s="174" t="s">
        <v>139</v>
      </c>
      <c r="E76" s="175"/>
      <c r="F76" s="175"/>
      <c r="G76" s="175"/>
      <c r="H76" s="175"/>
      <c r="I76" s="176"/>
      <c r="J76" s="177">
        <f>J558</f>
        <v>0</v>
      </c>
      <c r="K76" s="173"/>
      <c r="L76" s="178"/>
    </row>
    <row r="77" s="8" customFormat="1" ht="19.92" customHeight="1">
      <c r="B77" s="172"/>
      <c r="C77" s="173"/>
      <c r="D77" s="174" t="s">
        <v>140</v>
      </c>
      <c r="E77" s="175"/>
      <c r="F77" s="175"/>
      <c r="G77" s="175"/>
      <c r="H77" s="175"/>
      <c r="I77" s="176"/>
      <c r="J77" s="177">
        <f>J568</f>
        <v>0</v>
      </c>
      <c r="K77" s="173"/>
      <c r="L77" s="178"/>
    </row>
    <row r="78" s="8" customFormat="1" ht="19.92" customHeight="1">
      <c r="B78" s="172"/>
      <c r="C78" s="173"/>
      <c r="D78" s="174" t="s">
        <v>141</v>
      </c>
      <c r="E78" s="175"/>
      <c r="F78" s="175"/>
      <c r="G78" s="175"/>
      <c r="H78" s="175"/>
      <c r="I78" s="176"/>
      <c r="J78" s="177">
        <f>J586</f>
        <v>0</v>
      </c>
      <c r="K78" s="173"/>
      <c r="L78" s="178"/>
    </row>
    <row r="79" s="8" customFormat="1" ht="19.92" customHeight="1">
      <c r="B79" s="172"/>
      <c r="C79" s="173"/>
      <c r="D79" s="174" t="s">
        <v>142</v>
      </c>
      <c r="E79" s="175"/>
      <c r="F79" s="175"/>
      <c r="G79" s="175"/>
      <c r="H79" s="175"/>
      <c r="I79" s="176"/>
      <c r="J79" s="177">
        <f>J638</f>
        <v>0</v>
      </c>
      <c r="K79" s="173"/>
      <c r="L79" s="178"/>
    </row>
    <row r="80" s="8" customFormat="1" ht="19.92" customHeight="1">
      <c r="B80" s="172"/>
      <c r="C80" s="173"/>
      <c r="D80" s="174" t="s">
        <v>143</v>
      </c>
      <c r="E80" s="175"/>
      <c r="F80" s="175"/>
      <c r="G80" s="175"/>
      <c r="H80" s="175"/>
      <c r="I80" s="176"/>
      <c r="J80" s="177">
        <f>J704</f>
        <v>0</v>
      </c>
      <c r="K80" s="173"/>
      <c r="L80" s="178"/>
    </row>
    <row r="81" s="8" customFormat="1" ht="19.92" customHeight="1">
      <c r="B81" s="172"/>
      <c r="C81" s="173"/>
      <c r="D81" s="174" t="s">
        <v>144</v>
      </c>
      <c r="E81" s="175"/>
      <c r="F81" s="175"/>
      <c r="G81" s="175"/>
      <c r="H81" s="175"/>
      <c r="I81" s="176"/>
      <c r="J81" s="177">
        <f>J777</f>
        <v>0</v>
      </c>
      <c r="K81" s="173"/>
      <c r="L81" s="178"/>
    </row>
    <row r="82" s="8" customFormat="1" ht="19.92" customHeight="1">
      <c r="B82" s="172"/>
      <c r="C82" s="173"/>
      <c r="D82" s="174" t="s">
        <v>145</v>
      </c>
      <c r="E82" s="175"/>
      <c r="F82" s="175"/>
      <c r="G82" s="175"/>
      <c r="H82" s="175"/>
      <c r="I82" s="176"/>
      <c r="J82" s="177">
        <f>J787</f>
        <v>0</v>
      </c>
      <c r="K82" s="173"/>
      <c r="L82" s="178"/>
    </row>
    <row r="83" s="8" customFormat="1" ht="19.92" customHeight="1">
      <c r="B83" s="172"/>
      <c r="C83" s="173"/>
      <c r="D83" s="174" t="s">
        <v>146</v>
      </c>
      <c r="E83" s="175"/>
      <c r="F83" s="175"/>
      <c r="G83" s="175"/>
      <c r="H83" s="175"/>
      <c r="I83" s="176"/>
      <c r="J83" s="177">
        <f>J820</f>
        <v>0</v>
      </c>
      <c r="K83" s="173"/>
      <c r="L83" s="178"/>
    </row>
    <row r="84" s="8" customFormat="1" ht="19.92" customHeight="1">
      <c r="B84" s="172"/>
      <c r="C84" s="173"/>
      <c r="D84" s="174" t="s">
        <v>147</v>
      </c>
      <c r="E84" s="175"/>
      <c r="F84" s="175"/>
      <c r="G84" s="175"/>
      <c r="H84" s="175"/>
      <c r="I84" s="176"/>
      <c r="J84" s="177">
        <f>J868</f>
        <v>0</v>
      </c>
      <c r="K84" s="173"/>
      <c r="L84" s="178"/>
    </row>
    <row r="85" s="8" customFormat="1" ht="19.92" customHeight="1">
      <c r="B85" s="172"/>
      <c r="C85" s="173"/>
      <c r="D85" s="174" t="s">
        <v>148</v>
      </c>
      <c r="E85" s="175"/>
      <c r="F85" s="175"/>
      <c r="G85" s="175"/>
      <c r="H85" s="175"/>
      <c r="I85" s="176"/>
      <c r="J85" s="177">
        <f>J900</f>
        <v>0</v>
      </c>
      <c r="K85" s="173"/>
      <c r="L85" s="178"/>
    </row>
    <row r="86" s="8" customFormat="1" ht="19.92" customHeight="1">
      <c r="B86" s="172"/>
      <c r="C86" s="173"/>
      <c r="D86" s="174" t="s">
        <v>149</v>
      </c>
      <c r="E86" s="175"/>
      <c r="F86" s="175"/>
      <c r="G86" s="175"/>
      <c r="H86" s="175"/>
      <c r="I86" s="176"/>
      <c r="J86" s="177">
        <f>J913</f>
        <v>0</v>
      </c>
      <c r="K86" s="173"/>
      <c r="L86" s="178"/>
    </row>
    <row r="87" s="8" customFormat="1" ht="19.92" customHeight="1">
      <c r="B87" s="172"/>
      <c r="C87" s="173"/>
      <c r="D87" s="174" t="s">
        <v>150</v>
      </c>
      <c r="E87" s="175"/>
      <c r="F87" s="175"/>
      <c r="G87" s="175"/>
      <c r="H87" s="175"/>
      <c r="I87" s="176"/>
      <c r="J87" s="177">
        <f>J941</f>
        <v>0</v>
      </c>
      <c r="K87" s="173"/>
      <c r="L87" s="178"/>
    </row>
    <row r="88" s="8" customFormat="1" ht="19.92" customHeight="1">
      <c r="B88" s="172"/>
      <c r="C88" s="173"/>
      <c r="D88" s="174" t="s">
        <v>151</v>
      </c>
      <c r="E88" s="175"/>
      <c r="F88" s="175"/>
      <c r="G88" s="175"/>
      <c r="H88" s="175"/>
      <c r="I88" s="176"/>
      <c r="J88" s="177">
        <f>J980</f>
        <v>0</v>
      </c>
      <c r="K88" s="173"/>
      <c r="L88" s="178"/>
    </row>
    <row r="89" s="8" customFormat="1" ht="19.92" customHeight="1">
      <c r="B89" s="172"/>
      <c r="C89" s="173"/>
      <c r="D89" s="174" t="s">
        <v>152</v>
      </c>
      <c r="E89" s="175"/>
      <c r="F89" s="175"/>
      <c r="G89" s="175"/>
      <c r="H89" s="175"/>
      <c r="I89" s="176"/>
      <c r="J89" s="177">
        <f>J994</f>
        <v>0</v>
      </c>
      <c r="K89" s="173"/>
      <c r="L89" s="178"/>
    </row>
    <row r="90" s="7" customFormat="1" ht="24.96" customHeight="1">
      <c r="B90" s="165"/>
      <c r="C90" s="166"/>
      <c r="D90" s="167" t="s">
        <v>153</v>
      </c>
      <c r="E90" s="168"/>
      <c r="F90" s="168"/>
      <c r="G90" s="168"/>
      <c r="H90" s="168"/>
      <c r="I90" s="169"/>
      <c r="J90" s="170">
        <f>J1014</f>
        <v>0</v>
      </c>
      <c r="K90" s="166"/>
      <c r="L90" s="171"/>
    </row>
    <row r="91" s="8" customFormat="1" ht="19.92" customHeight="1">
      <c r="B91" s="172"/>
      <c r="C91" s="173"/>
      <c r="D91" s="174" t="s">
        <v>154</v>
      </c>
      <c r="E91" s="175"/>
      <c r="F91" s="175"/>
      <c r="G91" s="175"/>
      <c r="H91" s="175"/>
      <c r="I91" s="176"/>
      <c r="J91" s="177">
        <f>J1015</f>
        <v>0</v>
      </c>
      <c r="K91" s="173"/>
      <c r="L91" s="178"/>
    </row>
    <row r="92" s="8" customFormat="1" ht="19.92" customHeight="1">
      <c r="B92" s="172"/>
      <c r="C92" s="173"/>
      <c r="D92" s="174" t="s">
        <v>155</v>
      </c>
      <c r="E92" s="175"/>
      <c r="F92" s="175"/>
      <c r="G92" s="175"/>
      <c r="H92" s="175"/>
      <c r="I92" s="176"/>
      <c r="J92" s="177">
        <f>J1023</f>
        <v>0</v>
      </c>
      <c r="K92" s="173"/>
      <c r="L92" s="178"/>
    </row>
    <row r="93" s="1" customFormat="1" ht="21.84" customHeight="1">
      <c r="B93" s="38"/>
      <c r="C93" s="39"/>
      <c r="D93" s="39"/>
      <c r="E93" s="39"/>
      <c r="F93" s="39"/>
      <c r="G93" s="39"/>
      <c r="H93" s="39"/>
      <c r="I93" s="131"/>
      <c r="J93" s="39"/>
      <c r="K93" s="39"/>
      <c r="L93" s="43"/>
    </row>
    <row r="94" s="1" customFormat="1" ht="6.96" customHeight="1">
      <c r="B94" s="57"/>
      <c r="C94" s="58"/>
      <c r="D94" s="58"/>
      <c r="E94" s="58"/>
      <c r="F94" s="58"/>
      <c r="G94" s="58"/>
      <c r="H94" s="58"/>
      <c r="I94" s="155"/>
      <c r="J94" s="58"/>
      <c r="K94" s="58"/>
      <c r="L94" s="43"/>
    </row>
    <row r="98" s="1" customFormat="1" ht="6.96" customHeight="1">
      <c r="B98" s="59"/>
      <c r="C98" s="60"/>
      <c r="D98" s="60"/>
      <c r="E98" s="60"/>
      <c r="F98" s="60"/>
      <c r="G98" s="60"/>
      <c r="H98" s="60"/>
      <c r="I98" s="158"/>
      <c r="J98" s="60"/>
      <c r="K98" s="60"/>
      <c r="L98" s="43"/>
    </row>
    <row r="99" s="1" customFormat="1" ht="24.96" customHeight="1">
      <c r="B99" s="38"/>
      <c r="C99" s="22" t="s">
        <v>156</v>
      </c>
      <c r="D99" s="39"/>
      <c r="E99" s="39"/>
      <c r="F99" s="39"/>
      <c r="G99" s="39"/>
      <c r="H99" s="39"/>
      <c r="I99" s="131"/>
      <c r="J99" s="39"/>
      <c r="K99" s="39"/>
      <c r="L99" s="43"/>
    </row>
    <row r="100" s="1" customFormat="1" ht="6.96" customHeight="1">
      <c r="B100" s="38"/>
      <c r="C100" s="39"/>
      <c r="D100" s="39"/>
      <c r="E100" s="39"/>
      <c r="F100" s="39"/>
      <c r="G100" s="39"/>
      <c r="H100" s="39"/>
      <c r="I100" s="131"/>
      <c r="J100" s="39"/>
      <c r="K100" s="39"/>
      <c r="L100" s="43"/>
    </row>
    <row r="101" s="1" customFormat="1" ht="12" customHeight="1">
      <c r="B101" s="38"/>
      <c r="C101" s="31" t="s">
        <v>16</v>
      </c>
      <c r="D101" s="39"/>
      <c r="E101" s="39"/>
      <c r="F101" s="39"/>
      <c r="G101" s="39"/>
      <c r="H101" s="39"/>
      <c r="I101" s="131"/>
      <c r="J101" s="39"/>
      <c r="K101" s="39"/>
      <c r="L101" s="43"/>
    </row>
    <row r="102" s="1" customFormat="1" ht="16.5" customHeight="1">
      <c r="B102" s="38"/>
      <c r="C102" s="39"/>
      <c r="D102" s="39"/>
      <c r="E102" s="159" t="str">
        <f>E7</f>
        <v>Stavební úpravy ZŠ Mnichovická 23.4.2019</v>
      </c>
      <c r="F102" s="31"/>
      <c r="G102" s="31"/>
      <c r="H102" s="31"/>
      <c r="I102" s="131"/>
      <c r="J102" s="39"/>
      <c r="K102" s="39"/>
      <c r="L102" s="43"/>
    </row>
    <row r="103" s="1" customFormat="1" ht="12" customHeight="1">
      <c r="B103" s="38"/>
      <c r="C103" s="31" t="s">
        <v>116</v>
      </c>
      <c r="D103" s="39"/>
      <c r="E103" s="39"/>
      <c r="F103" s="39"/>
      <c r="G103" s="39"/>
      <c r="H103" s="39"/>
      <c r="I103" s="131"/>
      <c r="J103" s="39"/>
      <c r="K103" s="39"/>
      <c r="L103" s="43"/>
    </row>
    <row r="104" s="1" customFormat="1" ht="16.5" customHeight="1">
      <c r="B104" s="38"/>
      <c r="C104" s="39"/>
      <c r="D104" s="39"/>
      <c r="E104" s="64" t="str">
        <f>E9</f>
        <v xml:space="preserve">SO 01 - Nástavba 3.NP </v>
      </c>
      <c r="F104" s="39"/>
      <c r="G104" s="39"/>
      <c r="H104" s="39"/>
      <c r="I104" s="131"/>
      <c r="J104" s="39"/>
      <c r="K104" s="39"/>
      <c r="L104" s="43"/>
    </row>
    <row r="105" s="1" customFormat="1" ht="6.96" customHeight="1">
      <c r="B105" s="38"/>
      <c r="C105" s="39"/>
      <c r="D105" s="39"/>
      <c r="E105" s="39"/>
      <c r="F105" s="39"/>
      <c r="G105" s="39"/>
      <c r="H105" s="39"/>
      <c r="I105" s="131"/>
      <c r="J105" s="39"/>
      <c r="K105" s="39"/>
      <c r="L105" s="43"/>
    </row>
    <row r="106" s="1" customFormat="1" ht="12" customHeight="1">
      <c r="B106" s="38"/>
      <c r="C106" s="31" t="s">
        <v>22</v>
      </c>
      <c r="D106" s="39"/>
      <c r="E106" s="39"/>
      <c r="F106" s="26" t="str">
        <f>F12</f>
        <v>Mnichovická 62, Kolín</v>
      </c>
      <c r="G106" s="39"/>
      <c r="H106" s="39"/>
      <c r="I106" s="133" t="s">
        <v>24</v>
      </c>
      <c r="J106" s="67" t="str">
        <f>IF(J12="","",J12)</f>
        <v>17. 1. 2019</v>
      </c>
      <c r="K106" s="39"/>
      <c r="L106" s="43"/>
    </row>
    <row r="107" s="1" customFormat="1" ht="6.96" customHeight="1">
      <c r="B107" s="38"/>
      <c r="C107" s="39"/>
      <c r="D107" s="39"/>
      <c r="E107" s="39"/>
      <c r="F107" s="39"/>
      <c r="G107" s="39"/>
      <c r="H107" s="39"/>
      <c r="I107" s="131"/>
      <c r="J107" s="39"/>
      <c r="K107" s="39"/>
      <c r="L107" s="43"/>
    </row>
    <row r="108" s="1" customFormat="1" ht="24.9" customHeight="1">
      <c r="B108" s="38"/>
      <c r="C108" s="31" t="s">
        <v>30</v>
      </c>
      <c r="D108" s="39"/>
      <c r="E108" s="39"/>
      <c r="F108" s="26" t="str">
        <f>E15</f>
        <v>Město Kolín, Karlovo nám. 78, 280 12 Kolín 1</v>
      </c>
      <c r="G108" s="39"/>
      <c r="H108" s="39"/>
      <c r="I108" s="133" t="s">
        <v>36</v>
      </c>
      <c r="J108" s="36" t="str">
        <f>E21</f>
        <v>Projecticon s.r.o., Nový Hrádek 151, 549 522</v>
      </c>
      <c r="K108" s="39"/>
      <c r="L108" s="43"/>
    </row>
    <row r="109" s="1" customFormat="1" ht="13.65" customHeight="1">
      <c r="B109" s="38"/>
      <c r="C109" s="31" t="s">
        <v>34</v>
      </c>
      <c r="D109" s="39"/>
      <c r="E109" s="39"/>
      <c r="F109" s="26" t="str">
        <f>IF(E18="","",E18)</f>
        <v>Vyplň údaj</v>
      </c>
      <c r="G109" s="39"/>
      <c r="H109" s="39"/>
      <c r="I109" s="133" t="s">
        <v>39</v>
      </c>
      <c r="J109" s="36" t="str">
        <f>E24</f>
        <v xml:space="preserve"> </v>
      </c>
      <c r="K109" s="39"/>
      <c r="L109" s="43"/>
    </row>
    <row r="110" s="1" customFormat="1" ht="10.32" customHeight="1">
      <c r="B110" s="38"/>
      <c r="C110" s="39"/>
      <c r="D110" s="39"/>
      <c r="E110" s="39"/>
      <c r="F110" s="39"/>
      <c r="G110" s="39"/>
      <c r="H110" s="39"/>
      <c r="I110" s="131"/>
      <c r="J110" s="39"/>
      <c r="K110" s="39"/>
      <c r="L110" s="43"/>
    </row>
    <row r="111" s="9" customFormat="1" ht="29.28" customHeight="1">
      <c r="B111" s="179"/>
      <c r="C111" s="180" t="s">
        <v>157</v>
      </c>
      <c r="D111" s="181" t="s">
        <v>62</v>
      </c>
      <c r="E111" s="181" t="s">
        <v>58</v>
      </c>
      <c r="F111" s="181" t="s">
        <v>59</v>
      </c>
      <c r="G111" s="181" t="s">
        <v>158</v>
      </c>
      <c r="H111" s="181" t="s">
        <v>159</v>
      </c>
      <c r="I111" s="182" t="s">
        <v>160</v>
      </c>
      <c r="J111" s="181" t="s">
        <v>120</v>
      </c>
      <c r="K111" s="183" t="s">
        <v>161</v>
      </c>
      <c r="L111" s="184"/>
      <c r="M111" s="88" t="s">
        <v>1</v>
      </c>
      <c r="N111" s="89" t="s">
        <v>47</v>
      </c>
      <c r="O111" s="89" t="s">
        <v>162</v>
      </c>
      <c r="P111" s="89" t="s">
        <v>163</v>
      </c>
      <c r="Q111" s="89" t="s">
        <v>164</v>
      </c>
      <c r="R111" s="89" t="s">
        <v>165</v>
      </c>
      <c r="S111" s="89" t="s">
        <v>166</v>
      </c>
      <c r="T111" s="90" t="s">
        <v>167</v>
      </c>
    </row>
    <row r="112" s="1" customFormat="1" ht="22.8" customHeight="1">
      <c r="B112" s="38"/>
      <c r="C112" s="95" t="s">
        <v>168</v>
      </c>
      <c r="D112" s="39"/>
      <c r="E112" s="39"/>
      <c r="F112" s="39"/>
      <c r="G112" s="39"/>
      <c r="H112" s="39"/>
      <c r="I112" s="131"/>
      <c r="J112" s="185">
        <f>BK112</f>
        <v>0</v>
      </c>
      <c r="K112" s="39"/>
      <c r="L112" s="43"/>
      <c r="M112" s="91"/>
      <c r="N112" s="92"/>
      <c r="O112" s="92"/>
      <c r="P112" s="186">
        <f>P113+P439+P1014</f>
        <v>0</v>
      </c>
      <c r="Q112" s="92"/>
      <c r="R112" s="186">
        <f>R113+R439+R1014</f>
        <v>383.73593549499998</v>
      </c>
      <c r="S112" s="92"/>
      <c r="T112" s="187">
        <f>T113+T439+T1014</f>
        <v>95.153898199999986</v>
      </c>
      <c r="AT112" s="16" t="s">
        <v>76</v>
      </c>
      <c r="AU112" s="16" t="s">
        <v>122</v>
      </c>
      <c r="BK112" s="188">
        <f>BK113+BK439+BK1014</f>
        <v>0</v>
      </c>
    </row>
    <row r="113" s="10" customFormat="1" ht="25.92" customHeight="1">
      <c r="B113" s="189"/>
      <c r="C113" s="190"/>
      <c r="D113" s="191" t="s">
        <v>76</v>
      </c>
      <c r="E113" s="192" t="s">
        <v>169</v>
      </c>
      <c r="F113" s="192" t="s">
        <v>170</v>
      </c>
      <c r="G113" s="190"/>
      <c r="H113" s="190"/>
      <c r="I113" s="193"/>
      <c r="J113" s="194">
        <f>BK113</f>
        <v>0</v>
      </c>
      <c r="K113" s="190"/>
      <c r="L113" s="195"/>
      <c r="M113" s="196"/>
      <c r="N113" s="197"/>
      <c r="O113" s="197"/>
      <c r="P113" s="198">
        <f>P114+P143+P167+P215+P277+P282+P373+P423+P437</f>
        <v>0</v>
      </c>
      <c r="Q113" s="197"/>
      <c r="R113" s="198">
        <f>R114+R143+R167+R215+R277+R282+R373+R423+R437</f>
        <v>290.46562956499997</v>
      </c>
      <c r="S113" s="197"/>
      <c r="T113" s="199">
        <f>T114+T143+T167+T215+T277+T282+T373+T423+T437</f>
        <v>52.28197999999999</v>
      </c>
      <c r="AR113" s="200" t="s">
        <v>85</v>
      </c>
      <c r="AT113" s="201" t="s">
        <v>76</v>
      </c>
      <c r="AU113" s="201" t="s">
        <v>77</v>
      </c>
      <c r="AY113" s="200" t="s">
        <v>171</v>
      </c>
      <c r="BK113" s="202">
        <f>BK114+BK143+BK167+BK215+BK277+BK282+BK373+BK423+BK437</f>
        <v>0</v>
      </c>
    </row>
    <row r="114" s="10" customFormat="1" ht="22.8" customHeight="1">
      <c r="B114" s="189"/>
      <c r="C114" s="190"/>
      <c r="D114" s="191" t="s">
        <v>76</v>
      </c>
      <c r="E114" s="203" t="s">
        <v>85</v>
      </c>
      <c r="F114" s="203" t="s">
        <v>172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SUM(P115:P142)</f>
        <v>0</v>
      </c>
      <c r="Q114" s="197"/>
      <c r="R114" s="198">
        <f>SUM(R115:R142)</f>
        <v>0</v>
      </c>
      <c r="S114" s="197"/>
      <c r="T114" s="199">
        <f>SUM(T115:T142)</f>
        <v>11.231179999999998</v>
      </c>
      <c r="AR114" s="200" t="s">
        <v>85</v>
      </c>
      <c r="AT114" s="201" t="s">
        <v>76</v>
      </c>
      <c r="AU114" s="201" t="s">
        <v>85</v>
      </c>
      <c r="AY114" s="200" t="s">
        <v>171</v>
      </c>
      <c r="BK114" s="202">
        <f>SUM(BK115:BK142)</f>
        <v>0</v>
      </c>
    </row>
    <row r="115" s="1" customFormat="1" ht="16.5" customHeight="1">
      <c r="B115" s="38"/>
      <c r="C115" s="205" t="s">
        <v>85</v>
      </c>
      <c r="D115" s="205" t="s">
        <v>173</v>
      </c>
      <c r="E115" s="206" t="s">
        <v>174</v>
      </c>
      <c r="F115" s="207" t="s">
        <v>175</v>
      </c>
      <c r="G115" s="208" t="s">
        <v>176</v>
      </c>
      <c r="H115" s="209">
        <v>11.972</v>
      </c>
      <c r="I115" s="210"/>
      <c r="J115" s="211">
        <f>ROUND(I115*H115,2)</f>
        <v>0</v>
      </c>
      <c r="K115" s="207" t="s">
        <v>177</v>
      </c>
      <c r="L115" s="43"/>
      <c r="M115" s="212" t="s">
        <v>1</v>
      </c>
      <c r="N115" s="213" t="s">
        <v>48</v>
      </c>
      <c r="O115" s="79"/>
      <c r="P115" s="214">
        <f>O115*H115</f>
        <v>0</v>
      </c>
      <c r="Q115" s="214">
        <v>0</v>
      </c>
      <c r="R115" s="214">
        <f>Q115*H115</f>
        <v>0</v>
      </c>
      <c r="S115" s="214">
        <v>0.17999999999999999</v>
      </c>
      <c r="T115" s="215">
        <f>S115*H115</f>
        <v>2.15496</v>
      </c>
      <c r="AR115" s="16" t="s">
        <v>178</v>
      </c>
      <c r="AT115" s="16" t="s">
        <v>173</v>
      </c>
      <c r="AU115" s="16" t="s">
        <v>87</v>
      </c>
      <c r="AY115" s="16" t="s">
        <v>171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6" t="s">
        <v>85</v>
      </c>
      <c r="BK115" s="216">
        <f>ROUND(I115*H115,2)</f>
        <v>0</v>
      </c>
      <c r="BL115" s="16" t="s">
        <v>178</v>
      </c>
      <c r="BM115" s="16" t="s">
        <v>179</v>
      </c>
    </row>
    <row r="116" s="11" customFormat="1">
      <c r="B116" s="217"/>
      <c r="C116" s="218"/>
      <c r="D116" s="219" t="s">
        <v>180</v>
      </c>
      <c r="E116" s="220" t="s">
        <v>1</v>
      </c>
      <c r="F116" s="221" t="s">
        <v>181</v>
      </c>
      <c r="G116" s="218"/>
      <c r="H116" s="220" t="s">
        <v>1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180</v>
      </c>
      <c r="AU116" s="227" t="s">
        <v>87</v>
      </c>
      <c r="AV116" s="11" t="s">
        <v>85</v>
      </c>
      <c r="AW116" s="11" t="s">
        <v>38</v>
      </c>
      <c r="AX116" s="11" t="s">
        <v>77</v>
      </c>
      <c r="AY116" s="227" t="s">
        <v>171</v>
      </c>
    </row>
    <row r="117" s="12" customFormat="1">
      <c r="B117" s="228"/>
      <c r="C117" s="229"/>
      <c r="D117" s="219" t="s">
        <v>180</v>
      </c>
      <c r="E117" s="230" t="s">
        <v>1</v>
      </c>
      <c r="F117" s="231" t="s">
        <v>182</v>
      </c>
      <c r="G117" s="229"/>
      <c r="H117" s="232">
        <v>11.972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AT117" s="238" t="s">
        <v>180</v>
      </c>
      <c r="AU117" s="238" t="s">
        <v>87</v>
      </c>
      <c r="AV117" s="12" t="s">
        <v>87</v>
      </c>
      <c r="AW117" s="12" t="s">
        <v>38</v>
      </c>
      <c r="AX117" s="12" t="s">
        <v>85</v>
      </c>
      <c r="AY117" s="238" t="s">
        <v>171</v>
      </c>
    </row>
    <row r="118" s="1" customFormat="1" ht="16.5" customHeight="1">
      <c r="B118" s="38"/>
      <c r="C118" s="205" t="s">
        <v>87</v>
      </c>
      <c r="D118" s="205" t="s">
        <v>173</v>
      </c>
      <c r="E118" s="206" t="s">
        <v>183</v>
      </c>
      <c r="F118" s="207" t="s">
        <v>184</v>
      </c>
      <c r="G118" s="208" t="s">
        <v>176</v>
      </c>
      <c r="H118" s="209">
        <v>11.972</v>
      </c>
      <c r="I118" s="210"/>
      <c r="J118" s="211">
        <f>ROUND(I118*H118,2)</f>
        <v>0</v>
      </c>
      <c r="K118" s="207" t="s">
        <v>177</v>
      </c>
      <c r="L118" s="43"/>
      <c r="M118" s="212" t="s">
        <v>1</v>
      </c>
      <c r="N118" s="213" t="s">
        <v>48</v>
      </c>
      <c r="O118" s="79"/>
      <c r="P118" s="214">
        <f>O118*H118</f>
        <v>0</v>
      </c>
      <c r="Q118" s="214">
        <v>0</v>
      </c>
      <c r="R118" s="214">
        <f>Q118*H118</f>
        <v>0</v>
      </c>
      <c r="S118" s="214">
        <v>0.44</v>
      </c>
      <c r="T118" s="215">
        <f>S118*H118</f>
        <v>5.2676799999999995</v>
      </c>
      <c r="AR118" s="16" t="s">
        <v>178</v>
      </c>
      <c r="AT118" s="16" t="s">
        <v>173</v>
      </c>
      <c r="AU118" s="16" t="s">
        <v>87</v>
      </c>
      <c r="AY118" s="16" t="s">
        <v>171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6" t="s">
        <v>85</v>
      </c>
      <c r="BK118" s="216">
        <f>ROUND(I118*H118,2)</f>
        <v>0</v>
      </c>
      <c r="BL118" s="16" t="s">
        <v>178</v>
      </c>
      <c r="BM118" s="16" t="s">
        <v>185</v>
      </c>
    </row>
    <row r="119" s="11" customFormat="1">
      <c r="B119" s="217"/>
      <c r="C119" s="218"/>
      <c r="D119" s="219" t="s">
        <v>180</v>
      </c>
      <c r="E119" s="220" t="s">
        <v>1</v>
      </c>
      <c r="F119" s="221" t="s">
        <v>181</v>
      </c>
      <c r="G119" s="218"/>
      <c r="H119" s="220" t="s">
        <v>1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180</v>
      </c>
      <c r="AU119" s="227" t="s">
        <v>87</v>
      </c>
      <c r="AV119" s="11" t="s">
        <v>85</v>
      </c>
      <c r="AW119" s="11" t="s">
        <v>38</v>
      </c>
      <c r="AX119" s="11" t="s">
        <v>77</v>
      </c>
      <c r="AY119" s="227" t="s">
        <v>171</v>
      </c>
    </row>
    <row r="120" s="12" customFormat="1">
      <c r="B120" s="228"/>
      <c r="C120" s="229"/>
      <c r="D120" s="219" t="s">
        <v>180</v>
      </c>
      <c r="E120" s="230" t="s">
        <v>1</v>
      </c>
      <c r="F120" s="231" t="s">
        <v>182</v>
      </c>
      <c r="G120" s="229"/>
      <c r="H120" s="232">
        <v>11.972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AT120" s="238" t="s">
        <v>180</v>
      </c>
      <c r="AU120" s="238" t="s">
        <v>87</v>
      </c>
      <c r="AV120" s="12" t="s">
        <v>87</v>
      </c>
      <c r="AW120" s="12" t="s">
        <v>38</v>
      </c>
      <c r="AX120" s="12" t="s">
        <v>85</v>
      </c>
      <c r="AY120" s="238" t="s">
        <v>171</v>
      </c>
    </row>
    <row r="121" s="1" customFormat="1" ht="16.5" customHeight="1">
      <c r="B121" s="38"/>
      <c r="C121" s="205" t="s">
        <v>186</v>
      </c>
      <c r="D121" s="205" t="s">
        <v>173</v>
      </c>
      <c r="E121" s="206" t="s">
        <v>187</v>
      </c>
      <c r="F121" s="207" t="s">
        <v>188</v>
      </c>
      <c r="G121" s="208" t="s">
        <v>189</v>
      </c>
      <c r="H121" s="209">
        <v>6.9199999999999999</v>
      </c>
      <c r="I121" s="210"/>
      <c r="J121" s="211">
        <f>ROUND(I121*H121,2)</f>
        <v>0</v>
      </c>
      <c r="K121" s="207" t="s">
        <v>177</v>
      </c>
      <c r="L121" s="43"/>
      <c r="M121" s="212" t="s">
        <v>1</v>
      </c>
      <c r="N121" s="213" t="s">
        <v>48</v>
      </c>
      <c r="O121" s="79"/>
      <c r="P121" s="214">
        <f>O121*H121</f>
        <v>0</v>
      </c>
      <c r="Q121" s="214">
        <v>0</v>
      </c>
      <c r="R121" s="214">
        <f>Q121*H121</f>
        <v>0</v>
      </c>
      <c r="S121" s="214">
        <v>0.040000000000000001</v>
      </c>
      <c r="T121" s="215">
        <f>S121*H121</f>
        <v>0.27679999999999999</v>
      </c>
      <c r="AR121" s="16" t="s">
        <v>178</v>
      </c>
      <c r="AT121" s="16" t="s">
        <v>173</v>
      </c>
      <c r="AU121" s="16" t="s">
        <v>87</v>
      </c>
      <c r="AY121" s="16" t="s">
        <v>171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6" t="s">
        <v>85</v>
      </c>
      <c r="BK121" s="216">
        <f>ROUND(I121*H121,2)</f>
        <v>0</v>
      </c>
      <c r="BL121" s="16" t="s">
        <v>178</v>
      </c>
      <c r="BM121" s="16" t="s">
        <v>190</v>
      </c>
    </row>
    <row r="122" s="11" customFormat="1">
      <c r="B122" s="217"/>
      <c r="C122" s="218"/>
      <c r="D122" s="219" t="s">
        <v>180</v>
      </c>
      <c r="E122" s="220" t="s">
        <v>1</v>
      </c>
      <c r="F122" s="221" t="s">
        <v>181</v>
      </c>
      <c r="G122" s="218"/>
      <c r="H122" s="220" t="s">
        <v>1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180</v>
      </c>
      <c r="AU122" s="227" t="s">
        <v>87</v>
      </c>
      <c r="AV122" s="11" t="s">
        <v>85</v>
      </c>
      <c r="AW122" s="11" t="s">
        <v>38</v>
      </c>
      <c r="AX122" s="11" t="s">
        <v>77</v>
      </c>
      <c r="AY122" s="227" t="s">
        <v>171</v>
      </c>
    </row>
    <row r="123" s="12" customFormat="1">
      <c r="B123" s="228"/>
      <c r="C123" s="229"/>
      <c r="D123" s="219" t="s">
        <v>180</v>
      </c>
      <c r="E123" s="230" t="s">
        <v>1</v>
      </c>
      <c r="F123" s="231" t="s">
        <v>191</v>
      </c>
      <c r="G123" s="229"/>
      <c r="H123" s="232">
        <v>6.9199999999999999</v>
      </c>
      <c r="I123" s="233"/>
      <c r="J123" s="229"/>
      <c r="K123" s="229"/>
      <c r="L123" s="234"/>
      <c r="M123" s="235"/>
      <c r="N123" s="236"/>
      <c r="O123" s="236"/>
      <c r="P123" s="236"/>
      <c r="Q123" s="236"/>
      <c r="R123" s="236"/>
      <c r="S123" s="236"/>
      <c r="T123" s="237"/>
      <c r="AT123" s="238" t="s">
        <v>180</v>
      </c>
      <c r="AU123" s="238" t="s">
        <v>87</v>
      </c>
      <c r="AV123" s="12" t="s">
        <v>87</v>
      </c>
      <c r="AW123" s="12" t="s">
        <v>38</v>
      </c>
      <c r="AX123" s="12" t="s">
        <v>85</v>
      </c>
      <c r="AY123" s="238" t="s">
        <v>171</v>
      </c>
    </row>
    <row r="124" s="1" customFormat="1" ht="16.5" customHeight="1">
      <c r="B124" s="38"/>
      <c r="C124" s="205" t="s">
        <v>178</v>
      </c>
      <c r="D124" s="205" t="s">
        <v>173</v>
      </c>
      <c r="E124" s="206" t="s">
        <v>192</v>
      </c>
      <c r="F124" s="207" t="s">
        <v>193</v>
      </c>
      <c r="G124" s="208" t="s">
        <v>194</v>
      </c>
      <c r="H124" s="209">
        <v>24.276</v>
      </c>
      <c r="I124" s="210"/>
      <c r="J124" s="211">
        <f>ROUND(I124*H124,2)</f>
        <v>0</v>
      </c>
      <c r="K124" s="207" t="s">
        <v>177</v>
      </c>
      <c r="L124" s="43"/>
      <c r="M124" s="212" t="s">
        <v>1</v>
      </c>
      <c r="N124" s="213" t="s">
        <v>48</v>
      </c>
      <c r="O124" s="79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AR124" s="16" t="s">
        <v>178</v>
      </c>
      <c r="AT124" s="16" t="s">
        <v>173</v>
      </c>
      <c r="AU124" s="16" t="s">
        <v>87</v>
      </c>
      <c r="AY124" s="16" t="s">
        <v>171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6" t="s">
        <v>85</v>
      </c>
      <c r="BK124" s="216">
        <f>ROUND(I124*H124,2)</f>
        <v>0</v>
      </c>
      <c r="BL124" s="16" t="s">
        <v>178</v>
      </c>
      <c r="BM124" s="16" t="s">
        <v>195</v>
      </c>
    </row>
    <row r="125" s="11" customFormat="1">
      <c r="B125" s="217"/>
      <c r="C125" s="218"/>
      <c r="D125" s="219" t="s">
        <v>180</v>
      </c>
      <c r="E125" s="220" t="s">
        <v>1</v>
      </c>
      <c r="F125" s="221" t="s">
        <v>196</v>
      </c>
      <c r="G125" s="218"/>
      <c r="H125" s="220" t="s">
        <v>1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180</v>
      </c>
      <c r="AU125" s="227" t="s">
        <v>87</v>
      </c>
      <c r="AV125" s="11" t="s">
        <v>85</v>
      </c>
      <c r="AW125" s="11" t="s">
        <v>38</v>
      </c>
      <c r="AX125" s="11" t="s">
        <v>77</v>
      </c>
      <c r="AY125" s="227" t="s">
        <v>171</v>
      </c>
    </row>
    <row r="126" s="12" customFormat="1">
      <c r="B126" s="228"/>
      <c r="C126" s="229"/>
      <c r="D126" s="219" t="s">
        <v>180</v>
      </c>
      <c r="E126" s="230" t="s">
        <v>1</v>
      </c>
      <c r="F126" s="231" t="s">
        <v>197</v>
      </c>
      <c r="G126" s="229"/>
      <c r="H126" s="232">
        <v>24.276</v>
      </c>
      <c r="I126" s="233"/>
      <c r="J126" s="229"/>
      <c r="K126" s="229"/>
      <c r="L126" s="234"/>
      <c r="M126" s="235"/>
      <c r="N126" s="236"/>
      <c r="O126" s="236"/>
      <c r="P126" s="236"/>
      <c r="Q126" s="236"/>
      <c r="R126" s="236"/>
      <c r="S126" s="236"/>
      <c r="T126" s="237"/>
      <c r="AT126" s="238" t="s">
        <v>180</v>
      </c>
      <c r="AU126" s="238" t="s">
        <v>87</v>
      </c>
      <c r="AV126" s="12" t="s">
        <v>87</v>
      </c>
      <c r="AW126" s="12" t="s">
        <v>38</v>
      </c>
      <c r="AX126" s="12" t="s">
        <v>85</v>
      </c>
      <c r="AY126" s="238" t="s">
        <v>171</v>
      </c>
    </row>
    <row r="127" s="1" customFormat="1" ht="16.5" customHeight="1">
      <c r="B127" s="38"/>
      <c r="C127" s="205" t="s">
        <v>198</v>
      </c>
      <c r="D127" s="205" t="s">
        <v>173</v>
      </c>
      <c r="E127" s="206" t="s">
        <v>199</v>
      </c>
      <c r="F127" s="207" t="s">
        <v>200</v>
      </c>
      <c r="G127" s="208" t="s">
        <v>194</v>
      </c>
      <c r="H127" s="209">
        <v>24.276</v>
      </c>
      <c r="I127" s="210"/>
      <c r="J127" s="211">
        <f>ROUND(I127*H127,2)</f>
        <v>0</v>
      </c>
      <c r="K127" s="207" t="s">
        <v>177</v>
      </c>
      <c r="L127" s="43"/>
      <c r="M127" s="212" t="s">
        <v>1</v>
      </c>
      <c r="N127" s="213" t="s">
        <v>48</v>
      </c>
      <c r="O127" s="79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AR127" s="16" t="s">
        <v>178</v>
      </c>
      <c r="AT127" s="16" t="s">
        <v>173</v>
      </c>
      <c r="AU127" s="16" t="s">
        <v>87</v>
      </c>
      <c r="AY127" s="16" t="s">
        <v>171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85</v>
      </c>
      <c r="BK127" s="216">
        <f>ROUND(I127*H127,2)</f>
        <v>0</v>
      </c>
      <c r="BL127" s="16" t="s">
        <v>178</v>
      </c>
      <c r="BM127" s="16" t="s">
        <v>201</v>
      </c>
    </row>
    <row r="128" s="1" customFormat="1" ht="16.5" customHeight="1">
      <c r="B128" s="38"/>
      <c r="C128" s="205" t="s">
        <v>202</v>
      </c>
      <c r="D128" s="205" t="s">
        <v>173</v>
      </c>
      <c r="E128" s="206" t="s">
        <v>203</v>
      </c>
      <c r="F128" s="207" t="s">
        <v>204</v>
      </c>
      <c r="G128" s="208" t="s">
        <v>194</v>
      </c>
      <c r="H128" s="209">
        <v>24.276</v>
      </c>
      <c r="I128" s="210"/>
      <c r="J128" s="211">
        <f>ROUND(I128*H128,2)</f>
        <v>0</v>
      </c>
      <c r="K128" s="207" t="s">
        <v>1</v>
      </c>
      <c r="L128" s="43"/>
      <c r="M128" s="212" t="s">
        <v>1</v>
      </c>
      <c r="N128" s="213" t="s">
        <v>48</v>
      </c>
      <c r="O128" s="79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AR128" s="16" t="s">
        <v>178</v>
      </c>
      <c r="AT128" s="16" t="s">
        <v>173</v>
      </c>
      <c r="AU128" s="16" t="s">
        <v>87</v>
      </c>
      <c r="AY128" s="16" t="s">
        <v>171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6" t="s">
        <v>85</v>
      </c>
      <c r="BK128" s="216">
        <f>ROUND(I128*H128,2)</f>
        <v>0</v>
      </c>
      <c r="BL128" s="16" t="s">
        <v>178</v>
      </c>
      <c r="BM128" s="16" t="s">
        <v>205</v>
      </c>
    </row>
    <row r="129" s="1" customFormat="1" ht="16.5" customHeight="1">
      <c r="B129" s="38"/>
      <c r="C129" s="205" t="s">
        <v>206</v>
      </c>
      <c r="D129" s="205" t="s">
        <v>173</v>
      </c>
      <c r="E129" s="206" t="s">
        <v>207</v>
      </c>
      <c r="F129" s="207" t="s">
        <v>208</v>
      </c>
      <c r="G129" s="208" t="s">
        <v>176</v>
      </c>
      <c r="H129" s="209">
        <v>11.972</v>
      </c>
      <c r="I129" s="210"/>
      <c r="J129" s="211">
        <f>ROUND(I129*H129,2)</f>
        <v>0</v>
      </c>
      <c r="K129" s="207" t="s">
        <v>177</v>
      </c>
      <c r="L129" s="43"/>
      <c r="M129" s="212" t="s">
        <v>1</v>
      </c>
      <c r="N129" s="213" t="s">
        <v>48</v>
      </c>
      <c r="O129" s="79"/>
      <c r="P129" s="214">
        <f>O129*H129</f>
        <v>0</v>
      </c>
      <c r="Q129" s="214">
        <v>0</v>
      </c>
      <c r="R129" s="214">
        <f>Q129*H129</f>
        <v>0</v>
      </c>
      <c r="S129" s="214">
        <v>0.29499999999999998</v>
      </c>
      <c r="T129" s="215">
        <f>S129*H129</f>
        <v>3.5317399999999997</v>
      </c>
      <c r="AR129" s="16" t="s">
        <v>178</v>
      </c>
      <c r="AT129" s="16" t="s">
        <v>173</v>
      </c>
      <c r="AU129" s="16" t="s">
        <v>87</v>
      </c>
      <c r="AY129" s="16" t="s">
        <v>171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85</v>
      </c>
      <c r="BK129" s="216">
        <f>ROUND(I129*H129,2)</f>
        <v>0</v>
      </c>
      <c r="BL129" s="16" t="s">
        <v>178</v>
      </c>
      <c r="BM129" s="16" t="s">
        <v>209</v>
      </c>
    </row>
    <row r="130" s="11" customFormat="1">
      <c r="B130" s="217"/>
      <c r="C130" s="218"/>
      <c r="D130" s="219" t="s">
        <v>180</v>
      </c>
      <c r="E130" s="220" t="s">
        <v>1</v>
      </c>
      <c r="F130" s="221" t="s">
        <v>210</v>
      </c>
      <c r="G130" s="218"/>
      <c r="H130" s="220" t="s">
        <v>1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180</v>
      </c>
      <c r="AU130" s="227" t="s">
        <v>87</v>
      </c>
      <c r="AV130" s="11" t="s">
        <v>85</v>
      </c>
      <c r="AW130" s="11" t="s">
        <v>38</v>
      </c>
      <c r="AX130" s="11" t="s">
        <v>77</v>
      </c>
      <c r="AY130" s="227" t="s">
        <v>171</v>
      </c>
    </row>
    <row r="131" s="12" customFormat="1">
      <c r="B131" s="228"/>
      <c r="C131" s="229"/>
      <c r="D131" s="219" t="s">
        <v>180</v>
      </c>
      <c r="E131" s="230" t="s">
        <v>1</v>
      </c>
      <c r="F131" s="231" t="s">
        <v>182</v>
      </c>
      <c r="G131" s="229"/>
      <c r="H131" s="232">
        <v>11.972</v>
      </c>
      <c r="I131" s="233"/>
      <c r="J131" s="229"/>
      <c r="K131" s="229"/>
      <c r="L131" s="234"/>
      <c r="M131" s="235"/>
      <c r="N131" s="236"/>
      <c r="O131" s="236"/>
      <c r="P131" s="236"/>
      <c r="Q131" s="236"/>
      <c r="R131" s="236"/>
      <c r="S131" s="236"/>
      <c r="T131" s="237"/>
      <c r="AT131" s="238" t="s">
        <v>180</v>
      </c>
      <c r="AU131" s="238" t="s">
        <v>87</v>
      </c>
      <c r="AV131" s="12" t="s">
        <v>87</v>
      </c>
      <c r="AW131" s="12" t="s">
        <v>38</v>
      </c>
      <c r="AX131" s="12" t="s">
        <v>85</v>
      </c>
      <c r="AY131" s="238" t="s">
        <v>171</v>
      </c>
    </row>
    <row r="132" s="1" customFormat="1" ht="16.5" customHeight="1">
      <c r="B132" s="38"/>
      <c r="C132" s="205" t="s">
        <v>211</v>
      </c>
      <c r="D132" s="205" t="s">
        <v>173</v>
      </c>
      <c r="E132" s="206" t="s">
        <v>212</v>
      </c>
      <c r="F132" s="207" t="s">
        <v>213</v>
      </c>
      <c r="G132" s="208" t="s">
        <v>194</v>
      </c>
      <c r="H132" s="209">
        <v>27.166</v>
      </c>
      <c r="I132" s="210"/>
      <c r="J132" s="211">
        <f>ROUND(I132*H132,2)</f>
        <v>0</v>
      </c>
      <c r="K132" s="207" t="s">
        <v>177</v>
      </c>
      <c r="L132" s="43"/>
      <c r="M132" s="212" t="s">
        <v>1</v>
      </c>
      <c r="N132" s="213" t="s">
        <v>48</v>
      </c>
      <c r="O132" s="79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AR132" s="16" t="s">
        <v>178</v>
      </c>
      <c r="AT132" s="16" t="s">
        <v>173</v>
      </c>
      <c r="AU132" s="16" t="s">
        <v>87</v>
      </c>
      <c r="AY132" s="16" t="s">
        <v>171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6" t="s">
        <v>85</v>
      </c>
      <c r="BK132" s="216">
        <f>ROUND(I132*H132,2)</f>
        <v>0</v>
      </c>
      <c r="BL132" s="16" t="s">
        <v>178</v>
      </c>
      <c r="BM132" s="16" t="s">
        <v>214</v>
      </c>
    </row>
    <row r="133" s="12" customFormat="1">
      <c r="B133" s="228"/>
      <c r="C133" s="229"/>
      <c r="D133" s="219" t="s">
        <v>180</v>
      </c>
      <c r="E133" s="230" t="s">
        <v>1</v>
      </c>
      <c r="F133" s="231" t="s">
        <v>215</v>
      </c>
      <c r="G133" s="229"/>
      <c r="H133" s="232">
        <v>27.166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AT133" s="238" t="s">
        <v>180</v>
      </c>
      <c r="AU133" s="238" t="s">
        <v>87</v>
      </c>
      <c r="AV133" s="12" t="s">
        <v>87</v>
      </c>
      <c r="AW133" s="12" t="s">
        <v>38</v>
      </c>
      <c r="AX133" s="12" t="s">
        <v>85</v>
      </c>
      <c r="AY133" s="238" t="s">
        <v>171</v>
      </c>
    </row>
    <row r="134" s="1" customFormat="1" ht="16.5" customHeight="1">
      <c r="B134" s="38"/>
      <c r="C134" s="205" t="s">
        <v>216</v>
      </c>
      <c r="D134" s="205" t="s">
        <v>173</v>
      </c>
      <c r="E134" s="206" t="s">
        <v>217</v>
      </c>
      <c r="F134" s="207" t="s">
        <v>218</v>
      </c>
      <c r="G134" s="208" t="s">
        <v>194</v>
      </c>
      <c r="H134" s="209">
        <v>271.66000000000003</v>
      </c>
      <c r="I134" s="210"/>
      <c r="J134" s="211">
        <f>ROUND(I134*H134,2)</f>
        <v>0</v>
      </c>
      <c r="K134" s="207" t="s">
        <v>177</v>
      </c>
      <c r="L134" s="43"/>
      <c r="M134" s="212" t="s">
        <v>1</v>
      </c>
      <c r="N134" s="213" t="s">
        <v>48</v>
      </c>
      <c r="O134" s="79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AR134" s="16" t="s">
        <v>178</v>
      </c>
      <c r="AT134" s="16" t="s">
        <v>173</v>
      </c>
      <c r="AU134" s="16" t="s">
        <v>87</v>
      </c>
      <c r="AY134" s="16" t="s">
        <v>171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6" t="s">
        <v>85</v>
      </c>
      <c r="BK134" s="216">
        <f>ROUND(I134*H134,2)</f>
        <v>0</v>
      </c>
      <c r="BL134" s="16" t="s">
        <v>178</v>
      </c>
      <c r="BM134" s="16" t="s">
        <v>219</v>
      </c>
    </row>
    <row r="135" s="12" customFormat="1">
      <c r="B135" s="228"/>
      <c r="C135" s="229"/>
      <c r="D135" s="219" t="s">
        <v>180</v>
      </c>
      <c r="E135" s="230" t="s">
        <v>1</v>
      </c>
      <c r="F135" s="231" t="s">
        <v>220</v>
      </c>
      <c r="G135" s="229"/>
      <c r="H135" s="232">
        <v>271.66000000000003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180</v>
      </c>
      <c r="AU135" s="238" t="s">
        <v>87</v>
      </c>
      <c r="AV135" s="12" t="s">
        <v>87</v>
      </c>
      <c r="AW135" s="12" t="s">
        <v>38</v>
      </c>
      <c r="AX135" s="12" t="s">
        <v>85</v>
      </c>
      <c r="AY135" s="238" t="s">
        <v>171</v>
      </c>
    </row>
    <row r="136" s="1" customFormat="1" ht="16.5" customHeight="1">
      <c r="B136" s="38"/>
      <c r="C136" s="205" t="s">
        <v>221</v>
      </c>
      <c r="D136" s="205" t="s">
        <v>173</v>
      </c>
      <c r="E136" s="206" t="s">
        <v>222</v>
      </c>
      <c r="F136" s="207" t="s">
        <v>223</v>
      </c>
      <c r="G136" s="208" t="s">
        <v>194</v>
      </c>
      <c r="H136" s="209">
        <v>11.689</v>
      </c>
      <c r="I136" s="210"/>
      <c r="J136" s="211">
        <f>ROUND(I136*H136,2)</f>
        <v>0</v>
      </c>
      <c r="K136" s="207" t="s">
        <v>177</v>
      </c>
      <c r="L136" s="43"/>
      <c r="M136" s="212" t="s">
        <v>1</v>
      </c>
      <c r="N136" s="213" t="s">
        <v>48</v>
      </c>
      <c r="O136" s="79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AR136" s="16" t="s">
        <v>178</v>
      </c>
      <c r="AT136" s="16" t="s">
        <v>173</v>
      </c>
      <c r="AU136" s="16" t="s">
        <v>87</v>
      </c>
      <c r="AY136" s="16" t="s">
        <v>171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6" t="s">
        <v>85</v>
      </c>
      <c r="BK136" s="216">
        <f>ROUND(I136*H136,2)</f>
        <v>0</v>
      </c>
      <c r="BL136" s="16" t="s">
        <v>178</v>
      </c>
      <c r="BM136" s="16" t="s">
        <v>224</v>
      </c>
    </row>
    <row r="137" s="12" customFormat="1">
      <c r="B137" s="228"/>
      <c r="C137" s="229"/>
      <c r="D137" s="219" t="s">
        <v>180</v>
      </c>
      <c r="E137" s="230" t="s">
        <v>1</v>
      </c>
      <c r="F137" s="231" t="s">
        <v>225</v>
      </c>
      <c r="G137" s="229"/>
      <c r="H137" s="232">
        <v>11.689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180</v>
      </c>
      <c r="AU137" s="238" t="s">
        <v>87</v>
      </c>
      <c r="AV137" s="12" t="s">
        <v>87</v>
      </c>
      <c r="AW137" s="12" t="s">
        <v>38</v>
      </c>
      <c r="AX137" s="12" t="s">
        <v>85</v>
      </c>
      <c r="AY137" s="238" t="s">
        <v>171</v>
      </c>
    </row>
    <row r="138" s="1" customFormat="1" ht="16.5" customHeight="1">
      <c r="B138" s="38"/>
      <c r="C138" s="205" t="s">
        <v>226</v>
      </c>
      <c r="D138" s="205" t="s">
        <v>173</v>
      </c>
      <c r="E138" s="206" t="s">
        <v>227</v>
      </c>
      <c r="F138" s="207" t="s">
        <v>228</v>
      </c>
      <c r="G138" s="208" t="s">
        <v>194</v>
      </c>
      <c r="H138" s="209">
        <v>233.78</v>
      </c>
      <c r="I138" s="210"/>
      <c r="J138" s="211">
        <f>ROUND(I138*H138,2)</f>
        <v>0</v>
      </c>
      <c r="K138" s="207" t="s">
        <v>177</v>
      </c>
      <c r="L138" s="43"/>
      <c r="M138" s="212" t="s">
        <v>1</v>
      </c>
      <c r="N138" s="213" t="s">
        <v>48</v>
      </c>
      <c r="O138" s="79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AR138" s="16" t="s">
        <v>178</v>
      </c>
      <c r="AT138" s="16" t="s">
        <v>173</v>
      </c>
      <c r="AU138" s="16" t="s">
        <v>87</v>
      </c>
      <c r="AY138" s="16" t="s">
        <v>171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85</v>
      </c>
      <c r="BK138" s="216">
        <f>ROUND(I138*H138,2)</f>
        <v>0</v>
      </c>
      <c r="BL138" s="16" t="s">
        <v>178</v>
      </c>
      <c r="BM138" s="16" t="s">
        <v>229</v>
      </c>
    </row>
    <row r="139" s="12" customFormat="1">
      <c r="B139" s="228"/>
      <c r="C139" s="229"/>
      <c r="D139" s="219" t="s">
        <v>180</v>
      </c>
      <c r="E139" s="230" t="s">
        <v>1</v>
      </c>
      <c r="F139" s="231" t="s">
        <v>230</v>
      </c>
      <c r="G139" s="229"/>
      <c r="H139" s="232">
        <v>233.78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180</v>
      </c>
      <c r="AU139" s="238" t="s">
        <v>87</v>
      </c>
      <c r="AV139" s="12" t="s">
        <v>87</v>
      </c>
      <c r="AW139" s="12" t="s">
        <v>38</v>
      </c>
      <c r="AX139" s="12" t="s">
        <v>85</v>
      </c>
      <c r="AY139" s="238" t="s">
        <v>171</v>
      </c>
    </row>
    <row r="140" s="1" customFormat="1" ht="16.5" customHeight="1">
      <c r="B140" s="38"/>
      <c r="C140" s="205" t="s">
        <v>231</v>
      </c>
      <c r="D140" s="205" t="s">
        <v>173</v>
      </c>
      <c r="E140" s="206" t="s">
        <v>232</v>
      </c>
      <c r="F140" s="207" t="s">
        <v>233</v>
      </c>
      <c r="G140" s="208" t="s">
        <v>234</v>
      </c>
      <c r="H140" s="209">
        <v>1</v>
      </c>
      <c r="I140" s="210"/>
      <c r="J140" s="211">
        <f>ROUND(I140*H140,2)</f>
        <v>0</v>
      </c>
      <c r="K140" s="207" t="s">
        <v>177</v>
      </c>
      <c r="L140" s="43"/>
      <c r="M140" s="212" t="s">
        <v>1</v>
      </c>
      <c r="N140" s="213" t="s">
        <v>48</v>
      </c>
      <c r="O140" s="79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AR140" s="16" t="s">
        <v>178</v>
      </c>
      <c r="AT140" s="16" t="s">
        <v>173</v>
      </c>
      <c r="AU140" s="16" t="s">
        <v>87</v>
      </c>
      <c r="AY140" s="16" t="s">
        <v>171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6" t="s">
        <v>85</v>
      </c>
      <c r="BK140" s="216">
        <f>ROUND(I140*H140,2)</f>
        <v>0</v>
      </c>
      <c r="BL140" s="16" t="s">
        <v>178</v>
      </c>
      <c r="BM140" s="16" t="s">
        <v>235</v>
      </c>
    </row>
    <row r="141" s="1" customFormat="1" ht="16.5" customHeight="1">
      <c r="B141" s="38"/>
      <c r="C141" s="205" t="s">
        <v>236</v>
      </c>
      <c r="D141" s="205" t="s">
        <v>173</v>
      </c>
      <c r="E141" s="206" t="s">
        <v>237</v>
      </c>
      <c r="F141" s="207" t="s">
        <v>238</v>
      </c>
      <c r="G141" s="208" t="s">
        <v>194</v>
      </c>
      <c r="H141" s="209">
        <v>12.958</v>
      </c>
      <c r="I141" s="210"/>
      <c r="J141" s="211">
        <f>ROUND(I141*H141,2)</f>
        <v>0</v>
      </c>
      <c r="K141" s="207" t="s">
        <v>177</v>
      </c>
      <c r="L141" s="43"/>
      <c r="M141" s="212" t="s">
        <v>1</v>
      </c>
      <c r="N141" s="213" t="s">
        <v>48</v>
      </c>
      <c r="O141" s="79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AR141" s="16" t="s">
        <v>178</v>
      </c>
      <c r="AT141" s="16" t="s">
        <v>173</v>
      </c>
      <c r="AU141" s="16" t="s">
        <v>87</v>
      </c>
      <c r="AY141" s="16" t="s">
        <v>171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6" t="s">
        <v>85</v>
      </c>
      <c r="BK141" s="216">
        <f>ROUND(I141*H141,2)</f>
        <v>0</v>
      </c>
      <c r="BL141" s="16" t="s">
        <v>178</v>
      </c>
      <c r="BM141" s="16" t="s">
        <v>239</v>
      </c>
    </row>
    <row r="142" s="12" customFormat="1">
      <c r="B142" s="228"/>
      <c r="C142" s="229"/>
      <c r="D142" s="219" t="s">
        <v>180</v>
      </c>
      <c r="E142" s="230" t="s">
        <v>1</v>
      </c>
      <c r="F142" s="231" t="s">
        <v>240</v>
      </c>
      <c r="G142" s="229"/>
      <c r="H142" s="232">
        <v>12.958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AT142" s="238" t="s">
        <v>180</v>
      </c>
      <c r="AU142" s="238" t="s">
        <v>87</v>
      </c>
      <c r="AV142" s="12" t="s">
        <v>87</v>
      </c>
      <c r="AW142" s="12" t="s">
        <v>38</v>
      </c>
      <c r="AX142" s="12" t="s">
        <v>85</v>
      </c>
      <c r="AY142" s="238" t="s">
        <v>171</v>
      </c>
    </row>
    <row r="143" s="10" customFormat="1" ht="22.8" customHeight="1">
      <c r="B143" s="189"/>
      <c r="C143" s="190"/>
      <c r="D143" s="191" t="s">
        <v>76</v>
      </c>
      <c r="E143" s="203" t="s">
        <v>87</v>
      </c>
      <c r="F143" s="203" t="s">
        <v>241</v>
      </c>
      <c r="G143" s="190"/>
      <c r="H143" s="190"/>
      <c r="I143" s="193"/>
      <c r="J143" s="204">
        <f>BK143</f>
        <v>0</v>
      </c>
      <c r="K143" s="190"/>
      <c r="L143" s="195"/>
      <c r="M143" s="196"/>
      <c r="N143" s="197"/>
      <c r="O143" s="197"/>
      <c r="P143" s="198">
        <f>SUM(P144:P166)</f>
        <v>0</v>
      </c>
      <c r="Q143" s="197"/>
      <c r="R143" s="198">
        <f>SUM(R144:R166)</f>
        <v>21.923332269999996</v>
      </c>
      <c r="S143" s="197"/>
      <c r="T143" s="199">
        <f>SUM(T144:T166)</f>
        <v>0</v>
      </c>
      <c r="AR143" s="200" t="s">
        <v>85</v>
      </c>
      <c r="AT143" s="201" t="s">
        <v>76</v>
      </c>
      <c r="AU143" s="201" t="s">
        <v>85</v>
      </c>
      <c r="AY143" s="200" t="s">
        <v>171</v>
      </c>
      <c r="BK143" s="202">
        <f>SUM(BK144:BK166)</f>
        <v>0</v>
      </c>
    </row>
    <row r="144" s="1" customFormat="1" ht="16.5" customHeight="1">
      <c r="B144" s="38"/>
      <c r="C144" s="205" t="s">
        <v>242</v>
      </c>
      <c r="D144" s="205" t="s">
        <v>173</v>
      </c>
      <c r="E144" s="206" t="s">
        <v>243</v>
      </c>
      <c r="F144" s="207" t="s">
        <v>244</v>
      </c>
      <c r="G144" s="208" t="s">
        <v>194</v>
      </c>
      <c r="H144" s="209">
        <v>1.466</v>
      </c>
      <c r="I144" s="210"/>
      <c r="J144" s="211">
        <f>ROUND(I144*H144,2)</f>
        <v>0</v>
      </c>
      <c r="K144" s="207" t="s">
        <v>177</v>
      </c>
      <c r="L144" s="43"/>
      <c r="M144" s="212" t="s">
        <v>1</v>
      </c>
      <c r="N144" s="213" t="s">
        <v>48</v>
      </c>
      <c r="O144" s="79"/>
      <c r="P144" s="214">
        <f>O144*H144</f>
        <v>0</v>
      </c>
      <c r="Q144" s="214">
        <v>2.45329</v>
      </c>
      <c r="R144" s="214">
        <f>Q144*H144</f>
        <v>3.59652314</v>
      </c>
      <c r="S144" s="214">
        <v>0</v>
      </c>
      <c r="T144" s="215">
        <f>S144*H144</f>
        <v>0</v>
      </c>
      <c r="AR144" s="16" t="s">
        <v>178</v>
      </c>
      <c r="AT144" s="16" t="s">
        <v>173</v>
      </c>
      <c r="AU144" s="16" t="s">
        <v>87</v>
      </c>
      <c r="AY144" s="16" t="s">
        <v>171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6" t="s">
        <v>85</v>
      </c>
      <c r="BK144" s="216">
        <f>ROUND(I144*H144,2)</f>
        <v>0</v>
      </c>
      <c r="BL144" s="16" t="s">
        <v>178</v>
      </c>
      <c r="BM144" s="16" t="s">
        <v>245</v>
      </c>
    </row>
    <row r="145" s="11" customFormat="1">
      <c r="B145" s="217"/>
      <c r="C145" s="218"/>
      <c r="D145" s="219" t="s">
        <v>180</v>
      </c>
      <c r="E145" s="220" t="s">
        <v>1</v>
      </c>
      <c r="F145" s="221" t="s">
        <v>246</v>
      </c>
      <c r="G145" s="218"/>
      <c r="H145" s="220" t="s">
        <v>1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180</v>
      </c>
      <c r="AU145" s="227" t="s">
        <v>87</v>
      </c>
      <c r="AV145" s="11" t="s">
        <v>85</v>
      </c>
      <c r="AW145" s="11" t="s">
        <v>38</v>
      </c>
      <c r="AX145" s="11" t="s">
        <v>77</v>
      </c>
      <c r="AY145" s="227" t="s">
        <v>171</v>
      </c>
    </row>
    <row r="146" s="12" customFormat="1">
      <c r="B146" s="228"/>
      <c r="C146" s="229"/>
      <c r="D146" s="219" t="s">
        <v>180</v>
      </c>
      <c r="E146" s="230" t="s">
        <v>1</v>
      </c>
      <c r="F146" s="231" t="s">
        <v>247</v>
      </c>
      <c r="G146" s="229"/>
      <c r="H146" s="232">
        <v>1.466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180</v>
      </c>
      <c r="AU146" s="238" t="s">
        <v>87</v>
      </c>
      <c r="AV146" s="12" t="s">
        <v>87</v>
      </c>
      <c r="AW146" s="12" t="s">
        <v>38</v>
      </c>
      <c r="AX146" s="12" t="s">
        <v>85</v>
      </c>
      <c r="AY146" s="238" t="s">
        <v>171</v>
      </c>
    </row>
    <row r="147" s="1" customFormat="1" ht="16.5" customHeight="1">
      <c r="B147" s="38"/>
      <c r="C147" s="205" t="s">
        <v>8</v>
      </c>
      <c r="D147" s="205" t="s">
        <v>173</v>
      </c>
      <c r="E147" s="206" t="s">
        <v>248</v>
      </c>
      <c r="F147" s="207" t="s">
        <v>249</v>
      </c>
      <c r="G147" s="208" t="s">
        <v>194</v>
      </c>
      <c r="H147" s="209">
        <v>7.3550000000000004</v>
      </c>
      <c r="I147" s="210"/>
      <c r="J147" s="211">
        <f>ROUND(I147*H147,2)</f>
        <v>0</v>
      </c>
      <c r="K147" s="207" t="s">
        <v>177</v>
      </c>
      <c r="L147" s="43"/>
      <c r="M147" s="212" t="s">
        <v>1</v>
      </c>
      <c r="N147" s="213" t="s">
        <v>48</v>
      </c>
      <c r="O147" s="79"/>
      <c r="P147" s="214">
        <f>O147*H147</f>
        <v>0</v>
      </c>
      <c r="Q147" s="214">
        <v>2.45329</v>
      </c>
      <c r="R147" s="214">
        <f>Q147*H147</f>
        <v>18.04394795</v>
      </c>
      <c r="S147" s="214">
        <v>0</v>
      </c>
      <c r="T147" s="215">
        <f>S147*H147</f>
        <v>0</v>
      </c>
      <c r="AR147" s="16" t="s">
        <v>178</v>
      </c>
      <c r="AT147" s="16" t="s">
        <v>173</v>
      </c>
      <c r="AU147" s="16" t="s">
        <v>87</v>
      </c>
      <c r="AY147" s="16" t="s">
        <v>171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6" t="s">
        <v>85</v>
      </c>
      <c r="BK147" s="216">
        <f>ROUND(I147*H147,2)</f>
        <v>0</v>
      </c>
      <c r="BL147" s="16" t="s">
        <v>178</v>
      </c>
      <c r="BM147" s="16" t="s">
        <v>250</v>
      </c>
    </row>
    <row r="148" s="11" customFormat="1">
      <c r="B148" s="217"/>
      <c r="C148" s="218"/>
      <c r="D148" s="219" t="s">
        <v>180</v>
      </c>
      <c r="E148" s="220" t="s">
        <v>1</v>
      </c>
      <c r="F148" s="221" t="s">
        <v>251</v>
      </c>
      <c r="G148" s="218"/>
      <c r="H148" s="220" t="s">
        <v>1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180</v>
      </c>
      <c r="AU148" s="227" t="s">
        <v>87</v>
      </c>
      <c r="AV148" s="11" t="s">
        <v>85</v>
      </c>
      <c r="AW148" s="11" t="s">
        <v>38</v>
      </c>
      <c r="AX148" s="11" t="s">
        <v>77</v>
      </c>
      <c r="AY148" s="227" t="s">
        <v>171</v>
      </c>
    </row>
    <row r="149" s="12" customFormat="1">
      <c r="B149" s="228"/>
      <c r="C149" s="229"/>
      <c r="D149" s="219" t="s">
        <v>180</v>
      </c>
      <c r="E149" s="230" t="s">
        <v>1</v>
      </c>
      <c r="F149" s="231" t="s">
        <v>198</v>
      </c>
      <c r="G149" s="229"/>
      <c r="H149" s="232">
        <v>5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AT149" s="238" t="s">
        <v>180</v>
      </c>
      <c r="AU149" s="238" t="s">
        <v>87</v>
      </c>
      <c r="AV149" s="12" t="s">
        <v>87</v>
      </c>
      <c r="AW149" s="12" t="s">
        <v>38</v>
      </c>
      <c r="AX149" s="12" t="s">
        <v>77</v>
      </c>
      <c r="AY149" s="238" t="s">
        <v>171</v>
      </c>
    </row>
    <row r="150" s="12" customFormat="1">
      <c r="B150" s="228"/>
      <c r="C150" s="229"/>
      <c r="D150" s="219" t="s">
        <v>180</v>
      </c>
      <c r="E150" s="230" t="s">
        <v>1</v>
      </c>
      <c r="F150" s="231" t="s">
        <v>252</v>
      </c>
      <c r="G150" s="229"/>
      <c r="H150" s="232">
        <v>2.355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180</v>
      </c>
      <c r="AU150" s="238" t="s">
        <v>87</v>
      </c>
      <c r="AV150" s="12" t="s">
        <v>87</v>
      </c>
      <c r="AW150" s="12" t="s">
        <v>38</v>
      </c>
      <c r="AX150" s="12" t="s">
        <v>77</v>
      </c>
      <c r="AY150" s="238" t="s">
        <v>171</v>
      </c>
    </row>
    <row r="151" s="13" customFormat="1">
      <c r="B151" s="239"/>
      <c r="C151" s="240"/>
      <c r="D151" s="219" t="s">
        <v>180</v>
      </c>
      <c r="E151" s="241" t="s">
        <v>1</v>
      </c>
      <c r="F151" s="242" t="s">
        <v>253</v>
      </c>
      <c r="G151" s="240"/>
      <c r="H151" s="243">
        <v>7.3550000000000004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AT151" s="249" t="s">
        <v>180</v>
      </c>
      <c r="AU151" s="249" t="s">
        <v>87</v>
      </c>
      <c r="AV151" s="13" t="s">
        <v>178</v>
      </c>
      <c r="AW151" s="13" t="s">
        <v>38</v>
      </c>
      <c r="AX151" s="13" t="s">
        <v>85</v>
      </c>
      <c r="AY151" s="249" t="s">
        <v>171</v>
      </c>
    </row>
    <row r="152" s="1" customFormat="1" ht="16.5" customHeight="1">
      <c r="B152" s="38"/>
      <c r="C152" s="205" t="s">
        <v>254</v>
      </c>
      <c r="D152" s="205" t="s">
        <v>173</v>
      </c>
      <c r="E152" s="206" t="s">
        <v>255</v>
      </c>
      <c r="F152" s="207" t="s">
        <v>256</v>
      </c>
      <c r="G152" s="208" t="s">
        <v>234</v>
      </c>
      <c r="H152" s="209">
        <v>0.071999999999999995</v>
      </c>
      <c r="I152" s="210"/>
      <c r="J152" s="211">
        <f>ROUND(I152*H152,2)</f>
        <v>0</v>
      </c>
      <c r="K152" s="207" t="s">
        <v>177</v>
      </c>
      <c r="L152" s="43"/>
      <c r="M152" s="212" t="s">
        <v>1</v>
      </c>
      <c r="N152" s="213" t="s">
        <v>48</v>
      </c>
      <c r="O152" s="79"/>
      <c r="P152" s="214">
        <f>O152*H152</f>
        <v>0</v>
      </c>
      <c r="Q152" s="214">
        <v>1.06277</v>
      </c>
      <c r="R152" s="214">
        <f>Q152*H152</f>
        <v>0.076519439999999994</v>
      </c>
      <c r="S152" s="214">
        <v>0</v>
      </c>
      <c r="T152" s="215">
        <f>S152*H152</f>
        <v>0</v>
      </c>
      <c r="AR152" s="16" t="s">
        <v>178</v>
      </c>
      <c r="AT152" s="16" t="s">
        <v>173</v>
      </c>
      <c r="AU152" s="16" t="s">
        <v>87</v>
      </c>
      <c r="AY152" s="16" t="s">
        <v>171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6" t="s">
        <v>85</v>
      </c>
      <c r="BK152" s="216">
        <f>ROUND(I152*H152,2)</f>
        <v>0</v>
      </c>
      <c r="BL152" s="16" t="s">
        <v>178</v>
      </c>
      <c r="BM152" s="16" t="s">
        <v>257</v>
      </c>
    </row>
    <row r="153" s="12" customFormat="1">
      <c r="B153" s="228"/>
      <c r="C153" s="229"/>
      <c r="D153" s="219" t="s">
        <v>180</v>
      </c>
      <c r="E153" s="230" t="s">
        <v>1</v>
      </c>
      <c r="F153" s="231" t="s">
        <v>258</v>
      </c>
      <c r="G153" s="229"/>
      <c r="H153" s="232">
        <v>0.065000000000000002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AT153" s="238" t="s">
        <v>180</v>
      </c>
      <c r="AU153" s="238" t="s">
        <v>87</v>
      </c>
      <c r="AV153" s="12" t="s">
        <v>87</v>
      </c>
      <c r="AW153" s="12" t="s">
        <v>38</v>
      </c>
      <c r="AX153" s="12" t="s">
        <v>77</v>
      </c>
      <c r="AY153" s="238" t="s">
        <v>171</v>
      </c>
    </row>
    <row r="154" s="12" customFormat="1">
      <c r="B154" s="228"/>
      <c r="C154" s="229"/>
      <c r="D154" s="219" t="s">
        <v>180</v>
      </c>
      <c r="E154" s="230" t="s">
        <v>1</v>
      </c>
      <c r="F154" s="231" t="s">
        <v>259</v>
      </c>
      <c r="G154" s="229"/>
      <c r="H154" s="232">
        <v>0.071999999999999995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180</v>
      </c>
      <c r="AU154" s="238" t="s">
        <v>87</v>
      </c>
      <c r="AV154" s="12" t="s">
        <v>87</v>
      </c>
      <c r="AW154" s="12" t="s">
        <v>38</v>
      </c>
      <c r="AX154" s="12" t="s">
        <v>85</v>
      </c>
      <c r="AY154" s="238" t="s">
        <v>171</v>
      </c>
    </row>
    <row r="155" s="1" customFormat="1" ht="16.5" customHeight="1">
      <c r="B155" s="38"/>
      <c r="C155" s="205" t="s">
        <v>260</v>
      </c>
      <c r="D155" s="205" t="s">
        <v>173</v>
      </c>
      <c r="E155" s="206" t="s">
        <v>261</v>
      </c>
      <c r="F155" s="207" t="s">
        <v>262</v>
      </c>
      <c r="G155" s="208" t="s">
        <v>234</v>
      </c>
      <c r="H155" s="209">
        <v>0.082000000000000003</v>
      </c>
      <c r="I155" s="210"/>
      <c r="J155" s="211">
        <f>ROUND(I155*H155,2)</f>
        <v>0</v>
      </c>
      <c r="K155" s="207" t="s">
        <v>177</v>
      </c>
      <c r="L155" s="43"/>
      <c r="M155" s="212" t="s">
        <v>1</v>
      </c>
      <c r="N155" s="213" t="s">
        <v>48</v>
      </c>
      <c r="O155" s="79"/>
      <c r="P155" s="214">
        <f>O155*H155</f>
        <v>0</v>
      </c>
      <c r="Q155" s="214">
        <v>1.0591699999999999</v>
      </c>
      <c r="R155" s="214">
        <f>Q155*H155</f>
        <v>0.086851940000000002</v>
      </c>
      <c r="S155" s="214">
        <v>0</v>
      </c>
      <c r="T155" s="215">
        <f>S155*H155</f>
        <v>0</v>
      </c>
      <c r="AR155" s="16" t="s">
        <v>178</v>
      </c>
      <c r="AT155" s="16" t="s">
        <v>173</v>
      </c>
      <c r="AU155" s="16" t="s">
        <v>87</v>
      </c>
      <c r="AY155" s="16" t="s">
        <v>171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6" t="s">
        <v>85</v>
      </c>
      <c r="BK155" s="216">
        <f>ROUND(I155*H155,2)</f>
        <v>0</v>
      </c>
      <c r="BL155" s="16" t="s">
        <v>178</v>
      </c>
      <c r="BM155" s="16" t="s">
        <v>263</v>
      </c>
    </row>
    <row r="156" s="12" customFormat="1">
      <c r="B156" s="228"/>
      <c r="C156" s="229"/>
      <c r="D156" s="219" t="s">
        <v>180</v>
      </c>
      <c r="E156" s="230" t="s">
        <v>1</v>
      </c>
      <c r="F156" s="231" t="s">
        <v>264</v>
      </c>
      <c r="G156" s="229"/>
      <c r="H156" s="232">
        <v>0.082000000000000003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AT156" s="238" t="s">
        <v>180</v>
      </c>
      <c r="AU156" s="238" t="s">
        <v>87</v>
      </c>
      <c r="AV156" s="12" t="s">
        <v>87</v>
      </c>
      <c r="AW156" s="12" t="s">
        <v>38</v>
      </c>
      <c r="AX156" s="12" t="s">
        <v>85</v>
      </c>
      <c r="AY156" s="238" t="s">
        <v>171</v>
      </c>
    </row>
    <row r="157" s="1" customFormat="1" ht="16.5" customHeight="1">
      <c r="B157" s="38"/>
      <c r="C157" s="205" t="s">
        <v>265</v>
      </c>
      <c r="D157" s="205" t="s">
        <v>173</v>
      </c>
      <c r="E157" s="206" t="s">
        <v>266</v>
      </c>
      <c r="F157" s="207" t="s">
        <v>267</v>
      </c>
      <c r="G157" s="208" t="s">
        <v>176</v>
      </c>
      <c r="H157" s="209">
        <v>44.420000000000002</v>
      </c>
      <c r="I157" s="210"/>
      <c r="J157" s="211">
        <f>ROUND(I157*H157,2)</f>
        <v>0</v>
      </c>
      <c r="K157" s="207" t="s">
        <v>177</v>
      </c>
      <c r="L157" s="43"/>
      <c r="M157" s="212" t="s">
        <v>1</v>
      </c>
      <c r="N157" s="213" t="s">
        <v>48</v>
      </c>
      <c r="O157" s="79"/>
      <c r="P157" s="214">
        <f>O157*H157</f>
        <v>0</v>
      </c>
      <c r="Q157" s="214">
        <v>0.0026900000000000001</v>
      </c>
      <c r="R157" s="214">
        <f>Q157*H157</f>
        <v>0.11948980000000001</v>
      </c>
      <c r="S157" s="214">
        <v>0</v>
      </c>
      <c r="T157" s="215">
        <f>S157*H157</f>
        <v>0</v>
      </c>
      <c r="AR157" s="16" t="s">
        <v>178</v>
      </c>
      <c r="AT157" s="16" t="s">
        <v>173</v>
      </c>
      <c r="AU157" s="16" t="s">
        <v>87</v>
      </c>
      <c r="AY157" s="16" t="s">
        <v>171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6" t="s">
        <v>85</v>
      </c>
      <c r="BK157" s="216">
        <f>ROUND(I157*H157,2)</f>
        <v>0</v>
      </c>
      <c r="BL157" s="16" t="s">
        <v>178</v>
      </c>
      <c r="BM157" s="16" t="s">
        <v>268</v>
      </c>
    </row>
    <row r="158" s="11" customFormat="1">
      <c r="B158" s="217"/>
      <c r="C158" s="218"/>
      <c r="D158" s="219" t="s">
        <v>180</v>
      </c>
      <c r="E158" s="220" t="s">
        <v>1</v>
      </c>
      <c r="F158" s="221" t="s">
        <v>269</v>
      </c>
      <c r="G158" s="218"/>
      <c r="H158" s="220" t="s">
        <v>1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180</v>
      </c>
      <c r="AU158" s="227" t="s">
        <v>87</v>
      </c>
      <c r="AV158" s="11" t="s">
        <v>85</v>
      </c>
      <c r="AW158" s="11" t="s">
        <v>38</v>
      </c>
      <c r="AX158" s="11" t="s">
        <v>77</v>
      </c>
      <c r="AY158" s="227" t="s">
        <v>171</v>
      </c>
    </row>
    <row r="159" s="12" customFormat="1">
      <c r="B159" s="228"/>
      <c r="C159" s="229"/>
      <c r="D159" s="219" t="s">
        <v>180</v>
      </c>
      <c r="E159" s="230" t="s">
        <v>1</v>
      </c>
      <c r="F159" s="231" t="s">
        <v>270</v>
      </c>
      <c r="G159" s="229"/>
      <c r="H159" s="232">
        <v>35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AT159" s="238" t="s">
        <v>180</v>
      </c>
      <c r="AU159" s="238" t="s">
        <v>87</v>
      </c>
      <c r="AV159" s="12" t="s">
        <v>87</v>
      </c>
      <c r="AW159" s="12" t="s">
        <v>38</v>
      </c>
      <c r="AX159" s="12" t="s">
        <v>77</v>
      </c>
      <c r="AY159" s="238" t="s">
        <v>171</v>
      </c>
    </row>
    <row r="160" s="12" customFormat="1">
      <c r="B160" s="228"/>
      <c r="C160" s="229"/>
      <c r="D160" s="219" t="s">
        <v>180</v>
      </c>
      <c r="E160" s="230" t="s">
        <v>1</v>
      </c>
      <c r="F160" s="231" t="s">
        <v>271</v>
      </c>
      <c r="G160" s="229"/>
      <c r="H160" s="232">
        <v>9.4199999999999999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180</v>
      </c>
      <c r="AU160" s="238" t="s">
        <v>87</v>
      </c>
      <c r="AV160" s="12" t="s">
        <v>87</v>
      </c>
      <c r="AW160" s="12" t="s">
        <v>38</v>
      </c>
      <c r="AX160" s="12" t="s">
        <v>77</v>
      </c>
      <c r="AY160" s="238" t="s">
        <v>171</v>
      </c>
    </row>
    <row r="161" s="13" customFormat="1">
      <c r="B161" s="239"/>
      <c r="C161" s="240"/>
      <c r="D161" s="219" t="s">
        <v>180</v>
      </c>
      <c r="E161" s="241" t="s">
        <v>1</v>
      </c>
      <c r="F161" s="242" t="s">
        <v>253</v>
      </c>
      <c r="G161" s="240"/>
      <c r="H161" s="243">
        <v>44.420000000000002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AT161" s="249" t="s">
        <v>180</v>
      </c>
      <c r="AU161" s="249" t="s">
        <v>87</v>
      </c>
      <c r="AV161" s="13" t="s">
        <v>178</v>
      </c>
      <c r="AW161" s="13" t="s">
        <v>38</v>
      </c>
      <c r="AX161" s="13" t="s">
        <v>85</v>
      </c>
      <c r="AY161" s="249" t="s">
        <v>171</v>
      </c>
    </row>
    <row r="162" s="1" customFormat="1" ht="16.5" customHeight="1">
      <c r="B162" s="38"/>
      <c r="C162" s="205" t="s">
        <v>272</v>
      </c>
      <c r="D162" s="205" t="s">
        <v>173</v>
      </c>
      <c r="E162" s="206" t="s">
        <v>273</v>
      </c>
      <c r="F162" s="207" t="s">
        <v>274</v>
      </c>
      <c r="G162" s="208" t="s">
        <v>176</v>
      </c>
      <c r="H162" s="209">
        <v>44.420000000000002</v>
      </c>
      <c r="I162" s="210"/>
      <c r="J162" s="211">
        <f>ROUND(I162*H162,2)</f>
        <v>0</v>
      </c>
      <c r="K162" s="207" t="s">
        <v>177</v>
      </c>
      <c r="L162" s="43"/>
      <c r="M162" s="212" t="s">
        <v>1</v>
      </c>
      <c r="N162" s="213" t="s">
        <v>48</v>
      </c>
      <c r="O162" s="79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AR162" s="16" t="s">
        <v>178</v>
      </c>
      <c r="AT162" s="16" t="s">
        <v>173</v>
      </c>
      <c r="AU162" s="16" t="s">
        <v>87</v>
      </c>
      <c r="AY162" s="16" t="s">
        <v>171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6" t="s">
        <v>85</v>
      </c>
      <c r="BK162" s="216">
        <f>ROUND(I162*H162,2)</f>
        <v>0</v>
      </c>
      <c r="BL162" s="16" t="s">
        <v>178</v>
      </c>
      <c r="BM162" s="16" t="s">
        <v>275</v>
      </c>
    </row>
    <row r="163" s="11" customFormat="1">
      <c r="B163" s="217"/>
      <c r="C163" s="218"/>
      <c r="D163" s="219" t="s">
        <v>180</v>
      </c>
      <c r="E163" s="220" t="s">
        <v>1</v>
      </c>
      <c r="F163" s="221" t="s">
        <v>269</v>
      </c>
      <c r="G163" s="218"/>
      <c r="H163" s="220" t="s">
        <v>1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180</v>
      </c>
      <c r="AU163" s="227" t="s">
        <v>87</v>
      </c>
      <c r="AV163" s="11" t="s">
        <v>85</v>
      </c>
      <c r="AW163" s="11" t="s">
        <v>38</v>
      </c>
      <c r="AX163" s="11" t="s">
        <v>77</v>
      </c>
      <c r="AY163" s="227" t="s">
        <v>171</v>
      </c>
    </row>
    <row r="164" s="12" customFormat="1">
      <c r="B164" s="228"/>
      <c r="C164" s="229"/>
      <c r="D164" s="219" t="s">
        <v>180</v>
      </c>
      <c r="E164" s="230" t="s">
        <v>1</v>
      </c>
      <c r="F164" s="231" t="s">
        <v>270</v>
      </c>
      <c r="G164" s="229"/>
      <c r="H164" s="232">
        <v>35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AT164" s="238" t="s">
        <v>180</v>
      </c>
      <c r="AU164" s="238" t="s">
        <v>87</v>
      </c>
      <c r="AV164" s="12" t="s">
        <v>87</v>
      </c>
      <c r="AW164" s="12" t="s">
        <v>38</v>
      </c>
      <c r="AX164" s="12" t="s">
        <v>77</v>
      </c>
      <c r="AY164" s="238" t="s">
        <v>171</v>
      </c>
    </row>
    <row r="165" s="12" customFormat="1">
      <c r="B165" s="228"/>
      <c r="C165" s="229"/>
      <c r="D165" s="219" t="s">
        <v>180</v>
      </c>
      <c r="E165" s="230" t="s">
        <v>1</v>
      </c>
      <c r="F165" s="231" t="s">
        <v>271</v>
      </c>
      <c r="G165" s="229"/>
      <c r="H165" s="232">
        <v>9.4199999999999999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AT165" s="238" t="s">
        <v>180</v>
      </c>
      <c r="AU165" s="238" t="s">
        <v>87</v>
      </c>
      <c r="AV165" s="12" t="s">
        <v>87</v>
      </c>
      <c r="AW165" s="12" t="s">
        <v>38</v>
      </c>
      <c r="AX165" s="12" t="s">
        <v>77</v>
      </c>
      <c r="AY165" s="238" t="s">
        <v>171</v>
      </c>
    </row>
    <row r="166" s="13" customFormat="1">
      <c r="B166" s="239"/>
      <c r="C166" s="240"/>
      <c r="D166" s="219" t="s">
        <v>180</v>
      </c>
      <c r="E166" s="241" t="s">
        <v>1</v>
      </c>
      <c r="F166" s="242" t="s">
        <v>253</v>
      </c>
      <c r="G166" s="240"/>
      <c r="H166" s="243">
        <v>44.420000000000002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AT166" s="249" t="s">
        <v>180</v>
      </c>
      <c r="AU166" s="249" t="s">
        <v>87</v>
      </c>
      <c r="AV166" s="13" t="s">
        <v>178</v>
      </c>
      <c r="AW166" s="13" t="s">
        <v>38</v>
      </c>
      <c r="AX166" s="13" t="s">
        <v>85</v>
      </c>
      <c r="AY166" s="249" t="s">
        <v>171</v>
      </c>
    </row>
    <row r="167" s="10" customFormat="1" ht="22.8" customHeight="1">
      <c r="B167" s="189"/>
      <c r="C167" s="190"/>
      <c r="D167" s="191" t="s">
        <v>76</v>
      </c>
      <c r="E167" s="203" t="s">
        <v>186</v>
      </c>
      <c r="F167" s="203" t="s">
        <v>276</v>
      </c>
      <c r="G167" s="190"/>
      <c r="H167" s="190"/>
      <c r="I167" s="193"/>
      <c r="J167" s="204">
        <f>BK167</f>
        <v>0</v>
      </c>
      <c r="K167" s="190"/>
      <c r="L167" s="195"/>
      <c r="M167" s="196"/>
      <c r="N167" s="197"/>
      <c r="O167" s="197"/>
      <c r="P167" s="198">
        <f>SUM(P168:P214)</f>
        <v>0</v>
      </c>
      <c r="Q167" s="197"/>
      <c r="R167" s="198">
        <f>SUM(R168:R214)</f>
        <v>137.45421982999997</v>
      </c>
      <c r="S167" s="197"/>
      <c r="T167" s="199">
        <f>SUM(T168:T214)</f>
        <v>0</v>
      </c>
      <c r="AR167" s="200" t="s">
        <v>85</v>
      </c>
      <c r="AT167" s="201" t="s">
        <v>76</v>
      </c>
      <c r="AU167" s="201" t="s">
        <v>85</v>
      </c>
      <c r="AY167" s="200" t="s">
        <v>171</v>
      </c>
      <c r="BK167" s="202">
        <f>SUM(BK168:BK214)</f>
        <v>0</v>
      </c>
    </row>
    <row r="168" s="1" customFormat="1" ht="16.5" customHeight="1">
      <c r="B168" s="38"/>
      <c r="C168" s="205" t="s">
        <v>277</v>
      </c>
      <c r="D168" s="205" t="s">
        <v>173</v>
      </c>
      <c r="E168" s="206" t="s">
        <v>278</v>
      </c>
      <c r="F168" s="207" t="s">
        <v>279</v>
      </c>
      <c r="G168" s="208" t="s">
        <v>194</v>
      </c>
      <c r="H168" s="209">
        <v>4.883</v>
      </c>
      <c r="I168" s="210"/>
      <c r="J168" s="211">
        <f>ROUND(I168*H168,2)</f>
        <v>0</v>
      </c>
      <c r="K168" s="207" t="s">
        <v>177</v>
      </c>
      <c r="L168" s="43"/>
      <c r="M168" s="212" t="s">
        <v>1</v>
      </c>
      <c r="N168" s="213" t="s">
        <v>48</v>
      </c>
      <c r="O168" s="79"/>
      <c r="P168" s="214">
        <f>O168*H168</f>
        <v>0</v>
      </c>
      <c r="Q168" s="214">
        <v>1.8775</v>
      </c>
      <c r="R168" s="214">
        <f>Q168*H168</f>
        <v>9.1678324999999994</v>
      </c>
      <c r="S168" s="214">
        <v>0</v>
      </c>
      <c r="T168" s="215">
        <f>S168*H168</f>
        <v>0</v>
      </c>
      <c r="AR168" s="16" t="s">
        <v>178</v>
      </c>
      <c r="AT168" s="16" t="s">
        <v>173</v>
      </c>
      <c r="AU168" s="16" t="s">
        <v>87</v>
      </c>
      <c r="AY168" s="16" t="s">
        <v>171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6" t="s">
        <v>85</v>
      </c>
      <c r="BK168" s="216">
        <f>ROUND(I168*H168,2)</f>
        <v>0</v>
      </c>
      <c r="BL168" s="16" t="s">
        <v>178</v>
      </c>
      <c r="BM168" s="16" t="s">
        <v>280</v>
      </c>
    </row>
    <row r="169" s="12" customFormat="1">
      <c r="B169" s="228"/>
      <c r="C169" s="229"/>
      <c r="D169" s="219" t="s">
        <v>180</v>
      </c>
      <c r="E169" s="230" t="s">
        <v>1</v>
      </c>
      <c r="F169" s="231" t="s">
        <v>281</v>
      </c>
      <c r="G169" s="229"/>
      <c r="H169" s="232">
        <v>3.7799999999999998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AT169" s="238" t="s">
        <v>180</v>
      </c>
      <c r="AU169" s="238" t="s">
        <v>87</v>
      </c>
      <c r="AV169" s="12" t="s">
        <v>87</v>
      </c>
      <c r="AW169" s="12" t="s">
        <v>38</v>
      </c>
      <c r="AX169" s="12" t="s">
        <v>77</v>
      </c>
      <c r="AY169" s="238" t="s">
        <v>171</v>
      </c>
    </row>
    <row r="170" s="12" customFormat="1">
      <c r="B170" s="228"/>
      <c r="C170" s="229"/>
      <c r="D170" s="219" t="s">
        <v>180</v>
      </c>
      <c r="E170" s="230" t="s">
        <v>1</v>
      </c>
      <c r="F170" s="231" t="s">
        <v>282</v>
      </c>
      <c r="G170" s="229"/>
      <c r="H170" s="232">
        <v>1.103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AT170" s="238" t="s">
        <v>180</v>
      </c>
      <c r="AU170" s="238" t="s">
        <v>87</v>
      </c>
      <c r="AV170" s="12" t="s">
        <v>87</v>
      </c>
      <c r="AW170" s="12" t="s">
        <v>38</v>
      </c>
      <c r="AX170" s="12" t="s">
        <v>77</v>
      </c>
      <c r="AY170" s="238" t="s">
        <v>171</v>
      </c>
    </row>
    <row r="171" s="14" customFormat="1">
      <c r="B171" s="250"/>
      <c r="C171" s="251"/>
      <c r="D171" s="219" t="s">
        <v>180</v>
      </c>
      <c r="E171" s="252" t="s">
        <v>1</v>
      </c>
      <c r="F171" s="253" t="s">
        <v>283</v>
      </c>
      <c r="G171" s="251"/>
      <c r="H171" s="254">
        <v>4.883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AT171" s="260" t="s">
        <v>180</v>
      </c>
      <c r="AU171" s="260" t="s">
        <v>87</v>
      </c>
      <c r="AV171" s="14" t="s">
        <v>186</v>
      </c>
      <c r="AW171" s="14" t="s">
        <v>38</v>
      </c>
      <c r="AX171" s="14" t="s">
        <v>85</v>
      </c>
      <c r="AY171" s="260" t="s">
        <v>171</v>
      </c>
    </row>
    <row r="172" s="1" customFormat="1" ht="16.5" customHeight="1">
      <c r="B172" s="38"/>
      <c r="C172" s="205" t="s">
        <v>7</v>
      </c>
      <c r="D172" s="205" t="s">
        <v>173</v>
      </c>
      <c r="E172" s="206" t="s">
        <v>284</v>
      </c>
      <c r="F172" s="207" t="s">
        <v>285</v>
      </c>
      <c r="G172" s="208" t="s">
        <v>176</v>
      </c>
      <c r="H172" s="209">
        <v>5.7000000000000002</v>
      </c>
      <c r="I172" s="210"/>
      <c r="J172" s="211">
        <f>ROUND(I172*H172,2)</f>
        <v>0</v>
      </c>
      <c r="K172" s="207" t="s">
        <v>177</v>
      </c>
      <c r="L172" s="43"/>
      <c r="M172" s="212" t="s">
        <v>1</v>
      </c>
      <c r="N172" s="213" t="s">
        <v>48</v>
      </c>
      <c r="O172" s="79"/>
      <c r="P172" s="214">
        <f>O172*H172</f>
        <v>0</v>
      </c>
      <c r="Q172" s="214">
        <v>0.34327999999999997</v>
      </c>
      <c r="R172" s="214">
        <f>Q172*H172</f>
        <v>1.956696</v>
      </c>
      <c r="S172" s="214">
        <v>0</v>
      </c>
      <c r="T172" s="215">
        <f>S172*H172</f>
        <v>0</v>
      </c>
      <c r="AR172" s="16" t="s">
        <v>178</v>
      </c>
      <c r="AT172" s="16" t="s">
        <v>173</v>
      </c>
      <c r="AU172" s="16" t="s">
        <v>87</v>
      </c>
      <c r="AY172" s="16" t="s">
        <v>171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6" t="s">
        <v>85</v>
      </c>
      <c r="BK172" s="216">
        <f>ROUND(I172*H172,2)</f>
        <v>0</v>
      </c>
      <c r="BL172" s="16" t="s">
        <v>178</v>
      </c>
      <c r="BM172" s="16" t="s">
        <v>286</v>
      </c>
    </row>
    <row r="173" s="12" customFormat="1">
      <c r="B173" s="228"/>
      <c r="C173" s="229"/>
      <c r="D173" s="219" t="s">
        <v>180</v>
      </c>
      <c r="E173" s="230" t="s">
        <v>1</v>
      </c>
      <c r="F173" s="231" t="s">
        <v>287</v>
      </c>
      <c r="G173" s="229"/>
      <c r="H173" s="232">
        <v>5.7000000000000002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AT173" s="238" t="s">
        <v>180</v>
      </c>
      <c r="AU173" s="238" t="s">
        <v>87</v>
      </c>
      <c r="AV173" s="12" t="s">
        <v>87</v>
      </c>
      <c r="AW173" s="12" t="s">
        <v>38</v>
      </c>
      <c r="AX173" s="12" t="s">
        <v>85</v>
      </c>
      <c r="AY173" s="238" t="s">
        <v>171</v>
      </c>
    </row>
    <row r="174" s="1" customFormat="1" ht="16.5" customHeight="1">
      <c r="B174" s="38"/>
      <c r="C174" s="205" t="s">
        <v>288</v>
      </c>
      <c r="D174" s="205" t="s">
        <v>173</v>
      </c>
      <c r="E174" s="206" t="s">
        <v>289</v>
      </c>
      <c r="F174" s="207" t="s">
        <v>290</v>
      </c>
      <c r="G174" s="208" t="s">
        <v>176</v>
      </c>
      <c r="H174" s="209">
        <v>13.837999999999999</v>
      </c>
      <c r="I174" s="210"/>
      <c r="J174" s="211">
        <f>ROUND(I174*H174,2)</f>
        <v>0</v>
      </c>
      <c r="K174" s="207" t="s">
        <v>177</v>
      </c>
      <c r="L174" s="43"/>
      <c r="M174" s="212" t="s">
        <v>1</v>
      </c>
      <c r="N174" s="213" t="s">
        <v>48</v>
      </c>
      <c r="O174" s="79"/>
      <c r="P174" s="214">
        <f>O174*H174</f>
        <v>0</v>
      </c>
      <c r="Q174" s="214">
        <v>0.16719000000000001</v>
      </c>
      <c r="R174" s="214">
        <f>Q174*H174</f>
        <v>2.3135752200000002</v>
      </c>
      <c r="S174" s="214">
        <v>0</v>
      </c>
      <c r="T174" s="215">
        <f>S174*H174</f>
        <v>0</v>
      </c>
      <c r="AR174" s="16" t="s">
        <v>178</v>
      </c>
      <c r="AT174" s="16" t="s">
        <v>173</v>
      </c>
      <c r="AU174" s="16" t="s">
        <v>87</v>
      </c>
      <c r="AY174" s="16" t="s">
        <v>171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6" t="s">
        <v>85</v>
      </c>
      <c r="BK174" s="216">
        <f>ROUND(I174*H174,2)</f>
        <v>0</v>
      </c>
      <c r="BL174" s="16" t="s">
        <v>178</v>
      </c>
      <c r="BM174" s="16" t="s">
        <v>291</v>
      </c>
    </row>
    <row r="175" s="12" customFormat="1">
      <c r="B175" s="228"/>
      <c r="C175" s="229"/>
      <c r="D175" s="219" t="s">
        <v>180</v>
      </c>
      <c r="E175" s="230" t="s">
        <v>1</v>
      </c>
      <c r="F175" s="231" t="s">
        <v>292</v>
      </c>
      <c r="G175" s="229"/>
      <c r="H175" s="232">
        <v>13.837999999999999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AT175" s="238" t="s">
        <v>180</v>
      </c>
      <c r="AU175" s="238" t="s">
        <v>87</v>
      </c>
      <c r="AV175" s="12" t="s">
        <v>87</v>
      </c>
      <c r="AW175" s="12" t="s">
        <v>38</v>
      </c>
      <c r="AX175" s="12" t="s">
        <v>85</v>
      </c>
      <c r="AY175" s="238" t="s">
        <v>171</v>
      </c>
    </row>
    <row r="176" s="1" customFormat="1" ht="16.5" customHeight="1">
      <c r="B176" s="38"/>
      <c r="C176" s="205" t="s">
        <v>293</v>
      </c>
      <c r="D176" s="205" t="s">
        <v>173</v>
      </c>
      <c r="E176" s="206" t="s">
        <v>294</v>
      </c>
      <c r="F176" s="207" t="s">
        <v>295</v>
      </c>
      <c r="G176" s="208" t="s">
        <v>176</v>
      </c>
      <c r="H176" s="209">
        <v>81.350999999999999</v>
      </c>
      <c r="I176" s="210"/>
      <c r="J176" s="211">
        <f>ROUND(I176*H176,2)</f>
        <v>0</v>
      </c>
      <c r="K176" s="207" t="s">
        <v>177</v>
      </c>
      <c r="L176" s="43"/>
      <c r="M176" s="212" t="s">
        <v>1</v>
      </c>
      <c r="N176" s="213" t="s">
        <v>48</v>
      </c>
      <c r="O176" s="79"/>
      <c r="P176" s="214">
        <f>O176*H176</f>
        <v>0</v>
      </c>
      <c r="Q176" s="214">
        <v>0.22158</v>
      </c>
      <c r="R176" s="214">
        <f>Q176*H176</f>
        <v>18.025754580000001</v>
      </c>
      <c r="S176" s="214">
        <v>0</v>
      </c>
      <c r="T176" s="215">
        <f>S176*H176</f>
        <v>0</v>
      </c>
      <c r="AR176" s="16" t="s">
        <v>178</v>
      </c>
      <c r="AT176" s="16" t="s">
        <v>173</v>
      </c>
      <c r="AU176" s="16" t="s">
        <v>87</v>
      </c>
      <c r="AY176" s="16" t="s">
        <v>171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6" t="s">
        <v>85</v>
      </c>
      <c r="BK176" s="216">
        <f>ROUND(I176*H176,2)</f>
        <v>0</v>
      </c>
      <c r="BL176" s="16" t="s">
        <v>178</v>
      </c>
      <c r="BM176" s="16" t="s">
        <v>296</v>
      </c>
    </row>
    <row r="177" s="11" customFormat="1">
      <c r="B177" s="217"/>
      <c r="C177" s="218"/>
      <c r="D177" s="219" t="s">
        <v>180</v>
      </c>
      <c r="E177" s="220" t="s">
        <v>1</v>
      </c>
      <c r="F177" s="221" t="s">
        <v>297</v>
      </c>
      <c r="G177" s="218"/>
      <c r="H177" s="220" t="s">
        <v>1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180</v>
      </c>
      <c r="AU177" s="227" t="s">
        <v>87</v>
      </c>
      <c r="AV177" s="11" t="s">
        <v>85</v>
      </c>
      <c r="AW177" s="11" t="s">
        <v>38</v>
      </c>
      <c r="AX177" s="11" t="s">
        <v>77</v>
      </c>
      <c r="AY177" s="227" t="s">
        <v>171</v>
      </c>
    </row>
    <row r="178" s="12" customFormat="1">
      <c r="B178" s="228"/>
      <c r="C178" s="229"/>
      <c r="D178" s="219" t="s">
        <v>180</v>
      </c>
      <c r="E178" s="230" t="s">
        <v>1</v>
      </c>
      <c r="F178" s="231" t="s">
        <v>298</v>
      </c>
      <c r="G178" s="229"/>
      <c r="H178" s="232">
        <v>81.350999999999999</v>
      </c>
      <c r="I178" s="233"/>
      <c r="J178" s="229"/>
      <c r="K178" s="229"/>
      <c r="L178" s="234"/>
      <c r="M178" s="235"/>
      <c r="N178" s="236"/>
      <c r="O178" s="236"/>
      <c r="P178" s="236"/>
      <c r="Q178" s="236"/>
      <c r="R178" s="236"/>
      <c r="S178" s="236"/>
      <c r="T178" s="237"/>
      <c r="AT178" s="238" t="s">
        <v>180</v>
      </c>
      <c r="AU178" s="238" t="s">
        <v>87</v>
      </c>
      <c r="AV178" s="12" t="s">
        <v>87</v>
      </c>
      <c r="AW178" s="12" t="s">
        <v>38</v>
      </c>
      <c r="AX178" s="12" t="s">
        <v>85</v>
      </c>
      <c r="AY178" s="238" t="s">
        <v>171</v>
      </c>
    </row>
    <row r="179" s="1" customFormat="1" ht="16.5" customHeight="1">
      <c r="B179" s="38"/>
      <c r="C179" s="205" t="s">
        <v>299</v>
      </c>
      <c r="D179" s="205" t="s">
        <v>173</v>
      </c>
      <c r="E179" s="206" t="s">
        <v>300</v>
      </c>
      <c r="F179" s="207" t="s">
        <v>301</v>
      </c>
      <c r="G179" s="208" t="s">
        <v>176</v>
      </c>
      <c r="H179" s="209">
        <v>11.625999999999999</v>
      </c>
      <c r="I179" s="210"/>
      <c r="J179" s="211">
        <f>ROUND(I179*H179,2)</f>
        <v>0</v>
      </c>
      <c r="K179" s="207" t="s">
        <v>177</v>
      </c>
      <c r="L179" s="43"/>
      <c r="M179" s="212" t="s">
        <v>1</v>
      </c>
      <c r="N179" s="213" t="s">
        <v>48</v>
      </c>
      <c r="O179" s="79"/>
      <c r="P179" s="214">
        <f>O179*H179</f>
        <v>0</v>
      </c>
      <c r="Q179" s="214">
        <v>0.13708999999999999</v>
      </c>
      <c r="R179" s="214">
        <f>Q179*H179</f>
        <v>1.5938083399999998</v>
      </c>
      <c r="S179" s="214">
        <v>0</v>
      </c>
      <c r="T179" s="215">
        <f>S179*H179</f>
        <v>0</v>
      </c>
      <c r="AR179" s="16" t="s">
        <v>178</v>
      </c>
      <c r="AT179" s="16" t="s">
        <v>173</v>
      </c>
      <c r="AU179" s="16" t="s">
        <v>87</v>
      </c>
      <c r="AY179" s="16" t="s">
        <v>171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6" t="s">
        <v>85</v>
      </c>
      <c r="BK179" s="216">
        <f>ROUND(I179*H179,2)</f>
        <v>0</v>
      </c>
      <c r="BL179" s="16" t="s">
        <v>178</v>
      </c>
      <c r="BM179" s="16" t="s">
        <v>302</v>
      </c>
    </row>
    <row r="180" s="11" customFormat="1">
      <c r="B180" s="217"/>
      <c r="C180" s="218"/>
      <c r="D180" s="219" t="s">
        <v>180</v>
      </c>
      <c r="E180" s="220" t="s">
        <v>1</v>
      </c>
      <c r="F180" s="221" t="s">
        <v>303</v>
      </c>
      <c r="G180" s="218"/>
      <c r="H180" s="220" t="s">
        <v>1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180</v>
      </c>
      <c r="AU180" s="227" t="s">
        <v>87</v>
      </c>
      <c r="AV180" s="11" t="s">
        <v>85</v>
      </c>
      <c r="AW180" s="11" t="s">
        <v>38</v>
      </c>
      <c r="AX180" s="11" t="s">
        <v>77</v>
      </c>
      <c r="AY180" s="227" t="s">
        <v>171</v>
      </c>
    </row>
    <row r="181" s="12" customFormat="1">
      <c r="B181" s="228"/>
      <c r="C181" s="229"/>
      <c r="D181" s="219" t="s">
        <v>180</v>
      </c>
      <c r="E181" s="230" t="s">
        <v>1</v>
      </c>
      <c r="F181" s="231" t="s">
        <v>304</v>
      </c>
      <c r="G181" s="229"/>
      <c r="H181" s="232">
        <v>11.625999999999999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AT181" s="238" t="s">
        <v>180</v>
      </c>
      <c r="AU181" s="238" t="s">
        <v>87</v>
      </c>
      <c r="AV181" s="12" t="s">
        <v>87</v>
      </c>
      <c r="AW181" s="12" t="s">
        <v>38</v>
      </c>
      <c r="AX181" s="12" t="s">
        <v>85</v>
      </c>
      <c r="AY181" s="238" t="s">
        <v>171</v>
      </c>
    </row>
    <row r="182" s="1" customFormat="1" ht="16.5" customHeight="1">
      <c r="B182" s="38"/>
      <c r="C182" s="205" t="s">
        <v>305</v>
      </c>
      <c r="D182" s="205" t="s">
        <v>173</v>
      </c>
      <c r="E182" s="206" t="s">
        <v>306</v>
      </c>
      <c r="F182" s="207" t="s">
        <v>307</v>
      </c>
      <c r="G182" s="208" t="s">
        <v>176</v>
      </c>
      <c r="H182" s="209">
        <v>72.289000000000001</v>
      </c>
      <c r="I182" s="210"/>
      <c r="J182" s="211">
        <f>ROUND(I182*H182,2)</f>
        <v>0</v>
      </c>
      <c r="K182" s="207" t="s">
        <v>177</v>
      </c>
      <c r="L182" s="43"/>
      <c r="M182" s="212" t="s">
        <v>1</v>
      </c>
      <c r="N182" s="213" t="s">
        <v>48</v>
      </c>
      <c r="O182" s="79"/>
      <c r="P182" s="214">
        <f>O182*H182</f>
        <v>0</v>
      </c>
      <c r="Q182" s="214">
        <v>0.14560999999999999</v>
      </c>
      <c r="R182" s="214">
        <f>Q182*H182</f>
        <v>10.52600129</v>
      </c>
      <c r="S182" s="214">
        <v>0</v>
      </c>
      <c r="T182" s="215">
        <f>S182*H182</f>
        <v>0</v>
      </c>
      <c r="AR182" s="16" t="s">
        <v>178</v>
      </c>
      <c r="AT182" s="16" t="s">
        <v>173</v>
      </c>
      <c r="AU182" s="16" t="s">
        <v>87</v>
      </c>
      <c r="AY182" s="16" t="s">
        <v>171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6" t="s">
        <v>85</v>
      </c>
      <c r="BK182" s="216">
        <f>ROUND(I182*H182,2)</f>
        <v>0</v>
      </c>
      <c r="BL182" s="16" t="s">
        <v>178</v>
      </c>
      <c r="BM182" s="16" t="s">
        <v>308</v>
      </c>
    </row>
    <row r="183" s="11" customFormat="1">
      <c r="B183" s="217"/>
      <c r="C183" s="218"/>
      <c r="D183" s="219" t="s">
        <v>180</v>
      </c>
      <c r="E183" s="220" t="s">
        <v>1</v>
      </c>
      <c r="F183" s="221" t="s">
        <v>309</v>
      </c>
      <c r="G183" s="218"/>
      <c r="H183" s="220" t="s">
        <v>1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180</v>
      </c>
      <c r="AU183" s="227" t="s">
        <v>87</v>
      </c>
      <c r="AV183" s="11" t="s">
        <v>85</v>
      </c>
      <c r="AW183" s="11" t="s">
        <v>38</v>
      </c>
      <c r="AX183" s="11" t="s">
        <v>77</v>
      </c>
      <c r="AY183" s="227" t="s">
        <v>171</v>
      </c>
    </row>
    <row r="184" s="12" customFormat="1">
      <c r="B184" s="228"/>
      <c r="C184" s="229"/>
      <c r="D184" s="219" t="s">
        <v>180</v>
      </c>
      <c r="E184" s="230" t="s">
        <v>1</v>
      </c>
      <c r="F184" s="231" t="s">
        <v>310</v>
      </c>
      <c r="G184" s="229"/>
      <c r="H184" s="232">
        <v>80.369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180</v>
      </c>
      <c r="AU184" s="238" t="s">
        <v>87</v>
      </c>
      <c r="AV184" s="12" t="s">
        <v>87</v>
      </c>
      <c r="AW184" s="12" t="s">
        <v>38</v>
      </c>
      <c r="AX184" s="12" t="s">
        <v>77</v>
      </c>
      <c r="AY184" s="238" t="s">
        <v>171</v>
      </c>
    </row>
    <row r="185" s="12" customFormat="1">
      <c r="B185" s="228"/>
      <c r="C185" s="229"/>
      <c r="D185" s="219" t="s">
        <v>180</v>
      </c>
      <c r="E185" s="230" t="s">
        <v>1</v>
      </c>
      <c r="F185" s="231" t="s">
        <v>311</v>
      </c>
      <c r="G185" s="229"/>
      <c r="H185" s="232">
        <v>-8.0800000000000001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AT185" s="238" t="s">
        <v>180</v>
      </c>
      <c r="AU185" s="238" t="s">
        <v>87</v>
      </c>
      <c r="AV185" s="12" t="s">
        <v>87</v>
      </c>
      <c r="AW185" s="12" t="s">
        <v>38</v>
      </c>
      <c r="AX185" s="12" t="s">
        <v>77</v>
      </c>
      <c r="AY185" s="238" t="s">
        <v>171</v>
      </c>
    </row>
    <row r="186" s="13" customFormat="1">
      <c r="B186" s="239"/>
      <c r="C186" s="240"/>
      <c r="D186" s="219" t="s">
        <v>180</v>
      </c>
      <c r="E186" s="241" t="s">
        <v>1</v>
      </c>
      <c r="F186" s="242" t="s">
        <v>253</v>
      </c>
      <c r="G186" s="240"/>
      <c r="H186" s="243">
        <v>72.289000000000001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AT186" s="249" t="s">
        <v>180</v>
      </c>
      <c r="AU186" s="249" t="s">
        <v>87</v>
      </c>
      <c r="AV186" s="13" t="s">
        <v>178</v>
      </c>
      <c r="AW186" s="13" t="s">
        <v>38</v>
      </c>
      <c r="AX186" s="13" t="s">
        <v>85</v>
      </c>
      <c r="AY186" s="249" t="s">
        <v>171</v>
      </c>
    </row>
    <row r="187" s="1" customFormat="1" ht="16.5" customHeight="1">
      <c r="B187" s="38"/>
      <c r="C187" s="205" t="s">
        <v>312</v>
      </c>
      <c r="D187" s="205" t="s">
        <v>173</v>
      </c>
      <c r="E187" s="206" t="s">
        <v>313</v>
      </c>
      <c r="F187" s="207" t="s">
        <v>314</v>
      </c>
      <c r="G187" s="208" t="s">
        <v>176</v>
      </c>
      <c r="H187" s="209">
        <v>106.22</v>
      </c>
      <c r="I187" s="210"/>
      <c r="J187" s="211">
        <f>ROUND(I187*H187,2)</f>
        <v>0</v>
      </c>
      <c r="K187" s="207" t="s">
        <v>177</v>
      </c>
      <c r="L187" s="43"/>
      <c r="M187" s="212" t="s">
        <v>1</v>
      </c>
      <c r="N187" s="213" t="s">
        <v>48</v>
      </c>
      <c r="O187" s="79"/>
      <c r="P187" s="214">
        <f>O187*H187</f>
        <v>0</v>
      </c>
      <c r="Q187" s="214">
        <v>0.18085000000000001</v>
      </c>
      <c r="R187" s="214">
        <f>Q187*H187</f>
        <v>19.209887000000002</v>
      </c>
      <c r="S187" s="214">
        <v>0</v>
      </c>
      <c r="T187" s="215">
        <f>S187*H187</f>
        <v>0</v>
      </c>
      <c r="AR187" s="16" t="s">
        <v>178</v>
      </c>
      <c r="AT187" s="16" t="s">
        <v>173</v>
      </c>
      <c r="AU187" s="16" t="s">
        <v>87</v>
      </c>
      <c r="AY187" s="16" t="s">
        <v>171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6" t="s">
        <v>85</v>
      </c>
      <c r="BK187" s="216">
        <f>ROUND(I187*H187,2)</f>
        <v>0</v>
      </c>
      <c r="BL187" s="16" t="s">
        <v>178</v>
      </c>
      <c r="BM187" s="16" t="s">
        <v>315</v>
      </c>
    </row>
    <row r="188" s="12" customFormat="1">
      <c r="B188" s="228"/>
      <c r="C188" s="229"/>
      <c r="D188" s="219" t="s">
        <v>180</v>
      </c>
      <c r="E188" s="230" t="s">
        <v>1</v>
      </c>
      <c r="F188" s="231" t="s">
        <v>316</v>
      </c>
      <c r="G188" s="229"/>
      <c r="H188" s="232">
        <v>106.22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AT188" s="238" t="s">
        <v>180</v>
      </c>
      <c r="AU188" s="238" t="s">
        <v>87</v>
      </c>
      <c r="AV188" s="12" t="s">
        <v>87</v>
      </c>
      <c r="AW188" s="12" t="s">
        <v>38</v>
      </c>
      <c r="AX188" s="12" t="s">
        <v>85</v>
      </c>
      <c r="AY188" s="238" t="s">
        <v>171</v>
      </c>
    </row>
    <row r="189" s="1" customFormat="1" ht="16.5" customHeight="1">
      <c r="B189" s="38"/>
      <c r="C189" s="205" t="s">
        <v>317</v>
      </c>
      <c r="D189" s="205" t="s">
        <v>173</v>
      </c>
      <c r="E189" s="206" t="s">
        <v>318</v>
      </c>
      <c r="F189" s="207" t="s">
        <v>319</v>
      </c>
      <c r="G189" s="208" t="s">
        <v>176</v>
      </c>
      <c r="H189" s="209">
        <v>126.106</v>
      </c>
      <c r="I189" s="210"/>
      <c r="J189" s="211">
        <f>ROUND(I189*H189,2)</f>
        <v>0</v>
      </c>
      <c r="K189" s="207" t="s">
        <v>177</v>
      </c>
      <c r="L189" s="43"/>
      <c r="M189" s="212" t="s">
        <v>1</v>
      </c>
      <c r="N189" s="213" t="s">
        <v>48</v>
      </c>
      <c r="O189" s="79"/>
      <c r="P189" s="214">
        <f>O189*H189</f>
        <v>0</v>
      </c>
      <c r="Q189" s="214">
        <v>0.11549</v>
      </c>
      <c r="R189" s="214">
        <f>Q189*H189</f>
        <v>14.56398194</v>
      </c>
      <c r="S189" s="214">
        <v>0</v>
      </c>
      <c r="T189" s="215">
        <f>S189*H189</f>
        <v>0</v>
      </c>
      <c r="AR189" s="16" t="s">
        <v>178</v>
      </c>
      <c r="AT189" s="16" t="s">
        <v>173</v>
      </c>
      <c r="AU189" s="16" t="s">
        <v>87</v>
      </c>
      <c r="AY189" s="16" t="s">
        <v>171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6" t="s">
        <v>85</v>
      </c>
      <c r="BK189" s="216">
        <f>ROUND(I189*H189,2)</f>
        <v>0</v>
      </c>
      <c r="BL189" s="16" t="s">
        <v>178</v>
      </c>
      <c r="BM189" s="16" t="s">
        <v>320</v>
      </c>
    </row>
    <row r="190" s="11" customFormat="1">
      <c r="B190" s="217"/>
      <c r="C190" s="218"/>
      <c r="D190" s="219" t="s">
        <v>180</v>
      </c>
      <c r="E190" s="220" t="s">
        <v>1</v>
      </c>
      <c r="F190" s="221" t="s">
        <v>309</v>
      </c>
      <c r="G190" s="218"/>
      <c r="H190" s="220" t="s">
        <v>1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180</v>
      </c>
      <c r="AU190" s="227" t="s">
        <v>87</v>
      </c>
      <c r="AV190" s="11" t="s">
        <v>85</v>
      </c>
      <c r="AW190" s="11" t="s">
        <v>38</v>
      </c>
      <c r="AX190" s="11" t="s">
        <v>77</v>
      </c>
      <c r="AY190" s="227" t="s">
        <v>171</v>
      </c>
    </row>
    <row r="191" s="12" customFormat="1">
      <c r="B191" s="228"/>
      <c r="C191" s="229"/>
      <c r="D191" s="219" t="s">
        <v>180</v>
      </c>
      <c r="E191" s="230" t="s">
        <v>1</v>
      </c>
      <c r="F191" s="231" t="s">
        <v>321</v>
      </c>
      <c r="G191" s="229"/>
      <c r="H191" s="232">
        <v>152.648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AT191" s="238" t="s">
        <v>180</v>
      </c>
      <c r="AU191" s="238" t="s">
        <v>87</v>
      </c>
      <c r="AV191" s="12" t="s">
        <v>87</v>
      </c>
      <c r="AW191" s="12" t="s">
        <v>38</v>
      </c>
      <c r="AX191" s="12" t="s">
        <v>77</v>
      </c>
      <c r="AY191" s="238" t="s">
        <v>171</v>
      </c>
    </row>
    <row r="192" s="12" customFormat="1">
      <c r="B192" s="228"/>
      <c r="C192" s="229"/>
      <c r="D192" s="219" t="s">
        <v>180</v>
      </c>
      <c r="E192" s="230" t="s">
        <v>1</v>
      </c>
      <c r="F192" s="231" t="s">
        <v>322</v>
      </c>
      <c r="G192" s="229"/>
      <c r="H192" s="232">
        <v>-26.542000000000002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180</v>
      </c>
      <c r="AU192" s="238" t="s">
        <v>87</v>
      </c>
      <c r="AV192" s="12" t="s">
        <v>87</v>
      </c>
      <c r="AW192" s="12" t="s">
        <v>38</v>
      </c>
      <c r="AX192" s="12" t="s">
        <v>77</v>
      </c>
      <c r="AY192" s="238" t="s">
        <v>171</v>
      </c>
    </row>
    <row r="193" s="13" customFormat="1">
      <c r="B193" s="239"/>
      <c r="C193" s="240"/>
      <c r="D193" s="219" t="s">
        <v>180</v>
      </c>
      <c r="E193" s="241" t="s">
        <v>1</v>
      </c>
      <c r="F193" s="242" t="s">
        <v>253</v>
      </c>
      <c r="G193" s="240"/>
      <c r="H193" s="243">
        <v>126.106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AT193" s="249" t="s">
        <v>180</v>
      </c>
      <c r="AU193" s="249" t="s">
        <v>87</v>
      </c>
      <c r="AV193" s="13" t="s">
        <v>178</v>
      </c>
      <c r="AW193" s="13" t="s">
        <v>38</v>
      </c>
      <c r="AX193" s="13" t="s">
        <v>85</v>
      </c>
      <c r="AY193" s="249" t="s">
        <v>171</v>
      </c>
    </row>
    <row r="194" s="1" customFormat="1" ht="16.5" customHeight="1">
      <c r="B194" s="38"/>
      <c r="C194" s="205" t="s">
        <v>323</v>
      </c>
      <c r="D194" s="205" t="s">
        <v>173</v>
      </c>
      <c r="E194" s="206" t="s">
        <v>324</v>
      </c>
      <c r="F194" s="207" t="s">
        <v>325</v>
      </c>
      <c r="G194" s="208" t="s">
        <v>176</v>
      </c>
      <c r="H194" s="209">
        <v>36.978999999999999</v>
      </c>
      <c r="I194" s="210"/>
      <c r="J194" s="211">
        <f>ROUND(I194*H194,2)</f>
        <v>0</v>
      </c>
      <c r="K194" s="207" t="s">
        <v>177</v>
      </c>
      <c r="L194" s="43"/>
      <c r="M194" s="212" t="s">
        <v>1</v>
      </c>
      <c r="N194" s="213" t="s">
        <v>48</v>
      </c>
      <c r="O194" s="79"/>
      <c r="P194" s="214">
        <f>O194*H194</f>
        <v>0</v>
      </c>
      <c r="Q194" s="214">
        <v>0.11439000000000001</v>
      </c>
      <c r="R194" s="214">
        <f>Q194*H194</f>
        <v>4.2300278100000002</v>
      </c>
      <c r="S194" s="214">
        <v>0</v>
      </c>
      <c r="T194" s="215">
        <f>S194*H194</f>
        <v>0</v>
      </c>
      <c r="AR194" s="16" t="s">
        <v>178</v>
      </c>
      <c r="AT194" s="16" t="s">
        <v>173</v>
      </c>
      <c r="AU194" s="16" t="s">
        <v>87</v>
      </c>
      <c r="AY194" s="16" t="s">
        <v>171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6" t="s">
        <v>85</v>
      </c>
      <c r="BK194" s="216">
        <f>ROUND(I194*H194,2)</f>
        <v>0</v>
      </c>
      <c r="BL194" s="16" t="s">
        <v>178</v>
      </c>
      <c r="BM194" s="16" t="s">
        <v>326</v>
      </c>
    </row>
    <row r="195" s="12" customFormat="1">
      <c r="B195" s="228"/>
      <c r="C195" s="229"/>
      <c r="D195" s="219" t="s">
        <v>180</v>
      </c>
      <c r="E195" s="230" t="s">
        <v>1</v>
      </c>
      <c r="F195" s="231" t="s">
        <v>327</v>
      </c>
      <c r="G195" s="229"/>
      <c r="H195" s="232">
        <v>36.978999999999999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180</v>
      </c>
      <c r="AU195" s="238" t="s">
        <v>87</v>
      </c>
      <c r="AV195" s="12" t="s">
        <v>87</v>
      </c>
      <c r="AW195" s="12" t="s">
        <v>38</v>
      </c>
      <c r="AX195" s="12" t="s">
        <v>85</v>
      </c>
      <c r="AY195" s="238" t="s">
        <v>171</v>
      </c>
    </row>
    <row r="196" s="1" customFormat="1" ht="16.5" customHeight="1">
      <c r="B196" s="38"/>
      <c r="C196" s="205" t="s">
        <v>328</v>
      </c>
      <c r="D196" s="205" t="s">
        <v>173</v>
      </c>
      <c r="E196" s="206" t="s">
        <v>329</v>
      </c>
      <c r="F196" s="207" t="s">
        <v>330</v>
      </c>
      <c r="G196" s="208" t="s">
        <v>331</v>
      </c>
      <c r="H196" s="209">
        <v>5</v>
      </c>
      <c r="I196" s="210"/>
      <c r="J196" s="211">
        <f>ROUND(I196*H196,2)</f>
        <v>0</v>
      </c>
      <c r="K196" s="207" t="s">
        <v>177</v>
      </c>
      <c r="L196" s="43"/>
      <c r="M196" s="212" t="s">
        <v>1</v>
      </c>
      <c r="N196" s="213" t="s">
        <v>48</v>
      </c>
      <c r="O196" s="79"/>
      <c r="P196" s="214">
        <f>O196*H196</f>
        <v>0</v>
      </c>
      <c r="Q196" s="214">
        <v>0.017940000000000001</v>
      </c>
      <c r="R196" s="214">
        <f>Q196*H196</f>
        <v>0.089700000000000002</v>
      </c>
      <c r="S196" s="214">
        <v>0</v>
      </c>
      <c r="T196" s="215">
        <f>S196*H196</f>
        <v>0</v>
      </c>
      <c r="AR196" s="16" t="s">
        <v>178</v>
      </c>
      <c r="AT196" s="16" t="s">
        <v>173</v>
      </c>
      <c r="AU196" s="16" t="s">
        <v>87</v>
      </c>
      <c r="AY196" s="16" t="s">
        <v>171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6" t="s">
        <v>85</v>
      </c>
      <c r="BK196" s="216">
        <f>ROUND(I196*H196,2)</f>
        <v>0</v>
      </c>
      <c r="BL196" s="16" t="s">
        <v>178</v>
      </c>
      <c r="BM196" s="16" t="s">
        <v>332</v>
      </c>
    </row>
    <row r="197" s="12" customFormat="1">
      <c r="B197" s="228"/>
      <c r="C197" s="229"/>
      <c r="D197" s="219" t="s">
        <v>180</v>
      </c>
      <c r="E197" s="230" t="s">
        <v>1</v>
      </c>
      <c r="F197" s="231" t="s">
        <v>333</v>
      </c>
      <c r="G197" s="229"/>
      <c r="H197" s="232">
        <v>5</v>
      </c>
      <c r="I197" s="233"/>
      <c r="J197" s="229"/>
      <c r="K197" s="229"/>
      <c r="L197" s="234"/>
      <c r="M197" s="235"/>
      <c r="N197" s="236"/>
      <c r="O197" s="236"/>
      <c r="P197" s="236"/>
      <c r="Q197" s="236"/>
      <c r="R197" s="236"/>
      <c r="S197" s="236"/>
      <c r="T197" s="237"/>
      <c r="AT197" s="238" t="s">
        <v>180</v>
      </c>
      <c r="AU197" s="238" t="s">
        <v>87</v>
      </c>
      <c r="AV197" s="12" t="s">
        <v>87</v>
      </c>
      <c r="AW197" s="12" t="s">
        <v>38</v>
      </c>
      <c r="AX197" s="12" t="s">
        <v>85</v>
      </c>
      <c r="AY197" s="238" t="s">
        <v>171</v>
      </c>
    </row>
    <row r="198" s="1" customFormat="1" ht="16.5" customHeight="1">
      <c r="B198" s="38"/>
      <c r="C198" s="205" t="s">
        <v>334</v>
      </c>
      <c r="D198" s="205" t="s">
        <v>173</v>
      </c>
      <c r="E198" s="206" t="s">
        <v>335</v>
      </c>
      <c r="F198" s="207" t="s">
        <v>336</v>
      </c>
      <c r="G198" s="208" t="s">
        <v>331</v>
      </c>
      <c r="H198" s="209">
        <v>6</v>
      </c>
      <c r="I198" s="210"/>
      <c r="J198" s="211">
        <f>ROUND(I198*H198,2)</f>
        <v>0</v>
      </c>
      <c r="K198" s="207" t="s">
        <v>177</v>
      </c>
      <c r="L198" s="43"/>
      <c r="M198" s="212" t="s">
        <v>1</v>
      </c>
      <c r="N198" s="213" t="s">
        <v>48</v>
      </c>
      <c r="O198" s="79"/>
      <c r="P198" s="214">
        <f>O198*H198</f>
        <v>0</v>
      </c>
      <c r="Q198" s="214">
        <v>0.022780000000000002</v>
      </c>
      <c r="R198" s="214">
        <f>Q198*H198</f>
        <v>0.13668000000000002</v>
      </c>
      <c r="S198" s="214">
        <v>0</v>
      </c>
      <c r="T198" s="215">
        <f>S198*H198</f>
        <v>0</v>
      </c>
      <c r="AR198" s="16" t="s">
        <v>178</v>
      </c>
      <c r="AT198" s="16" t="s">
        <v>173</v>
      </c>
      <c r="AU198" s="16" t="s">
        <v>87</v>
      </c>
      <c r="AY198" s="16" t="s">
        <v>171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6" t="s">
        <v>85</v>
      </c>
      <c r="BK198" s="216">
        <f>ROUND(I198*H198,2)</f>
        <v>0</v>
      </c>
      <c r="BL198" s="16" t="s">
        <v>178</v>
      </c>
      <c r="BM198" s="16" t="s">
        <v>337</v>
      </c>
    </row>
    <row r="199" s="12" customFormat="1">
      <c r="B199" s="228"/>
      <c r="C199" s="229"/>
      <c r="D199" s="219" t="s">
        <v>180</v>
      </c>
      <c r="E199" s="230" t="s">
        <v>1</v>
      </c>
      <c r="F199" s="231" t="s">
        <v>338</v>
      </c>
      <c r="G199" s="229"/>
      <c r="H199" s="232">
        <v>6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AT199" s="238" t="s">
        <v>180</v>
      </c>
      <c r="AU199" s="238" t="s">
        <v>87</v>
      </c>
      <c r="AV199" s="12" t="s">
        <v>87</v>
      </c>
      <c r="AW199" s="12" t="s">
        <v>38</v>
      </c>
      <c r="AX199" s="12" t="s">
        <v>85</v>
      </c>
      <c r="AY199" s="238" t="s">
        <v>171</v>
      </c>
    </row>
    <row r="200" s="1" customFormat="1" ht="16.5" customHeight="1">
      <c r="B200" s="38"/>
      <c r="C200" s="205" t="s">
        <v>339</v>
      </c>
      <c r="D200" s="205" t="s">
        <v>173</v>
      </c>
      <c r="E200" s="206" t="s">
        <v>340</v>
      </c>
      <c r="F200" s="207" t="s">
        <v>341</v>
      </c>
      <c r="G200" s="208" t="s">
        <v>331</v>
      </c>
      <c r="H200" s="209">
        <v>6</v>
      </c>
      <c r="I200" s="210"/>
      <c r="J200" s="211">
        <f>ROUND(I200*H200,2)</f>
        <v>0</v>
      </c>
      <c r="K200" s="207" t="s">
        <v>177</v>
      </c>
      <c r="L200" s="43"/>
      <c r="M200" s="212" t="s">
        <v>1</v>
      </c>
      <c r="N200" s="213" t="s">
        <v>48</v>
      </c>
      <c r="O200" s="79"/>
      <c r="P200" s="214">
        <f>O200*H200</f>
        <v>0</v>
      </c>
      <c r="Q200" s="214">
        <v>0.026929999999999999</v>
      </c>
      <c r="R200" s="214">
        <f>Q200*H200</f>
        <v>0.16158</v>
      </c>
      <c r="S200" s="214">
        <v>0</v>
      </c>
      <c r="T200" s="215">
        <f>S200*H200</f>
        <v>0</v>
      </c>
      <c r="AR200" s="16" t="s">
        <v>178</v>
      </c>
      <c r="AT200" s="16" t="s">
        <v>173</v>
      </c>
      <c r="AU200" s="16" t="s">
        <v>87</v>
      </c>
      <c r="AY200" s="16" t="s">
        <v>171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6" t="s">
        <v>85</v>
      </c>
      <c r="BK200" s="216">
        <f>ROUND(I200*H200,2)</f>
        <v>0</v>
      </c>
      <c r="BL200" s="16" t="s">
        <v>178</v>
      </c>
      <c r="BM200" s="16" t="s">
        <v>342</v>
      </c>
    </row>
    <row r="201" s="12" customFormat="1">
      <c r="B201" s="228"/>
      <c r="C201" s="229"/>
      <c r="D201" s="219" t="s">
        <v>180</v>
      </c>
      <c r="E201" s="230" t="s">
        <v>1</v>
      </c>
      <c r="F201" s="231" t="s">
        <v>338</v>
      </c>
      <c r="G201" s="229"/>
      <c r="H201" s="232">
        <v>6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180</v>
      </c>
      <c r="AU201" s="238" t="s">
        <v>87</v>
      </c>
      <c r="AV201" s="12" t="s">
        <v>87</v>
      </c>
      <c r="AW201" s="12" t="s">
        <v>38</v>
      </c>
      <c r="AX201" s="12" t="s">
        <v>85</v>
      </c>
      <c r="AY201" s="238" t="s">
        <v>171</v>
      </c>
    </row>
    <row r="202" s="1" customFormat="1" ht="16.5" customHeight="1">
      <c r="B202" s="38"/>
      <c r="C202" s="205" t="s">
        <v>343</v>
      </c>
      <c r="D202" s="205" t="s">
        <v>173</v>
      </c>
      <c r="E202" s="206" t="s">
        <v>344</v>
      </c>
      <c r="F202" s="207" t="s">
        <v>345</v>
      </c>
      <c r="G202" s="208" t="s">
        <v>331</v>
      </c>
      <c r="H202" s="209">
        <v>2</v>
      </c>
      <c r="I202" s="210"/>
      <c r="J202" s="211">
        <f>ROUND(I202*H202,2)</f>
        <v>0</v>
      </c>
      <c r="K202" s="207" t="s">
        <v>177</v>
      </c>
      <c r="L202" s="43"/>
      <c r="M202" s="212" t="s">
        <v>1</v>
      </c>
      <c r="N202" s="213" t="s">
        <v>48</v>
      </c>
      <c r="O202" s="79"/>
      <c r="P202" s="214">
        <f>O202*H202</f>
        <v>0</v>
      </c>
      <c r="Q202" s="214">
        <v>0.027109999999999999</v>
      </c>
      <c r="R202" s="214">
        <f>Q202*H202</f>
        <v>0.054219999999999997</v>
      </c>
      <c r="S202" s="214">
        <v>0</v>
      </c>
      <c r="T202" s="215">
        <f>S202*H202</f>
        <v>0</v>
      </c>
      <c r="AR202" s="16" t="s">
        <v>178</v>
      </c>
      <c r="AT202" s="16" t="s">
        <v>173</v>
      </c>
      <c r="AU202" s="16" t="s">
        <v>87</v>
      </c>
      <c r="AY202" s="16" t="s">
        <v>171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6" t="s">
        <v>85</v>
      </c>
      <c r="BK202" s="216">
        <f>ROUND(I202*H202,2)</f>
        <v>0</v>
      </c>
      <c r="BL202" s="16" t="s">
        <v>178</v>
      </c>
      <c r="BM202" s="16" t="s">
        <v>346</v>
      </c>
    </row>
    <row r="203" s="1" customFormat="1" ht="16.5" customHeight="1">
      <c r="B203" s="38"/>
      <c r="C203" s="205" t="s">
        <v>347</v>
      </c>
      <c r="D203" s="205" t="s">
        <v>173</v>
      </c>
      <c r="E203" s="206" t="s">
        <v>348</v>
      </c>
      <c r="F203" s="207" t="s">
        <v>349</v>
      </c>
      <c r="G203" s="208" t="s">
        <v>331</v>
      </c>
      <c r="H203" s="209">
        <v>16</v>
      </c>
      <c r="I203" s="210"/>
      <c r="J203" s="211">
        <f>ROUND(I203*H203,2)</f>
        <v>0</v>
      </c>
      <c r="K203" s="207" t="s">
        <v>177</v>
      </c>
      <c r="L203" s="43"/>
      <c r="M203" s="212" t="s">
        <v>1</v>
      </c>
      <c r="N203" s="213" t="s">
        <v>48</v>
      </c>
      <c r="O203" s="79"/>
      <c r="P203" s="214">
        <f>O203*H203</f>
        <v>0</v>
      </c>
      <c r="Q203" s="214">
        <v>0.054550000000000001</v>
      </c>
      <c r="R203" s="214">
        <f>Q203*H203</f>
        <v>0.87280000000000002</v>
      </c>
      <c r="S203" s="214">
        <v>0</v>
      </c>
      <c r="T203" s="215">
        <f>S203*H203</f>
        <v>0</v>
      </c>
      <c r="AR203" s="16" t="s">
        <v>178</v>
      </c>
      <c r="AT203" s="16" t="s">
        <v>173</v>
      </c>
      <c r="AU203" s="16" t="s">
        <v>87</v>
      </c>
      <c r="AY203" s="16" t="s">
        <v>171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6" t="s">
        <v>85</v>
      </c>
      <c r="BK203" s="216">
        <f>ROUND(I203*H203,2)</f>
        <v>0</v>
      </c>
      <c r="BL203" s="16" t="s">
        <v>178</v>
      </c>
      <c r="BM203" s="16" t="s">
        <v>350</v>
      </c>
    </row>
    <row r="204" s="12" customFormat="1">
      <c r="B204" s="228"/>
      <c r="C204" s="229"/>
      <c r="D204" s="219" t="s">
        <v>180</v>
      </c>
      <c r="E204" s="230" t="s">
        <v>1</v>
      </c>
      <c r="F204" s="231" t="s">
        <v>351</v>
      </c>
      <c r="G204" s="229"/>
      <c r="H204" s="232">
        <v>8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AT204" s="238" t="s">
        <v>180</v>
      </c>
      <c r="AU204" s="238" t="s">
        <v>87</v>
      </c>
      <c r="AV204" s="12" t="s">
        <v>87</v>
      </c>
      <c r="AW204" s="12" t="s">
        <v>38</v>
      </c>
      <c r="AX204" s="12" t="s">
        <v>77</v>
      </c>
      <c r="AY204" s="238" t="s">
        <v>171</v>
      </c>
    </row>
    <row r="205" s="12" customFormat="1">
      <c r="B205" s="228"/>
      <c r="C205" s="229"/>
      <c r="D205" s="219" t="s">
        <v>180</v>
      </c>
      <c r="E205" s="230" t="s">
        <v>1</v>
      </c>
      <c r="F205" s="231" t="s">
        <v>352</v>
      </c>
      <c r="G205" s="229"/>
      <c r="H205" s="232">
        <v>8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AT205" s="238" t="s">
        <v>180</v>
      </c>
      <c r="AU205" s="238" t="s">
        <v>87</v>
      </c>
      <c r="AV205" s="12" t="s">
        <v>87</v>
      </c>
      <c r="AW205" s="12" t="s">
        <v>38</v>
      </c>
      <c r="AX205" s="12" t="s">
        <v>77</v>
      </c>
      <c r="AY205" s="238" t="s">
        <v>171</v>
      </c>
    </row>
    <row r="206" s="13" customFormat="1">
      <c r="B206" s="239"/>
      <c r="C206" s="240"/>
      <c r="D206" s="219" t="s">
        <v>180</v>
      </c>
      <c r="E206" s="241" t="s">
        <v>1</v>
      </c>
      <c r="F206" s="242" t="s">
        <v>253</v>
      </c>
      <c r="G206" s="240"/>
      <c r="H206" s="243">
        <v>16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AT206" s="249" t="s">
        <v>180</v>
      </c>
      <c r="AU206" s="249" t="s">
        <v>87</v>
      </c>
      <c r="AV206" s="13" t="s">
        <v>178</v>
      </c>
      <c r="AW206" s="13" t="s">
        <v>38</v>
      </c>
      <c r="AX206" s="13" t="s">
        <v>85</v>
      </c>
      <c r="AY206" s="249" t="s">
        <v>171</v>
      </c>
    </row>
    <row r="207" s="1" customFormat="1" ht="16.5" customHeight="1">
      <c r="B207" s="38"/>
      <c r="C207" s="205" t="s">
        <v>353</v>
      </c>
      <c r="D207" s="205" t="s">
        <v>173</v>
      </c>
      <c r="E207" s="206" t="s">
        <v>354</v>
      </c>
      <c r="F207" s="207" t="s">
        <v>355</v>
      </c>
      <c r="G207" s="208" t="s">
        <v>176</v>
      </c>
      <c r="H207" s="209">
        <v>88.569999999999993</v>
      </c>
      <c r="I207" s="210"/>
      <c r="J207" s="211">
        <f>ROUND(I207*H207,2)</f>
        <v>0</v>
      </c>
      <c r="K207" s="207" t="s">
        <v>177</v>
      </c>
      <c r="L207" s="43"/>
      <c r="M207" s="212" t="s">
        <v>1</v>
      </c>
      <c r="N207" s="213" t="s">
        <v>48</v>
      </c>
      <c r="O207" s="79"/>
      <c r="P207" s="214">
        <f>O207*H207</f>
        <v>0</v>
      </c>
      <c r="Q207" s="214">
        <v>0.58443000000000001</v>
      </c>
      <c r="R207" s="214">
        <f>Q207*H207</f>
        <v>51.762965099999995</v>
      </c>
      <c r="S207" s="214">
        <v>0</v>
      </c>
      <c r="T207" s="215">
        <f>S207*H207</f>
        <v>0</v>
      </c>
      <c r="AR207" s="16" t="s">
        <v>178</v>
      </c>
      <c r="AT207" s="16" t="s">
        <v>173</v>
      </c>
      <c r="AU207" s="16" t="s">
        <v>87</v>
      </c>
      <c r="AY207" s="16" t="s">
        <v>171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6" t="s">
        <v>85</v>
      </c>
      <c r="BK207" s="216">
        <f>ROUND(I207*H207,2)</f>
        <v>0</v>
      </c>
      <c r="BL207" s="16" t="s">
        <v>178</v>
      </c>
      <c r="BM207" s="16" t="s">
        <v>356</v>
      </c>
    </row>
    <row r="208" s="11" customFormat="1">
      <c r="B208" s="217"/>
      <c r="C208" s="218"/>
      <c r="D208" s="219" t="s">
        <v>180</v>
      </c>
      <c r="E208" s="220" t="s">
        <v>1</v>
      </c>
      <c r="F208" s="221" t="s">
        <v>357</v>
      </c>
      <c r="G208" s="218"/>
      <c r="H208" s="220" t="s">
        <v>1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180</v>
      </c>
      <c r="AU208" s="227" t="s">
        <v>87</v>
      </c>
      <c r="AV208" s="11" t="s">
        <v>85</v>
      </c>
      <c r="AW208" s="11" t="s">
        <v>38</v>
      </c>
      <c r="AX208" s="11" t="s">
        <v>77</v>
      </c>
      <c r="AY208" s="227" t="s">
        <v>171</v>
      </c>
    </row>
    <row r="209" s="12" customFormat="1">
      <c r="B209" s="228"/>
      <c r="C209" s="229"/>
      <c r="D209" s="219" t="s">
        <v>180</v>
      </c>
      <c r="E209" s="230" t="s">
        <v>1</v>
      </c>
      <c r="F209" s="231" t="s">
        <v>358</v>
      </c>
      <c r="G209" s="229"/>
      <c r="H209" s="232">
        <v>88.569999999999993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AT209" s="238" t="s">
        <v>180</v>
      </c>
      <c r="AU209" s="238" t="s">
        <v>87</v>
      </c>
      <c r="AV209" s="12" t="s">
        <v>87</v>
      </c>
      <c r="AW209" s="12" t="s">
        <v>38</v>
      </c>
      <c r="AX209" s="12" t="s">
        <v>85</v>
      </c>
      <c r="AY209" s="238" t="s">
        <v>171</v>
      </c>
    </row>
    <row r="210" s="1" customFormat="1" ht="16.5" customHeight="1">
      <c r="B210" s="38"/>
      <c r="C210" s="205" t="s">
        <v>270</v>
      </c>
      <c r="D210" s="205" t="s">
        <v>173</v>
      </c>
      <c r="E210" s="206" t="s">
        <v>359</v>
      </c>
      <c r="F210" s="207" t="s">
        <v>360</v>
      </c>
      <c r="G210" s="208" t="s">
        <v>234</v>
      </c>
      <c r="H210" s="209">
        <v>2.605</v>
      </c>
      <c r="I210" s="210"/>
      <c r="J210" s="211">
        <f>ROUND(I210*H210,2)</f>
        <v>0</v>
      </c>
      <c r="K210" s="207" t="s">
        <v>177</v>
      </c>
      <c r="L210" s="43"/>
      <c r="M210" s="212" t="s">
        <v>1</v>
      </c>
      <c r="N210" s="213" t="s">
        <v>48</v>
      </c>
      <c r="O210" s="79"/>
      <c r="P210" s="214">
        <f>O210*H210</f>
        <v>0</v>
      </c>
      <c r="Q210" s="214">
        <v>1.04881</v>
      </c>
      <c r="R210" s="214">
        <f>Q210*H210</f>
        <v>2.73215005</v>
      </c>
      <c r="S210" s="214">
        <v>0</v>
      </c>
      <c r="T210" s="215">
        <f>S210*H210</f>
        <v>0</v>
      </c>
      <c r="AR210" s="16" t="s">
        <v>178</v>
      </c>
      <c r="AT210" s="16" t="s">
        <v>173</v>
      </c>
      <c r="AU210" s="16" t="s">
        <v>87</v>
      </c>
      <c r="AY210" s="16" t="s">
        <v>171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6" t="s">
        <v>85</v>
      </c>
      <c r="BK210" s="216">
        <f>ROUND(I210*H210,2)</f>
        <v>0</v>
      </c>
      <c r="BL210" s="16" t="s">
        <v>178</v>
      </c>
      <c r="BM210" s="16" t="s">
        <v>361</v>
      </c>
    </row>
    <row r="211" s="12" customFormat="1">
      <c r="B211" s="228"/>
      <c r="C211" s="229"/>
      <c r="D211" s="219" t="s">
        <v>180</v>
      </c>
      <c r="E211" s="230" t="s">
        <v>1</v>
      </c>
      <c r="F211" s="231" t="s">
        <v>362</v>
      </c>
      <c r="G211" s="229"/>
      <c r="H211" s="232">
        <v>2.3679999999999999</v>
      </c>
      <c r="I211" s="233"/>
      <c r="J211" s="229"/>
      <c r="K211" s="229"/>
      <c r="L211" s="234"/>
      <c r="M211" s="235"/>
      <c r="N211" s="236"/>
      <c r="O211" s="236"/>
      <c r="P211" s="236"/>
      <c r="Q211" s="236"/>
      <c r="R211" s="236"/>
      <c r="S211" s="236"/>
      <c r="T211" s="237"/>
      <c r="AT211" s="238" t="s">
        <v>180</v>
      </c>
      <c r="AU211" s="238" t="s">
        <v>87</v>
      </c>
      <c r="AV211" s="12" t="s">
        <v>87</v>
      </c>
      <c r="AW211" s="12" t="s">
        <v>38</v>
      </c>
      <c r="AX211" s="12" t="s">
        <v>77</v>
      </c>
      <c r="AY211" s="238" t="s">
        <v>171</v>
      </c>
    </row>
    <row r="212" s="12" customFormat="1">
      <c r="B212" s="228"/>
      <c r="C212" s="229"/>
      <c r="D212" s="219" t="s">
        <v>180</v>
      </c>
      <c r="E212" s="230" t="s">
        <v>1</v>
      </c>
      <c r="F212" s="231" t="s">
        <v>363</v>
      </c>
      <c r="G212" s="229"/>
      <c r="H212" s="232">
        <v>2.605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AT212" s="238" t="s">
        <v>180</v>
      </c>
      <c r="AU212" s="238" t="s">
        <v>87</v>
      </c>
      <c r="AV212" s="12" t="s">
        <v>87</v>
      </c>
      <c r="AW212" s="12" t="s">
        <v>38</v>
      </c>
      <c r="AX212" s="12" t="s">
        <v>85</v>
      </c>
      <c r="AY212" s="238" t="s">
        <v>171</v>
      </c>
    </row>
    <row r="213" s="1" customFormat="1" ht="16.5" customHeight="1">
      <c r="B213" s="38"/>
      <c r="C213" s="205" t="s">
        <v>364</v>
      </c>
      <c r="D213" s="205" t="s">
        <v>173</v>
      </c>
      <c r="E213" s="206" t="s">
        <v>365</v>
      </c>
      <c r="F213" s="207" t="s">
        <v>366</v>
      </c>
      <c r="G213" s="208" t="s">
        <v>189</v>
      </c>
      <c r="H213" s="209">
        <v>215</v>
      </c>
      <c r="I213" s="210"/>
      <c r="J213" s="211">
        <f>ROUND(I213*H213,2)</f>
        <v>0</v>
      </c>
      <c r="K213" s="207" t="s">
        <v>177</v>
      </c>
      <c r="L213" s="43"/>
      <c r="M213" s="212" t="s">
        <v>1</v>
      </c>
      <c r="N213" s="213" t="s">
        <v>48</v>
      </c>
      <c r="O213" s="79"/>
      <c r="P213" s="214">
        <f>O213*H213</f>
        <v>0</v>
      </c>
      <c r="Q213" s="214">
        <v>8.0000000000000007E-05</v>
      </c>
      <c r="R213" s="214">
        <f>Q213*H213</f>
        <v>0.0172</v>
      </c>
      <c r="S213" s="214">
        <v>0</v>
      </c>
      <c r="T213" s="215">
        <f>S213*H213</f>
        <v>0</v>
      </c>
      <c r="AR213" s="16" t="s">
        <v>178</v>
      </c>
      <c r="AT213" s="16" t="s">
        <v>173</v>
      </c>
      <c r="AU213" s="16" t="s">
        <v>87</v>
      </c>
      <c r="AY213" s="16" t="s">
        <v>171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6" t="s">
        <v>85</v>
      </c>
      <c r="BK213" s="216">
        <f>ROUND(I213*H213,2)</f>
        <v>0</v>
      </c>
      <c r="BL213" s="16" t="s">
        <v>178</v>
      </c>
      <c r="BM213" s="16" t="s">
        <v>367</v>
      </c>
    </row>
    <row r="214" s="1" customFormat="1" ht="16.5" customHeight="1">
      <c r="B214" s="38"/>
      <c r="C214" s="205" t="s">
        <v>368</v>
      </c>
      <c r="D214" s="205" t="s">
        <v>173</v>
      </c>
      <c r="E214" s="206" t="s">
        <v>369</v>
      </c>
      <c r="F214" s="207" t="s">
        <v>370</v>
      </c>
      <c r="G214" s="208" t="s">
        <v>189</v>
      </c>
      <c r="H214" s="209">
        <v>328</v>
      </c>
      <c r="I214" s="210"/>
      <c r="J214" s="211">
        <f>ROUND(I214*H214,2)</f>
        <v>0</v>
      </c>
      <c r="K214" s="207" t="s">
        <v>177</v>
      </c>
      <c r="L214" s="43"/>
      <c r="M214" s="212" t="s">
        <v>1</v>
      </c>
      <c r="N214" s="213" t="s">
        <v>48</v>
      </c>
      <c r="O214" s="79"/>
      <c r="P214" s="214">
        <f>O214*H214</f>
        <v>0</v>
      </c>
      <c r="Q214" s="214">
        <v>0.00012</v>
      </c>
      <c r="R214" s="214">
        <f>Q214*H214</f>
        <v>0.039359999999999999</v>
      </c>
      <c r="S214" s="214">
        <v>0</v>
      </c>
      <c r="T214" s="215">
        <f>S214*H214</f>
        <v>0</v>
      </c>
      <c r="AR214" s="16" t="s">
        <v>178</v>
      </c>
      <c r="AT214" s="16" t="s">
        <v>173</v>
      </c>
      <c r="AU214" s="16" t="s">
        <v>87</v>
      </c>
      <c r="AY214" s="16" t="s">
        <v>171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6" t="s">
        <v>85</v>
      </c>
      <c r="BK214" s="216">
        <f>ROUND(I214*H214,2)</f>
        <v>0</v>
      </c>
      <c r="BL214" s="16" t="s">
        <v>178</v>
      </c>
      <c r="BM214" s="16" t="s">
        <v>371</v>
      </c>
    </row>
    <row r="215" s="10" customFormat="1" ht="22.8" customHeight="1">
      <c r="B215" s="189"/>
      <c r="C215" s="190"/>
      <c r="D215" s="191" t="s">
        <v>76</v>
      </c>
      <c r="E215" s="203" t="s">
        <v>178</v>
      </c>
      <c r="F215" s="203" t="s">
        <v>372</v>
      </c>
      <c r="G215" s="190"/>
      <c r="H215" s="190"/>
      <c r="I215" s="193"/>
      <c r="J215" s="204">
        <f>BK215</f>
        <v>0</v>
      </c>
      <c r="K215" s="190"/>
      <c r="L215" s="195"/>
      <c r="M215" s="196"/>
      <c r="N215" s="197"/>
      <c r="O215" s="197"/>
      <c r="P215" s="198">
        <f>SUM(P216:P276)</f>
        <v>0</v>
      </c>
      <c r="Q215" s="197"/>
      <c r="R215" s="198">
        <f>SUM(R216:R276)</f>
        <v>45.017494120000002</v>
      </c>
      <c r="S215" s="197"/>
      <c r="T215" s="199">
        <f>SUM(T216:T276)</f>
        <v>0</v>
      </c>
      <c r="AR215" s="200" t="s">
        <v>85</v>
      </c>
      <c r="AT215" s="201" t="s">
        <v>76</v>
      </c>
      <c r="AU215" s="201" t="s">
        <v>85</v>
      </c>
      <c r="AY215" s="200" t="s">
        <v>171</v>
      </c>
      <c r="BK215" s="202">
        <f>SUM(BK216:BK276)</f>
        <v>0</v>
      </c>
    </row>
    <row r="216" s="1" customFormat="1" ht="16.5" customHeight="1">
      <c r="B216" s="38"/>
      <c r="C216" s="205" t="s">
        <v>373</v>
      </c>
      <c r="D216" s="205" t="s">
        <v>173</v>
      </c>
      <c r="E216" s="206" t="s">
        <v>374</v>
      </c>
      <c r="F216" s="207" t="s">
        <v>375</v>
      </c>
      <c r="G216" s="208" t="s">
        <v>331</v>
      </c>
      <c r="H216" s="209">
        <v>15</v>
      </c>
      <c r="I216" s="210"/>
      <c r="J216" s="211">
        <f>ROUND(I216*H216,2)</f>
        <v>0</v>
      </c>
      <c r="K216" s="207" t="s">
        <v>177</v>
      </c>
      <c r="L216" s="43"/>
      <c r="M216" s="212" t="s">
        <v>1</v>
      </c>
      <c r="N216" s="213" t="s">
        <v>48</v>
      </c>
      <c r="O216" s="79"/>
      <c r="P216" s="214">
        <f>O216*H216</f>
        <v>0</v>
      </c>
      <c r="Q216" s="214">
        <v>0.086419999999999997</v>
      </c>
      <c r="R216" s="214">
        <f>Q216*H216</f>
        <v>1.2963</v>
      </c>
      <c r="S216" s="214">
        <v>0</v>
      </c>
      <c r="T216" s="215">
        <f>S216*H216</f>
        <v>0</v>
      </c>
      <c r="AR216" s="16" t="s">
        <v>178</v>
      </c>
      <c r="AT216" s="16" t="s">
        <v>173</v>
      </c>
      <c r="AU216" s="16" t="s">
        <v>87</v>
      </c>
      <c r="AY216" s="16" t="s">
        <v>171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6" t="s">
        <v>85</v>
      </c>
      <c r="BK216" s="216">
        <f>ROUND(I216*H216,2)</f>
        <v>0</v>
      </c>
      <c r="BL216" s="16" t="s">
        <v>178</v>
      </c>
      <c r="BM216" s="16" t="s">
        <v>376</v>
      </c>
    </row>
    <row r="217" s="12" customFormat="1">
      <c r="B217" s="228"/>
      <c r="C217" s="229"/>
      <c r="D217" s="219" t="s">
        <v>180</v>
      </c>
      <c r="E217" s="230" t="s">
        <v>1</v>
      </c>
      <c r="F217" s="231" t="s">
        <v>377</v>
      </c>
      <c r="G217" s="229"/>
      <c r="H217" s="232">
        <v>15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AT217" s="238" t="s">
        <v>180</v>
      </c>
      <c r="AU217" s="238" t="s">
        <v>87</v>
      </c>
      <c r="AV217" s="12" t="s">
        <v>87</v>
      </c>
      <c r="AW217" s="12" t="s">
        <v>38</v>
      </c>
      <c r="AX217" s="12" t="s">
        <v>85</v>
      </c>
      <c r="AY217" s="238" t="s">
        <v>171</v>
      </c>
    </row>
    <row r="218" s="1" customFormat="1" ht="16.5" customHeight="1">
      <c r="B218" s="38"/>
      <c r="C218" s="205" t="s">
        <v>378</v>
      </c>
      <c r="D218" s="205" t="s">
        <v>173</v>
      </c>
      <c r="E218" s="206" t="s">
        <v>379</v>
      </c>
      <c r="F218" s="207" t="s">
        <v>380</v>
      </c>
      <c r="G218" s="208" t="s">
        <v>331</v>
      </c>
      <c r="H218" s="209">
        <v>2</v>
      </c>
      <c r="I218" s="210"/>
      <c r="J218" s="211">
        <f>ROUND(I218*H218,2)</f>
        <v>0</v>
      </c>
      <c r="K218" s="207" t="s">
        <v>1</v>
      </c>
      <c r="L218" s="43"/>
      <c r="M218" s="212" t="s">
        <v>1</v>
      </c>
      <c r="N218" s="213" t="s">
        <v>48</v>
      </c>
      <c r="O218" s="79"/>
      <c r="P218" s="214">
        <f>O218*H218</f>
        <v>0</v>
      </c>
      <c r="Q218" s="214">
        <v>0.086419999999999997</v>
      </c>
      <c r="R218" s="214">
        <f>Q218*H218</f>
        <v>0.17283999999999999</v>
      </c>
      <c r="S218" s="214">
        <v>0</v>
      </c>
      <c r="T218" s="215">
        <f>S218*H218</f>
        <v>0</v>
      </c>
      <c r="AR218" s="16" t="s">
        <v>178</v>
      </c>
      <c r="AT218" s="16" t="s">
        <v>173</v>
      </c>
      <c r="AU218" s="16" t="s">
        <v>87</v>
      </c>
      <c r="AY218" s="16" t="s">
        <v>171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6" t="s">
        <v>85</v>
      </c>
      <c r="BK218" s="216">
        <f>ROUND(I218*H218,2)</f>
        <v>0</v>
      </c>
      <c r="BL218" s="16" t="s">
        <v>178</v>
      </c>
      <c r="BM218" s="16" t="s">
        <v>381</v>
      </c>
    </row>
    <row r="219" s="1" customFormat="1" ht="16.5" customHeight="1">
      <c r="B219" s="38"/>
      <c r="C219" s="261" t="s">
        <v>382</v>
      </c>
      <c r="D219" s="261" t="s">
        <v>383</v>
      </c>
      <c r="E219" s="262" t="s">
        <v>384</v>
      </c>
      <c r="F219" s="263" t="s">
        <v>385</v>
      </c>
      <c r="G219" s="264" t="s">
        <v>189</v>
      </c>
      <c r="H219" s="265">
        <v>54.299999999999997</v>
      </c>
      <c r="I219" s="266"/>
      <c r="J219" s="267">
        <f>ROUND(I219*H219,2)</f>
        <v>0</v>
      </c>
      <c r="K219" s="263" t="s">
        <v>177</v>
      </c>
      <c r="L219" s="268"/>
      <c r="M219" s="269" t="s">
        <v>1</v>
      </c>
      <c r="N219" s="270" t="s">
        <v>48</v>
      </c>
      <c r="O219" s="79"/>
      <c r="P219" s="214">
        <f>O219*H219</f>
        <v>0</v>
      </c>
      <c r="Q219" s="214">
        <v>0.41299999999999998</v>
      </c>
      <c r="R219" s="214">
        <f>Q219*H219</f>
        <v>22.425899999999999</v>
      </c>
      <c r="S219" s="214">
        <v>0</v>
      </c>
      <c r="T219" s="215">
        <f>S219*H219</f>
        <v>0</v>
      </c>
      <c r="AR219" s="16" t="s">
        <v>211</v>
      </c>
      <c r="AT219" s="16" t="s">
        <v>383</v>
      </c>
      <c r="AU219" s="16" t="s">
        <v>87</v>
      </c>
      <c r="AY219" s="16" t="s">
        <v>171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6" t="s">
        <v>85</v>
      </c>
      <c r="BK219" s="216">
        <f>ROUND(I219*H219,2)</f>
        <v>0</v>
      </c>
      <c r="BL219" s="16" t="s">
        <v>178</v>
      </c>
      <c r="BM219" s="16" t="s">
        <v>386</v>
      </c>
    </row>
    <row r="220" s="12" customFormat="1">
      <c r="B220" s="228"/>
      <c r="C220" s="229"/>
      <c r="D220" s="219" t="s">
        <v>180</v>
      </c>
      <c r="E220" s="230" t="s">
        <v>1</v>
      </c>
      <c r="F220" s="231" t="s">
        <v>387</v>
      </c>
      <c r="G220" s="229"/>
      <c r="H220" s="232">
        <v>54.299999999999997</v>
      </c>
      <c r="I220" s="233"/>
      <c r="J220" s="229"/>
      <c r="K220" s="229"/>
      <c r="L220" s="234"/>
      <c r="M220" s="235"/>
      <c r="N220" s="236"/>
      <c r="O220" s="236"/>
      <c r="P220" s="236"/>
      <c r="Q220" s="236"/>
      <c r="R220" s="236"/>
      <c r="S220" s="236"/>
      <c r="T220" s="237"/>
      <c r="AT220" s="238" t="s">
        <v>180</v>
      </c>
      <c r="AU220" s="238" t="s">
        <v>87</v>
      </c>
      <c r="AV220" s="12" t="s">
        <v>87</v>
      </c>
      <c r="AW220" s="12" t="s">
        <v>38</v>
      </c>
      <c r="AX220" s="12" t="s">
        <v>85</v>
      </c>
      <c r="AY220" s="238" t="s">
        <v>171</v>
      </c>
    </row>
    <row r="221" s="1" customFormat="1" ht="16.5" customHeight="1">
      <c r="B221" s="38"/>
      <c r="C221" s="205" t="s">
        <v>388</v>
      </c>
      <c r="D221" s="205" t="s">
        <v>173</v>
      </c>
      <c r="E221" s="206" t="s">
        <v>389</v>
      </c>
      <c r="F221" s="207" t="s">
        <v>390</v>
      </c>
      <c r="G221" s="208" t="s">
        <v>194</v>
      </c>
      <c r="H221" s="209">
        <v>0.26500000000000001</v>
      </c>
      <c r="I221" s="210"/>
      <c r="J221" s="211">
        <f>ROUND(I221*H221,2)</f>
        <v>0</v>
      </c>
      <c r="K221" s="207" t="s">
        <v>177</v>
      </c>
      <c r="L221" s="43"/>
      <c r="M221" s="212" t="s">
        <v>1</v>
      </c>
      <c r="N221" s="213" t="s">
        <v>48</v>
      </c>
      <c r="O221" s="79"/>
      <c r="P221" s="214">
        <f>O221*H221</f>
        <v>0</v>
      </c>
      <c r="Q221" s="214">
        <v>2.45336</v>
      </c>
      <c r="R221" s="214">
        <f>Q221*H221</f>
        <v>0.65014040000000006</v>
      </c>
      <c r="S221" s="214">
        <v>0</v>
      </c>
      <c r="T221" s="215">
        <f>S221*H221</f>
        <v>0</v>
      </c>
      <c r="AR221" s="16" t="s">
        <v>178</v>
      </c>
      <c r="AT221" s="16" t="s">
        <v>173</v>
      </c>
      <c r="AU221" s="16" t="s">
        <v>87</v>
      </c>
      <c r="AY221" s="16" t="s">
        <v>171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6" t="s">
        <v>85</v>
      </c>
      <c r="BK221" s="216">
        <f>ROUND(I221*H221,2)</f>
        <v>0</v>
      </c>
      <c r="BL221" s="16" t="s">
        <v>178</v>
      </c>
      <c r="BM221" s="16" t="s">
        <v>391</v>
      </c>
    </row>
    <row r="222" s="12" customFormat="1">
      <c r="B222" s="228"/>
      <c r="C222" s="229"/>
      <c r="D222" s="219" t="s">
        <v>180</v>
      </c>
      <c r="E222" s="230" t="s">
        <v>1</v>
      </c>
      <c r="F222" s="231" t="s">
        <v>392</v>
      </c>
      <c r="G222" s="229"/>
      <c r="H222" s="232">
        <v>0.26500000000000001</v>
      </c>
      <c r="I222" s="233"/>
      <c r="J222" s="229"/>
      <c r="K222" s="229"/>
      <c r="L222" s="234"/>
      <c r="M222" s="235"/>
      <c r="N222" s="236"/>
      <c r="O222" s="236"/>
      <c r="P222" s="236"/>
      <c r="Q222" s="236"/>
      <c r="R222" s="236"/>
      <c r="S222" s="236"/>
      <c r="T222" s="237"/>
      <c r="AT222" s="238" t="s">
        <v>180</v>
      </c>
      <c r="AU222" s="238" t="s">
        <v>87</v>
      </c>
      <c r="AV222" s="12" t="s">
        <v>87</v>
      </c>
      <c r="AW222" s="12" t="s">
        <v>38</v>
      </c>
      <c r="AX222" s="12" t="s">
        <v>85</v>
      </c>
      <c r="AY222" s="238" t="s">
        <v>171</v>
      </c>
    </row>
    <row r="223" s="1" customFormat="1" ht="16.5" customHeight="1">
      <c r="B223" s="38"/>
      <c r="C223" s="205" t="s">
        <v>393</v>
      </c>
      <c r="D223" s="205" t="s">
        <v>173</v>
      </c>
      <c r="E223" s="206" t="s">
        <v>394</v>
      </c>
      <c r="F223" s="207" t="s">
        <v>395</v>
      </c>
      <c r="G223" s="208" t="s">
        <v>176</v>
      </c>
      <c r="H223" s="209">
        <v>3.1819999999999999</v>
      </c>
      <c r="I223" s="210"/>
      <c r="J223" s="211">
        <f>ROUND(I223*H223,2)</f>
        <v>0</v>
      </c>
      <c r="K223" s="207" t="s">
        <v>177</v>
      </c>
      <c r="L223" s="43"/>
      <c r="M223" s="212" t="s">
        <v>1</v>
      </c>
      <c r="N223" s="213" t="s">
        <v>48</v>
      </c>
      <c r="O223" s="79"/>
      <c r="P223" s="214">
        <f>O223*H223</f>
        <v>0</v>
      </c>
      <c r="Q223" s="214">
        <v>0.0046499999999999996</v>
      </c>
      <c r="R223" s="214">
        <f>Q223*H223</f>
        <v>0.014796299999999998</v>
      </c>
      <c r="S223" s="214">
        <v>0</v>
      </c>
      <c r="T223" s="215">
        <f>S223*H223</f>
        <v>0</v>
      </c>
      <c r="AR223" s="16" t="s">
        <v>178</v>
      </c>
      <c r="AT223" s="16" t="s">
        <v>173</v>
      </c>
      <c r="AU223" s="16" t="s">
        <v>87</v>
      </c>
      <c r="AY223" s="16" t="s">
        <v>171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6" t="s">
        <v>85</v>
      </c>
      <c r="BK223" s="216">
        <f>ROUND(I223*H223,2)</f>
        <v>0</v>
      </c>
      <c r="BL223" s="16" t="s">
        <v>178</v>
      </c>
      <c r="BM223" s="16" t="s">
        <v>396</v>
      </c>
    </row>
    <row r="224" s="12" customFormat="1">
      <c r="B224" s="228"/>
      <c r="C224" s="229"/>
      <c r="D224" s="219" t="s">
        <v>180</v>
      </c>
      <c r="E224" s="230" t="s">
        <v>1</v>
      </c>
      <c r="F224" s="231" t="s">
        <v>397</v>
      </c>
      <c r="G224" s="229"/>
      <c r="H224" s="232">
        <v>3.1819999999999999</v>
      </c>
      <c r="I224" s="233"/>
      <c r="J224" s="229"/>
      <c r="K224" s="229"/>
      <c r="L224" s="234"/>
      <c r="M224" s="235"/>
      <c r="N224" s="236"/>
      <c r="O224" s="236"/>
      <c r="P224" s="236"/>
      <c r="Q224" s="236"/>
      <c r="R224" s="236"/>
      <c r="S224" s="236"/>
      <c r="T224" s="237"/>
      <c r="AT224" s="238" t="s">
        <v>180</v>
      </c>
      <c r="AU224" s="238" t="s">
        <v>87</v>
      </c>
      <c r="AV224" s="12" t="s">
        <v>87</v>
      </c>
      <c r="AW224" s="12" t="s">
        <v>38</v>
      </c>
      <c r="AX224" s="12" t="s">
        <v>85</v>
      </c>
      <c r="AY224" s="238" t="s">
        <v>171</v>
      </c>
    </row>
    <row r="225" s="1" customFormat="1" ht="16.5" customHeight="1">
      <c r="B225" s="38"/>
      <c r="C225" s="205" t="s">
        <v>398</v>
      </c>
      <c r="D225" s="205" t="s">
        <v>173</v>
      </c>
      <c r="E225" s="206" t="s">
        <v>399</v>
      </c>
      <c r="F225" s="207" t="s">
        <v>400</v>
      </c>
      <c r="G225" s="208" t="s">
        <v>176</v>
      </c>
      <c r="H225" s="209">
        <v>3.1819999999999999</v>
      </c>
      <c r="I225" s="210"/>
      <c r="J225" s="211">
        <f>ROUND(I225*H225,2)</f>
        <v>0</v>
      </c>
      <c r="K225" s="207" t="s">
        <v>177</v>
      </c>
      <c r="L225" s="43"/>
      <c r="M225" s="212" t="s">
        <v>1</v>
      </c>
      <c r="N225" s="213" t="s">
        <v>48</v>
      </c>
      <c r="O225" s="79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AR225" s="16" t="s">
        <v>178</v>
      </c>
      <c r="AT225" s="16" t="s">
        <v>173</v>
      </c>
      <c r="AU225" s="16" t="s">
        <v>87</v>
      </c>
      <c r="AY225" s="16" t="s">
        <v>171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6" t="s">
        <v>85</v>
      </c>
      <c r="BK225" s="216">
        <f>ROUND(I225*H225,2)</f>
        <v>0</v>
      </c>
      <c r="BL225" s="16" t="s">
        <v>178</v>
      </c>
      <c r="BM225" s="16" t="s">
        <v>401</v>
      </c>
    </row>
    <row r="226" s="1" customFormat="1" ht="16.5" customHeight="1">
      <c r="B226" s="38"/>
      <c r="C226" s="205" t="s">
        <v>402</v>
      </c>
      <c r="D226" s="205" t="s">
        <v>173</v>
      </c>
      <c r="E226" s="206" t="s">
        <v>403</v>
      </c>
      <c r="F226" s="207" t="s">
        <v>404</v>
      </c>
      <c r="G226" s="208" t="s">
        <v>176</v>
      </c>
      <c r="H226" s="209">
        <v>3.1819999999999999</v>
      </c>
      <c r="I226" s="210"/>
      <c r="J226" s="211">
        <f>ROUND(I226*H226,2)</f>
        <v>0</v>
      </c>
      <c r="K226" s="207" t="s">
        <v>177</v>
      </c>
      <c r="L226" s="43"/>
      <c r="M226" s="212" t="s">
        <v>1</v>
      </c>
      <c r="N226" s="213" t="s">
        <v>48</v>
      </c>
      <c r="O226" s="79"/>
      <c r="P226" s="214">
        <f>O226*H226</f>
        <v>0</v>
      </c>
      <c r="Q226" s="214">
        <v>0.0016100000000000001</v>
      </c>
      <c r="R226" s="214">
        <f>Q226*H226</f>
        <v>0.0051230199999999998</v>
      </c>
      <c r="S226" s="214">
        <v>0</v>
      </c>
      <c r="T226" s="215">
        <f>S226*H226</f>
        <v>0</v>
      </c>
      <c r="AR226" s="16" t="s">
        <v>178</v>
      </c>
      <c r="AT226" s="16" t="s">
        <v>173</v>
      </c>
      <c r="AU226" s="16" t="s">
        <v>87</v>
      </c>
      <c r="AY226" s="16" t="s">
        <v>171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6" t="s">
        <v>85</v>
      </c>
      <c r="BK226" s="216">
        <f>ROUND(I226*H226,2)</f>
        <v>0</v>
      </c>
      <c r="BL226" s="16" t="s">
        <v>178</v>
      </c>
      <c r="BM226" s="16" t="s">
        <v>405</v>
      </c>
    </row>
    <row r="227" s="1" customFormat="1" ht="16.5" customHeight="1">
      <c r="B227" s="38"/>
      <c r="C227" s="205" t="s">
        <v>406</v>
      </c>
      <c r="D227" s="205" t="s">
        <v>173</v>
      </c>
      <c r="E227" s="206" t="s">
        <v>407</v>
      </c>
      <c r="F227" s="207" t="s">
        <v>408</v>
      </c>
      <c r="G227" s="208" t="s">
        <v>176</v>
      </c>
      <c r="H227" s="209">
        <v>3.1819999999999999</v>
      </c>
      <c r="I227" s="210"/>
      <c r="J227" s="211">
        <f>ROUND(I227*H227,2)</f>
        <v>0</v>
      </c>
      <c r="K227" s="207" t="s">
        <v>177</v>
      </c>
      <c r="L227" s="43"/>
      <c r="M227" s="212" t="s">
        <v>1</v>
      </c>
      <c r="N227" s="213" t="s">
        <v>48</v>
      </c>
      <c r="O227" s="79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AR227" s="16" t="s">
        <v>178</v>
      </c>
      <c r="AT227" s="16" t="s">
        <v>173</v>
      </c>
      <c r="AU227" s="16" t="s">
        <v>87</v>
      </c>
      <c r="AY227" s="16" t="s">
        <v>171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6" t="s">
        <v>85</v>
      </c>
      <c r="BK227" s="216">
        <f>ROUND(I227*H227,2)</f>
        <v>0</v>
      </c>
      <c r="BL227" s="16" t="s">
        <v>178</v>
      </c>
      <c r="BM227" s="16" t="s">
        <v>409</v>
      </c>
    </row>
    <row r="228" s="1" customFormat="1" ht="16.5" customHeight="1">
      <c r="B228" s="38"/>
      <c r="C228" s="205" t="s">
        <v>410</v>
      </c>
      <c r="D228" s="205" t="s">
        <v>173</v>
      </c>
      <c r="E228" s="206" t="s">
        <v>411</v>
      </c>
      <c r="F228" s="207" t="s">
        <v>412</v>
      </c>
      <c r="G228" s="208" t="s">
        <v>194</v>
      </c>
      <c r="H228" s="209">
        <v>9.0920000000000005</v>
      </c>
      <c r="I228" s="210"/>
      <c r="J228" s="211">
        <f>ROUND(I228*H228,2)</f>
        <v>0</v>
      </c>
      <c r="K228" s="207" t="s">
        <v>177</v>
      </c>
      <c r="L228" s="43"/>
      <c r="M228" s="212" t="s">
        <v>1</v>
      </c>
      <c r="N228" s="213" t="s">
        <v>48</v>
      </c>
      <c r="O228" s="79"/>
      <c r="P228" s="214">
        <f>O228*H228</f>
        <v>0</v>
      </c>
      <c r="Q228" s="214">
        <v>0.20250000000000001</v>
      </c>
      <c r="R228" s="214">
        <f>Q228*H228</f>
        <v>1.8411300000000002</v>
      </c>
      <c r="S228" s="214">
        <v>0</v>
      </c>
      <c r="T228" s="215">
        <f>S228*H228</f>
        <v>0</v>
      </c>
      <c r="AR228" s="16" t="s">
        <v>178</v>
      </c>
      <c r="AT228" s="16" t="s">
        <v>173</v>
      </c>
      <c r="AU228" s="16" t="s">
        <v>87</v>
      </c>
      <c r="AY228" s="16" t="s">
        <v>171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6" t="s">
        <v>85</v>
      </c>
      <c r="BK228" s="216">
        <f>ROUND(I228*H228,2)</f>
        <v>0</v>
      </c>
      <c r="BL228" s="16" t="s">
        <v>178</v>
      </c>
      <c r="BM228" s="16" t="s">
        <v>413</v>
      </c>
    </row>
    <row r="229" s="12" customFormat="1">
      <c r="B229" s="228"/>
      <c r="C229" s="229"/>
      <c r="D229" s="219" t="s">
        <v>180</v>
      </c>
      <c r="E229" s="230" t="s">
        <v>1</v>
      </c>
      <c r="F229" s="231" t="s">
        <v>414</v>
      </c>
      <c r="G229" s="229"/>
      <c r="H229" s="232">
        <v>9.0920000000000005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AT229" s="238" t="s">
        <v>180</v>
      </c>
      <c r="AU229" s="238" t="s">
        <v>87</v>
      </c>
      <c r="AV229" s="12" t="s">
        <v>87</v>
      </c>
      <c r="AW229" s="12" t="s">
        <v>38</v>
      </c>
      <c r="AX229" s="12" t="s">
        <v>85</v>
      </c>
      <c r="AY229" s="238" t="s">
        <v>171</v>
      </c>
    </row>
    <row r="230" s="1" customFormat="1" ht="16.5" customHeight="1">
      <c r="B230" s="38"/>
      <c r="C230" s="205" t="s">
        <v>415</v>
      </c>
      <c r="D230" s="205" t="s">
        <v>173</v>
      </c>
      <c r="E230" s="206" t="s">
        <v>416</v>
      </c>
      <c r="F230" s="207" t="s">
        <v>417</v>
      </c>
      <c r="G230" s="208" t="s">
        <v>331</v>
      </c>
      <c r="H230" s="209">
        <v>2</v>
      </c>
      <c r="I230" s="210"/>
      <c r="J230" s="211">
        <f>ROUND(I230*H230,2)</f>
        <v>0</v>
      </c>
      <c r="K230" s="207" t="s">
        <v>1</v>
      </c>
      <c r="L230" s="43"/>
      <c r="M230" s="212" t="s">
        <v>1</v>
      </c>
      <c r="N230" s="213" t="s">
        <v>48</v>
      </c>
      <c r="O230" s="79"/>
      <c r="P230" s="214">
        <f>O230*H230</f>
        <v>0</v>
      </c>
      <c r="Q230" s="214">
        <v>0.13100000000000001</v>
      </c>
      <c r="R230" s="214">
        <f>Q230*H230</f>
        <v>0.26200000000000001</v>
      </c>
      <c r="S230" s="214">
        <v>0</v>
      </c>
      <c r="T230" s="215">
        <f>S230*H230</f>
        <v>0</v>
      </c>
      <c r="AR230" s="16" t="s">
        <v>178</v>
      </c>
      <c r="AT230" s="16" t="s">
        <v>173</v>
      </c>
      <c r="AU230" s="16" t="s">
        <v>87</v>
      </c>
      <c r="AY230" s="16" t="s">
        <v>171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6" t="s">
        <v>85</v>
      </c>
      <c r="BK230" s="216">
        <f>ROUND(I230*H230,2)</f>
        <v>0</v>
      </c>
      <c r="BL230" s="16" t="s">
        <v>178</v>
      </c>
      <c r="BM230" s="16" t="s">
        <v>418</v>
      </c>
    </row>
    <row r="231" s="12" customFormat="1">
      <c r="B231" s="228"/>
      <c r="C231" s="229"/>
      <c r="D231" s="219" t="s">
        <v>180</v>
      </c>
      <c r="E231" s="230" t="s">
        <v>1</v>
      </c>
      <c r="F231" s="231" t="s">
        <v>419</v>
      </c>
      <c r="G231" s="229"/>
      <c r="H231" s="232">
        <v>2</v>
      </c>
      <c r="I231" s="233"/>
      <c r="J231" s="229"/>
      <c r="K231" s="229"/>
      <c r="L231" s="234"/>
      <c r="M231" s="235"/>
      <c r="N231" s="236"/>
      <c r="O231" s="236"/>
      <c r="P231" s="236"/>
      <c r="Q231" s="236"/>
      <c r="R231" s="236"/>
      <c r="S231" s="236"/>
      <c r="T231" s="237"/>
      <c r="AT231" s="238" t="s">
        <v>180</v>
      </c>
      <c r="AU231" s="238" t="s">
        <v>87</v>
      </c>
      <c r="AV231" s="12" t="s">
        <v>87</v>
      </c>
      <c r="AW231" s="12" t="s">
        <v>38</v>
      </c>
      <c r="AX231" s="12" t="s">
        <v>85</v>
      </c>
      <c r="AY231" s="238" t="s">
        <v>171</v>
      </c>
    </row>
    <row r="232" s="1" customFormat="1" ht="16.5" customHeight="1">
      <c r="B232" s="38"/>
      <c r="C232" s="205" t="s">
        <v>420</v>
      </c>
      <c r="D232" s="205" t="s">
        <v>173</v>
      </c>
      <c r="E232" s="206" t="s">
        <v>421</v>
      </c>
      <c r="F232" s="207" t="s">
        <v>422</v>
      </c>
      <c r="G232" s="208" t="s">
        <v>331</v>
      </c>
      <c r="H232" s="209">
        <v>30</v>
      </c>
      <c r="I232" s="210"/>
      <c r="J232" s="211">
        <f>ROUND(I232*H232,2)</f>
        <v>0</v>
      </c>
      <c r="K232" s="207" t="s">
        <v>1</v>
      </c>
      <c r="L232" s="43"/>
      <c r="M232" s="212" t="s">
        <v>1</v>
      </c>
      <c r="N232" s="213" t="s">
        <v>48</v>
      </c>
      <c r="O232" s="79"/>
      <c r="P232" s="214">
        <f>O232*H232</f>
        <v>0</v>
      </c>
      <c r="Q232" s="214">
        <v>0.00044000000000000002</v>
      </c>
      <c r="R232" s="214">
        <f>Q232*H232</f>
        <v>0.0132</v>
      </c>
      <c r="S232" s="214">
        <v>0</v>
      </c>
      <c r="T232" s="215">
        <f>S232*H232</f>
        <v>0</v>
      </c>
      <c r="AR232" s="16" t="s">
        <v>178</v>
      </c>
      <c r="AT232" s="16" t="s">
        <v>173</v>
      </c>
      <c r="AU232" s="16" t="s">
        <v>87</v>
      </c>
      <c r="AY232" s="16" t="s">
        <v>171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6" t="s">
        <v>85</v>
      </c>
      <c r="BK232" s="216">
        <f>ROUND(I232*H232,2)</f>
        <v>0</v>
      </c>
      <c r="BL232" s="16" t="s">
        <v>178</v>
      </c>
      <c r="BM232" s="16" t="s">
        <v>423</v>
      </c>
    </row>
    <row r="233" s="12" customFormat="1">
      <c r="B233" s="228"/>
      <c r="C233" s="229"/>
      <c r="D233" s="219" t="s">
        <v>180</v>
      </c>
      <c r="E233" s="230" t="s">
        <v>1</v>
      </c>
      <c r="F233" s="231" t="s">
        <v>424</v>
      </c>
      <c r="G233" s="229"/>
      <c r="H233" s="232">
        <v>30</v>
      </c>
      <c r="I233" s="233"/>
      <c r="J233" s="229"/>
      <c r="K233" s="229"/>
      <c r="L233" s="234"/>
      <c r="M233" s="235"/>
      <c r="N233" s="236"/>
      <c r="O233" s="236"/>
      <c r="P233" s="236"/>
      <c r="Q233" s="236"/>
      <c r="R233" s="236"/>
      <c r="S233" s="236"/>
      <c r="T233" s="237"/>
      <c r="AT233" s="238" t="s">
        <v>180</v>
      </c>
      <c r="AU233" s="238" t="s">
        <v>87</v>
      </c>
      <c r="AV233" s="12" t="s">
        <v>87</v>
      </c>
      <c r="AW233" s="12" t="s">
        <v>38</v>
      </c>
      <c r="AX233" s="12" t="s">
        <v>85</v>
      </c>
      <c r="AY233" s="238" t="s">
        <v>171</v>
      </c>
    </row>
    <row r="234" s="1" customFormat="1" ht="16.5" customHeight="1">
      <c r="B234" s="38"/>
      <c r="C234" s="205" t="s">
        <v>425</v>
      </c>
      <c r="D234" s="205" t="s">
        <v>173</v>
      </c>
      <c r="E234" s="206" t="s">
        <v>426</v>
      </c>
      <c r="F234" s="207" t="s">
        <v>427</v>
      </c>
      <c r="G234" s="208" t="s">
        <v>331</v>
      </c>
      <c r="H234" s="209">
        <v>16</v>
      </c>
      <c r="I234" s="210"/>
      <c r="J234" s="211">
        <f>ROUND(I234*H234,2)</f>
        <v>0</v>
      </c>
      <c r="K234" s="207" t="s">
        <v>1</v>
      </c>
      <c r="L234" s="43"/>
      <c r="M234" s="212" t="s">
        <v>1</v>
      </c>
      <c r="N234" s="213" t="s">
        <v>48</v>
      </c>
      <c r="O234" s="79"/>
      <c r="P234" s="214">
        <f>O234*H234</f>
        <v>0</v>
      </c>
      <c r="Q234" s="214">
        <v>0.00044000000000000002</v>
      </c>
      <c r="R234" s="214">
        <f>Q234*H234</f>
        <v>0.0070400000000000003</v>
      </c>
      <c r="S234" s="214">
        <v>0</v>
      </c>
      <c r="T234" s="215">
        <f>S234*H234</f>
        <v>0</v>
      </c>
      <c r="AR234" s="16" t="s">
        <v>178</v>
      </c>
      <c r="AT234" s="16" t="s">
        <v>173</v>
      </c>
      <c r="AU234" s="16" t="s">
        <v>87</v>
      </c>
      <c r="AY234" s="16" t="s">
        <v>171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6" t="s">
        <v>85</v>
      </c>
      <c r="BK234" s="216">
        <f>ROUND(I234*H234,2)</f>
        <v>0</v>
      </c>
      <c r="BL234" s="16" t="s">
        <v>178</v>
      </c>
      <c r="BM234" s="16" t="s">
        <v>428</v>
      </c>
    </row>
    <row r="235" s="12" customFormat="1">
      <c r="B235" s="228"/>
      <c r="C235" s="229"/>
      <c r="D235" s="219" t="s">
        <v>180</v>
      </c>
      <c r="E235" s="230" t="s">
        <v>1</v>
      </c>
      <c r="F235" s="231" t="s">
        <v>429</v>
      </c>
      <c r="G235" s="229"/>
      <c r="H235" s="232">
        <v>16</v>
      </c>
      <c r="I235" s="233"/>
      <c r="J235" s="229"/>
      <c r="K235" s="229"/>
      <c r="L235" s="234"/>
      <c r="M235" s="235"/>
      <c r="N235" s="236"/>
      <c r="O235" s="236"/>
      <c r="P235" s="236"/>
      <c r="Q235" s="236"/>
      <c r="R235" s="236"/>
      <c r="S235" s="236"/>
      <c r="T235" s="237"/>
      <c r="AT235" s="238" t="s">
        <v>180</v>
      </c>
      <c r="AU235" s="238" t="s">
        <v>87</v>
      </c>
      <c r="AV235" s="12" t="s">
        <v>87</v>
      </c>
      <c r="AW235" s="12" t="s">
        <v>38</v>
      </c>
      <c r="AX235" s="12" t="s">
        <v>85</v>
      </c>
      <c r="AY235" s="238" t="s">
        <v>171</v>
      </c>
    </row>
    <row r="236" s="1" customFormat="1" ht="16.5" customHeight="1">
      <c r="B236" s="38"/>
      <c r="C236" s="205" t="s">
        <v>430</v>
      </c>
      <c r="D236" s="205" t="s">
        <v>173</v>
      </c>
      <c r="E236" s="206" t="s">
        <v>431</v>
      </c>
      <c r="F236" s="207" t="s">
        <v>432</v>
      </c>
      <c r="G236" s="208" t="s">
        <v>194</v>
      </c>
      <c r="H236" s="209">
        <v>0.86499999999999999</v>
      </c>
      <c r="I236" s="210"/>
      <c r="J236" s="211">
        <f>ROUND(I236*H236,2)</f>
        <v>0</v>
      </c>
      <c r="K236" s="207" t="s">
        <v>1</v>
      </c>
      <c r="L236" s="43"/>
      <c r="M236" s="212" t="s">
        <v>1</v>
      </c>
      <c r="N236" s="213" t="s">
        <v>48</v>
      </c>
      <c r="O236" s="79"/>
      <c r="P236" s="214">
        <f>O236*H236</f>
        <v>0</v>
      </c>
      <c r="Q236" s="214">
        <v>2.3955299999999999</v>
      </c>
      <c r="R236" s="214">
        <f>Q236*H236</f>
        <v>2.0721334499999999</v>
      </c>
      <c r="S236" s="214">
        <v>0</v>
      </c>
      <c r="T236" s="215">
        <f>S236*H236</f>
        <v>0</v>
      </c>
      <c r="AR236" s="16" t="s">
        <v>178</v>
      </c>
      <c r="AT236" s="16" t="s">
        <v>173</v>
      </c>
      <c r="AU236" s="16" t="s">
        <v>87</v>
      </c>
      <c r="AY236" s="16" t="s">
        <v>171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6" t="s">
        <v>85</v>
      </c>
      <c r="BK236" s="216">
        <f>ROUND(I236*H236,2)</f>
        <v>0</v>
      </c>
      <c r="BL236" s="16" t="s">
        <v>178</v>
      </c>
      <c r="BM236" s="16" t="s">
        <v>433</v>
      </c>
    </row>
    <row r="237" s="12" customFormat="1">
      <c r="B237" s="228"/>
      <c r="C237" s="229"/>
      <c r="D237" s="219" t="s">
        <v>180</v>
      </c>
      <c r="E237" s="230" t="s">
        <v>1</v>
      </c>
      <c r="F237" s="231" t="s">
        <v>434</v>
      </c>
      <c r="G237" s="229"/>
      <c r="H237" s="232">
        <v>0.86499999999999999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AT237" s="238" t="s">
        <v>180</v>
      </c>
      <c r="AU237" s="238" t="s">
        <v>87</v>
      </c>
      <c r="AV237" s="12" t="s">
        <v>87</v>
      </c>
      <c r="AW237" s="12" t="s">
        <v>38</v>
      </c>
      <c r="AX237" s="12" t="s">
        <v>85</v>
      </c>
      <c r="AY237" s="238" t="s">
        <v>171</v>
      </c>
    </row>
    <row r="238" s="1" customFormat="1" ht="16.5" customHeight="1">
      <c r="B238" s="38"/>
      <c r="C238" s="205" t="s">
        <v>435</v>
      </c>
      <c r="D238" s="205" t="s">
        <v>173</v>
      </c>
      <c r="E238" s="206" t="s">
        <v>394</v>
      </c>
      <c r="F238" s="207" t="s">
        <v>395</v>
      </c>
      <c r="G238" s="208" t="s">
        <v>176</v>
      </c>
      <c r="H238" s="209">
        <v>14.560000000000001</v>
      </c>
      <c r="I238" s="210"/>
      <c r="J238" s="211">
        <f>ROUND(I238*H238,2)</f>
        <v>0</v>
      </c>
      <c r="K238" s="207" t="s">
        <v>177</v>
      </c>
      <c r="L238" s="43"/>
      <c r="M238" s="212" t="s">
        <v>1</v>
      </c>
      <c r="N238" s="213" t="s">
        <v>48</v>
      </c>
      <c r="O238" s="79"/>
      <c r="P238" s="214">
        <f>O238*H238</f>
        <v>0</v>
      </c>
      <c r="Q238" s="214">
        <v>0.0046499999999999996</v>
      </c>
      <c r="R238" s="214">
        <f>Q238*H238</f>
        <v>0.067704</v>
      </c>
      <c r="S238" s="214">
        <v>0</v>
      </c>
      <c r="T238" s="215">
        <f>S238*H238</f>
        <v>0</v>
      </c>
      <c r="AR238" s="16" t="s">
        <v>178</v>
      </c>
      <c r="AT238" s="16" t="s">
        <v>173</v>
      </c>
      <c r="AU238" s="16" t="s">
        <v>87</v>
      </c>
      <c r="AY238" s="16" t="s">
        <v>171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6" t="s">
        <v>85</v>
      </c>
      <c r="BK238" s="216">
        <f>ROUND(I238*H238,2)</f>
        <v>0</v>
      </c>
      <c r="BL238" s="16" t="s">
        <v>178</v>
      </c>
      <c r="BM238" s="16" t="s">
        <v>436</v>
      </c>
    </row>
    <row r="239" s="12" customFormat="1">
      <c r="B239" s="228"/>
      <c r="C239" s="229"/>
      <c r="D239" s="219" t="s">
        <v>180</v>
      </c>
      <c r="E239" s="230" t="s">
        <v>1</v>
      </c>
      <c r="F239" s="231" t="s">
        <v>437</v>
      </c>
      <c r="G239" s="229"/>
      <c r="H239" s="232">
        <v>14.560000000000001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AT239" s="238" t="s">
        <v>180</v>
      </c>
      <c r="AU239" s="238" t="s">
        <v>87</v>
      </c>
      <c r="AV239" s="12" t="s">
        <v>87</v>
      </c>
      <c r="AW239" s="12" t="s">
        <v>38</v>
      </c>
      <c r="AX239" s="12" t="s">
        <v>85</v>
      </c>
      <c r="AY239" s="238" t="s">
        <v>171</v>
      </c>
    </row>
    <row r="240" s="1" customFormat="1" ht="16.5" customHeight="1">
      <c r="B240" s="38"/>
      <c r="C240" s="205" t="s">
        <v>438</v>
      </c>
      <c r="D240" s="205" t="s">
        <v>173</v>
      </c>
      <c r="E240" s="206" t="s">
        <v>399</v>
      </c>
      <c r="F240" s="207" t="s">
        <v>400</v>
      </c>
      <c r="G240" s="208" t="s">
        <v>176</v>
      </c>
      <c r="H240" s="209">
        <v>14.560000000000001</v>
      </c>
      <c r="I240" s="210"/>
      <c r="J240" s="211">
        <f>ROUND(I240*H240,2)</f>
        <v>0</v>
      </c>
      <c r="K240" s="207" t="s">
        <v>177</v>
      </c>
      <c r="L240" s="43"/>
      <c r="M240" s="212" t="s">
        <v>1</v>
      </c>
      <c r="N240" s="213" t="s">
        <v>48</v>
      </c>
      <c r="O240" s="79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AR240" s="16" t="s">
        <v>178</v>
      </c>
      <c r="AT240" s="16" t="s">
        <v>173</v>
      </c>
      <c r="AU240" s="16" t="s">
        <v>87</v>
      </c>
      <c r="AY240" s="16" t="s">
        <v>171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6" t="s">
        <v>85</v>
      </c>
      <c r="BK240" s="216">
        <f>ROUND(I240*H240,2)</f>
        <v>0</v>
      </c>
      <c r="BL240" s="16" t="s">
        <v>178</v>
      </c>
      <c r="BM240" s="16" t="s">
        <v>439</v>
      </c>
    </row>
    <row r="241" s="1" customFormat="1" ht="16.5" customHeight="1">
      <c r="B241" s="38"/>
      <c r="C241" s="205" t="s">
        <v>440</v>
      </c>
      <c r="D241" s="205" t="s">
        <v>173</v>
      </c>
      <c r="E241" s="206" t="s">
        <v>403</v>
      </c>
      <c r="F241" s="207" t="s">
        <v>404</v>
      </c>
      <c r="G241" s="208" t="s">
        <v>176</v>
      </c>
      <c r="H241" s="209">
        <v>14.560000000000001</v>
      </c>
      <c r="I241" s="210"/>
      <c r="J241" s="211">
        <f>ROUND(I241*H241,2)</f>
        <v>0</v>
      </c>
      <c r="K241" s="207" t="s">
        <v>177</v>
      </c>
      <c r="L241" s="43"/>
      <c r="M241" s="212" t="s">
        <v>1</v>
      </c>
      <c r="N241" s="213" t="s">
        <v>48</v>
      </c>
      <c r="O241" s="79"/>
      <c r="P241" s="214">
        <f>O241*H241</f>
        <v>0</v>
      </c>
      <c r="Q241" s="214">
        <v>0.0016100000000000001</v>
      </c>
      <c r="R241" s="214">
        <f>Q241*H241</f>
        <v>0.023441600000000003</v>
      </c>
      <c r="S241" s="214">
        <v>0</v>
      </c>
      <c r="T241" s="215">
        <f>S241*H241</f>
        <v>0</v>
      </c>
      <c r="AR241" s="16" t="s">
        <v>178</v>
      </c>
      <c r="AT241" s="16" t="s">
        <v>173</v>
      </c>
      <c r="AU241" s="16" t="s">
        <v>87</v>
      </c>
      <c r="AY241" s="16" t="s">
        <v>171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6" t="s">
        <v>85</v>
      </c>
      <c r="BK241" s="216">
        <f>ROUND(I241*H241,2)</f>
        <v>0</v>
      </c>
      <c r="BL241" s="16" t="s">
        <v>178</v>
      </c>
      <c r="BM241" s="16" t="s">
        <v>441</v>
      </c>
    </row>
    <row r="242" s="1" customFormat="1" ht="16.5" customHeight="1">
      <c r="B242" s="38"/>
      <c r="C242" s="205" t="s">
        <v>442</v>
      </c>
      <c r="D242" s="205" t="s">
        <v>173</v>
      </c>
      <c r="E242" s="206" t="s">
        <v>407</v>
      </c>
      <c r="F242" s="207" t="s">
        <v>408</v>
      </c>
      <c r="G242" s="208" t="s">
        <v>176</v>
      </c>
      <c r="H242" s="209">
        <v>14.560000000000001</v>
      </c>
      <c r="I242" s="210"/>
      <c r="J242" s="211">
        <f>ROUND(I242*H242,2)</f>
        <v>0</v>
      </c>
      <c r="K242" s="207" t="s">
        <v>177</v>
      </c>
      <c r="L242" s="43"/>
      <c r="M242" s="212" t="s">
        <v>1</v>
      </c>
      <c r="N242" s="213" t="s">
        <v>48</v>
      </c>
      <c r="O242" s="79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AR242" s="16" t="s">
        <v>178</v>
      </c>
      <c r="AT242" s="16" t="s">
        <v>173</v>
      </c>
      <c r="AU242" s="16" t="s">
        <v>87</v>
      </c>
      <c r="AY242" s="16" t="s">
        <v>171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6" t="s">
        <v>85</v>
      </c>
      <c r="BK242" s="216">
        <f>ROUND(I242*H242,2)</f>
        <v>0</v>
      </c>
      <c r="BL242" s="16" t="s">
        <v>178</v>
      </c>
      <c r="BM242" s="16" t="s">
        <v>443</v>
      </c>
    </row>
    <row r="243" s="1" customFormat="1" ht="16.5" customHeight="1">
      <c r="B243" s="38"/>
      <c r="C243" s="205" t="s">
        <v>444</v>
      </c>
      <c r="D243" s="205" t="s">
        <v>173</v>
      </c>
      <c r="E243" s="206" t="s">
        <v>445</v>
      </c>
      <c r="F243" s="207" t="s">
        <v>446</v>
      </c>
      <c r="G243" s="208" t="s">
        <v>176</v>
      </c>
      <c r="H243" s="209">
        <v>49.420999999999999</v>
      </c>
      <c r="I243" s="210"/>
      <c r="J243" s="211">
        <f>ROUND(I243*H243,2)</f>
        <v>0</v>
      </c>
      <c r="K243" s="207" t="s">
        <v>177</v>
      </c>
      <c r="L243" s="43"/>
      <c r="M243" s="212" t="s">
        <v>1</v>
      </c>
      <c r="N243" s="213" t="s">
        <v>48</v>
      </c>
      <c r="O243" s="79"/>
      <c r="P243" s="214">
        <f>O243*H243</f>
        <v>0</v>
      </c>
      <c r="Q243" s="214">
        <v>0.014670000000000001</v>
      </c>
      <c r="R243" s="214">
        <f>Q243*H243</f>
        <v>0.72500607000000006</v>
      </c>
      <c r="S243" s="214">
        <v>0</v>
      </c>
      <c r="T243" s="215">
        <f>S243*H243</f>
        <v>0</v>
      </c>
      <c r="AR243" s="16" t="s">
        <v>178</v>
      </c>
      <c r="AT243" s="16" t="s">
        <v>173</v>
      </c>
      <c r="AU243" s="16" t="s">
        <v>87</v>
      </c>
      <c r="AY243" s="16" t="s">
        <v>171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6" t="s">
        <v>85</v>
      </c>
      <c r="BK243" s="216">
        <f>ROUND(I243*H243,2)</f>
        <v>0</v>
      </c>
      <c r="BL243" s="16" t="s">
        <v>178</v>
      </c>
      <c r="BM243" s="16" t="s">
        <v>447</v>
      </c>
    </row>
    <row r="244" s="11" customFormat="1">
      <c r="B244" s="217"/>
      <c r="C244" s="218"/>
      <c r="D244" s="219" t="s">
        <v>180</v>
      </c>
      <c r="E244" s="220" t="s">
        <v>1</v>
      </c>
      <c r="F244" s="221" t="s">
        <v>448</v>
      </c>
      <c r="G244" s="218"/>
      <c r="H244" s="220" t="s">
        <v>1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180</v>
      </c>
      <c r="AU244" s="227" t="s">
        <v>87</v>
      </c>
      <c r="AV244" s="11" t="s">
        <v>85</v>
      </c>
      <c r="AW244" s="11" t="s">
        <v>38</v>
      </c>
      <c r="AX244" s="11" t="s">
        <v>77</v>
      </c>
      <c r="AY244" s="227" t="s">
        <v>171</v>
      </c>
    </row>
    <row r="245" s="12" customFormat="1">
      <c r="B245" s="228"/>
      <c r="C245" s="229"/>
      <c r="D245" s="219" t="s">
        <v>180</v>
      </c>
      <c r="E245" s="230" t="s">
        <v>1</v>
      </c>
      <c r="F245" s="231" t="s">
        <v>449</v>
      </c>
      <c r="G245" s="229"/>
      <c r="H245" s="232">
        <v>23.004000000000001</v>
      </c>
      <c r="I245" s="233"/>
      <c r="J245" s="229"/>
      <c r="K245" s="229"/>
      <c r="L245" s="234"/>
      <c r="M245" s="235"/>
      <c r="N245" s="236"/>
      <c r="O245" s="236"/>
      <c r="P245" s="236"/>
      <c r="Q245" s="236"/>
      <c r="R245" s="236"/>
      <c r="S245" s="236"/>
      <c r="T245" s="237"/>
      <c r="AT245" s="238" t="s">
        <v>180</v>
      </c>
      <c r="AU245" s="238" t="s">
        <v>87</v>
      </c>
      <c r="AV245" s="12" t="s">
        <v>87</v>
      </c>
      <c r="AW245" s="12" t="s">
        <v>38</v>
      </c>
      <c r="AX245" s="12" t="s">
        <v>77</v>
      </c>
      <c r="AY245" s="238" t="s">
        <v>171</v>
      </c>
    </row>
    <row r="246" s="12" customFormat="1">
      <c r="B246" s="228"/>
      <c r="C246" s="229"/>
      <c r="D246" s="219" t="s">
        <v>180</v>
      </c>
      <c r="E246" s="230" t="s">
        <v>1</v>
      </c>
      <c r="F246" s="231" t="s">
        <v>450</v>
      </c>
      <c r="G246" s="229"/>
      <c r="H246" s="232">
        <v>21.923999999999999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180</v>
      </c>
      <c r="AU246" s="238" t="s">
        <v>87</v>
      </c>
      <c r="AV246" s="12" t="s">
        <v>87</v>
      </c>
      <c r="AW246" s="12" t="s">
        <v>38</v>
      </c>
      <c r="AX246" s="12" t="s">
        <v>77</v>
      </c>
      <c r="AY246" s="238" t="s">
        <v>171</v>
      </c>
    </row>
    <row r="247" s="14" customFormat="1">
      <c r="B247" s="250"/>
      <c r="C247" s="251"/>
      <c r="D247" s="219" t="s">
        <v>180</v>
      </c>
      <c r="E247" s="252" t="s">
        <v>1</v>
      </c>
      <c r="F247" s="253" t="s">
        <v>283</v>
      </c>
      <c r="G247" s="251"/>
      <c r="H247" s="254">
        <v>44.927999999999997</v>
      </c>
      <c r="I247" s="255"/>
      <c r="J247" s="251"/>
      <c r="K247" s="251"/>
      <c r="L247" s="256"/>
      <c r="M247" s="257"/>
      <c r="N247" s="258"/>
      <c r="O247" s="258"/>
      <c r="P247" s="258"/>
      <c r="Q247" s="258"/>
      <c r="R247" s="258"/>
      <c r="S247" s="258"/>
      <c r="T247" s="259"/>
      <c r="AT247" s="260" t="s">
        <v>180</v>
      </c>
      <c r="AU247" s="260" t="s">
        <v>87</v>
      </c>
      <c r="AV247" s="14" t="s">
        <v>186</v>
      </c>
      <c r="AW247" s="14" t="s">
        <v>38</v>
      </c>
      <c r="AX247" s="14" t="s">
        <v>77</v>
      </c>
      <c r="AY247" s="260" t="s">
        <v>171</v>
      </c>
    </row>
    <row r="248" s="12" customFormat="1">
      <c r="B248" s="228"/>
      <c r="C248" s="229"/>
      <c r="D248" s="219" t="s">
        <v>180</v>
      </c>
      <c r="E248" s="230" t="s">
        <v>1</v>
      </c>
      <c r="F248" s="231" t="s">
        <v>451</v>
      </c>
      <c r="G248" s="229"/>
      <c r="H248" s="232">
        <v>49.420999999999999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AT248" s="238" t="s">
        <v>180</v>
      </c>
      <c r="AU248" s="238" t="s">
        <v>87</v>
      </c>
      <c r="AV248" s="12" t="s">
        <v>87</v>
      </c>
      <c r="AW248" s="12" t="s">
        <v>38</v>
      </c>
      <c r="AX248" s="12" t="s">
        <v>85</v>
      </c>
      <c r="AY248" s="238" t="s">
        <v>171</v>
      </c>
    </row>
    <row r="249" s="1" customFormat="1" ht="16.5" customHeight="1">
      <c r="B249" s="38"/>
      <c r="C249" s="205" t="s">
        <v>452</v>
      </c>
      <c r="D249" s="205" t="s">
        <v>173</v>
      </c>
      <c r="E249" s="206" t="s">
        <v>453</v>
      </c>
      <c r="F249" s="207" t="s">
        <v>454</v>
      </c>
      <c r="G249" s="208" t="s">
        <v>176</v>
      </c>
      <c r="H249" s="209">
        <v>49.420999999999999</v>
      </c>
      <c r="I249" s="210"/>
      <c r="J249" s="211">
        <f>ROUND(I249*H249,2)</f>
        <v>0</v>
      </c>
      <c r="K249" s="207" t="s">
        <v>177</v>
      </c>
      <c r="L249" s="43"/>
      <c r="M249" s="212" t="s">
        <v>1</v>
      </c>
      <c r="N249" s="213" t="s">
        <v>48</v>
      </c>
      <c r="O249" s="79"/>
      <c r="P249" s="214">
        <f>O249*H249</f>
        <v>0</v>
      </c>
      <c r="Q249" s="214">
        <v>0.00084000000000000003</v>
      </c>
      <c r="R249" s="214">
        <f>Q249*H249</f>
        <v>0.041513640000000004</v>
      </c>
      <c r="S249" s="214">
        <v>0</v>
      </c>
      <c r="T249" s="215">
        <f>S249*H249</f>
        <v>0</v>
      </c>
      <c r="AR249" s="16" t="s">
        <v>178</v>
      </c>
      <c r="AT249" s="16" t="s">
        <v>173</v>
      </c>
      <c r="AU249" s="16" t="s">
        <v>87</v>
      </c>
      <c r="AY249" s="16" t="s">
        <v>171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6" t="s">
        <v>85</v>
      </c>
      <c r="BK249" s="216">
        <f>ROUND(I249*H249,2)</f>
        <v>0</v>
      </c>
      <c r="BL249" s="16" t="s">
        <v>178</v>
      </c>
      <c r="BM249" s="16" t="s">
        <v>455</v>
      </c>
    </row>
    <row r="250" s="1" customFormat="1" ht="16.5" customHeight="1">
      <c r="B250" s="38"/>
      <c r="C250" s="205" t="s">
        <v>456</v>
      </c>
      <c r="D250" s="205" t="s">
        <v>173</v>
      </c>
      <c r="E250" s="206" t="s">
        <v>457</v>
      </c>
      <c r="F250" s="207" t="s">
        <v>458</v>
      </c>
      <c r="G250" s="208" t="s">
        <v>176</v>
      </c>
      <c r="H250" s="209">
        <v>49.420999999999999</v>
      </c>
      <c r="I250" s="210"/>
      <c r="J250" s="211">
        <f>ROUND(I250*H250,2)</f>
        <v>0</v>
      </c>
      <c r="K250" s="207" t="s">
        <v>177</v>
      </c>
      <c r="L250" s="43"/>
      <c r="M250" s="212" t="s">
        <v>1</v>
      </c>
      <c r="N250" s="213" t="s">
        <v>48</v>
      </c>
      <c r="O250" s="79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AR250" s="16" t="s">
        <v>178</v>
      </c>
      <c r="AT250" s="16" t="s">
        <v>173</v>
      </c>
      <c r="AU250" s="16" t="s">
        <v>87</v>
      </c>
      <c r="AY250" s="16" t="s">
        <v>171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6" t="s">
        <v>85</v>
      </c>
      <c r="BK250" s="216">
        <f>ROUND(I250*H250,2)</f>
        <v>0</v>
      </c>
      <c r="BL250" s="16" t="s">
        <v>178</v>
      </c>
      <c r="BM250" s="16" t="s">
        <v>459</v>
      </c>
    </row>
    <row r="251" s="1" customFormat="1" ht="16.5" customHeight="1">
      <c r="B251" s="38"/>
      <c r="C251" s="205" t="s">
        <v>460</v>
      </c>
      <c r="D251" s="205" t="s">
        <v>173</v>
      </c>
      <c r="E251" s="206" t="s">
        <v>461</v>
      </c>
      <c r="F251" s="207" t="s">
        <v>462</v>
      </c>
      <c r="G251" s="208" t="s">
        <v>176</v>
      </c>
      <c r="H251" s="209">
        <v>0.59299999999999997</v>
      </c>
      <c r="I251" s="210"/>
      <c r="J251" s="211">
        <f>ROUND(I251*H251,2)</f>
        <v>0</v>
      </c>
      <c r="K251" s="207" t="s">
        <v>1</v>
      </c>
      <c r="L251" s="43"/>
      <c r="M251" s="212" t="s">
        <v>1</v>
      </c>
      <c r="N251" s="213" t="s">
        <v>48</v>
      </c>
      <c r="O251" s="79"/>
      <c r="P251" s="214">
        <f>O251*H251</f>
        <v>0</v>
      </c>
      <c r="Q251" s="214">
        <v>0.0109</v>
      </c>
      <c r="R251" s="214">
        <f>Q251*H251</f>
        <v>0.0064636999999999993</v>
      </c>
      <c r="S251" s="214">
        <v>0</v>
      </c>
      <c r="T251" s="215">
        <f>S251*H251</f>
        <v>0</v>
      </c>
      <c r="AR251" s="16" t="s">
        <v>178</v>
      </c>
      <c r="AT251" s="16" t="s">
        <v>173</v>
      </c>
      <c r="AU251" s="16" t="s">
        <v>87</v>
      </c>
      <c r="AY251" s="16" t="s">
        <v>171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6" t="s">
        <v>85</v>
      </c>
      <c r="BK251" s="216">
        <f>ROUND(I251*H251,2)</f>
        <v>0</v>
      </c>
      <c r="BL251" s="16" t="s">
        <v>178</v>
      </c>
      <c r="BM251" s="16" t="s">
        <v>463</v>
      </c>
    </row>
    <row r="252" s="12" customFormat="1">
      <c r="B252" s="228"/>
      <c r="C252" s="229"/>
      <c r="D252" s="219" t="s">
        <v>180</v>
      </c>
      <c r="E252" s="230" t="s">
        <v>1</v>
      </c>
      <c r="F252" s="231" t="s">
        <v>464</v>
      </c>
      <c r="G252" s="229"/>
      <c r="H252" s="232">
        <v>0.59299999999999997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AT252" s="238" t="s">
        <v>180</v>
      </c>
      <c r="AU252" s="238" t="s">
        <v>87</v>
      </c>
      <c r="AV252" s="12" t="s">
        <v>87</v>
      </c>
      <c r="AW252" s="12" t="s">
        <v>38</v>
      </c>
      <c r="AX252" s="12" t="s">
        <v>85</v>
      </c>
      <c r="AY252" s="238" t="s">
        <v>171</v>
      </c>
    </row>
    <row r="253" s="1" customFormat="1" ht="16.5" customHeight="1">
      <c r="B253" s="38"/>
      <c r="C253" s="205" t="s">
        <v>465</v>
      </c>
      <c r="D253" s="205" t="s">
        <v>173</v>
      </c>
      <c r="E253" s="206" t="s">
        <v>466</v>
      </c>
      <c r="F253" s="207" t="s">
        <v>467</v>
      </c>
      <c r="G253" s="208" t="s">
        <v>194</v>
      </c>
      <c r="H253" s="209">
        <v>4.7060000000000004</v>
      </c>
      <c r="I253" s="210"/>
      <c r="J253" s="211">
        <f>ROUND(I253*H253,2)</f>
        <v>0</v>
      </c>
      <c r="K253" s="207" t="s">
        <v>177</v>
      </c>
      <c r="L253" s="43"/>
      <c r="M253" s="212" t="s">
        <v>1</v>
      </c>
      <c r="N253" s="213" t="s">
        <v>48</v>
      </c>
      <c r="O253" s="79"/>
      <c r="P253" s="214">
        <f>O253*H253</f>
        <v>0</v>
      </c>
      <c r="Q253" s="214">
        <v>2.4533700000000001</v>
      </c>
      <c r="R253" s="214">
        <f>Q253*H253</f>
        <v>11.545559220000001</v>
      </c>
      <c r="S253" s="214">
        <v>0</v>
      </c>
      <c r="T253" s="215">
        <f>S253*H253</f>
        <v>0</v>
      </c>
      <c r="AR253" s="16" t="s">
        <v>178</v>
      </c>
      <c r="AT253" s="16" t="s">
        <v>173</v>
      </c>
      <c r="AU253" s="16" t="s">
        <v>87</v>
      </c>
      <c r="AY253" s="16" t="s">
        <v>171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6" t="s">
        <v>85</v>
      </c>
      <c r="BK253" s="216">
        <f>ROUND(I253*H253,2)</f>
        <v>0</v>
      </c>
      <c r="BL253" s="16" t="s">
        <v>178</v>
      </c>
      <c r="BM253" s="16" t="s">
        <v>468</v>
      </c>
    </row>
    <row r="254" s="12" customFormat="1">
      <c r="B254" s="228"/>
      <c r="C254" s="229"/>
      <c r="D254" s="219" t="s">
        <v>180</v>
      </c>
      <c r="E254" s="230" t="s">
        <v>1</v>
      </c>
      <c r="F254" s="231" t="s">
        <v>469</v>
      </c>
      <c r="G254" s="229"/>
      <c r="H254" s="232">
        <v>4.7060000000000004</v>
      </c>
      <c r="I254" s="233"/>
      <c r="J254" s="229"/>
      <c r="K254" s="229"/>
      <c r="L254" s="234"/>
      <c r="M254" s="235"/>
      <c r="N254" s="236"/>
      <c r="O254" s="236"/>
      <c r="P254" s="236"/>
      <c r="Q254" s="236"/>
      <c r="R254" s="236"/>
      <c r="S254" s="236"/>
      <c r="T254" s="237"/>
      <c r="AT254" s="238" t="s">
        <v>180</v>
      </c>
      <c r="AU254" s="238" t="s">
        <v>87</v>
      </c>
      <c r="AV254" s="12" t="s">
        <v>87</v>
      </c>
      <c r="AW254" s="12" t="s">
        <v>38</v>
      </c>
      <c r="AX254" s="12" t="s">
        <v>85</v>
      </c>
      <c r="AY254" s="238" t="s">
        <v>171</v>
      </c>
    </row>
    <row r="255" s="1" customFormat="1" ht="16.5" customHeight="1">
      <c r="B255" s="38"/>
      <c r="C255" s="205" t="s">
        <v>470</v>
      </c>
      <c r="D255" s="205" t="s">
        <v>173</v>
      </c>
      <c r="E255" s="206" t="s">
        <v>471</v>
      </c>
      <c r="F255" s="207" t="s">
        <v>472</v>
      </c>
      <c r="G255" s="208" t="s">
        <v>234</v>
      </c>
      <c r="H255" s="209">
        <v>0.66100000000000003</v>
      </c>
      <c r="I255" s="210"/>
      <c r="J255" s="211">
        <f>ROUND(I255*H255,2)</f>
        <v>0</v>
      </c>
      <c r="K255" s="207" t="s">
        <v>177</v>
      </c>
      <c r="L255" s="43"/>
      <c r="M255" s="212" t="s">
        <v>1</v>
      </c>
      <c r="N255" s="213" t="s">
        <v>48</v>
      </c>
      <c r="O255" s="79"/>
      <c r="P255" s="214">
        <f>O255*H255</f>
        <v>0</v>
      </c>
      <c r="Q255" s="214">
        <v>1.03887</v>
      </c>
      <c r="R255" s="214">
        <f>Q255*H255</f>
        <v>0.68669307000000002</v>
      </c>
      <c r="S255" s="214">
        <v>0</v>
      </c>
      <c r="T255" s="215">
        <f>S255*H255</f>
        <v>0</v>
      </c>
      <c r="AR255" s="16" t="s">
        <v>178</v>
      </c>
      <c r="AT255" s="16" t="s">
        <v>173</v>
      </c>
      <c r="AU255" s="16" t="s">
        <v>87</v>
      </c>
      <c r="AY255" s="16" t="s">
        <v>171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6" t="s">
        <v>85</v>
      </c>
      <c r="BK255" s="216">
        <f>ROUND(I255*H255,2)</f>
        <v>0</v>
      </c>
      <c r="BL255" s="16" t="s">
        <v>178</v>
      </c>
      <c r="BM255" s="16" t="s">
        <v>473</v>
      </c>
    </row>
    <row r="256" s="12" customFormat="1">
      <c r="B256" s="228"/>
      <c r="C256" s="229"/>
      <c r="D256" s="219" t="s">
        <v>180</v>
      </c>
      <c r="E256" s="230" t="s">
        <v>1</v>
      </c>
      <c r="F256" s="231" t="s">
        <v>474</v>
      </c>
      <c r="G256" s="229"/>
      <c r="H256" s="232">
        <v>0.66100000000000003</v>
      </c>
      <c r="I256" s="233"/>
      <c r="J256" s="229"/>
      <c r="K256" s="229"/>
      <c r="L256" s="234"/>
      <c r="M256" s="235"/>
      <c r="N256" s="236"/>
      <c r="O256" s="236"/>
      <c r="P256" s="236"/>
      <c r="Q256" s="236"/>
      <c r="R256" s="236"/>
      <c r="S256" s="236"/>
      <c r="T256" s="237"/>
      <c r="AT256" s="238" t="s">
        <v>180</v>
      </c>
      <c r="AU256" s="238" t="s">
        <v>87</v>
      </c>
      <c r="AV256" s="12" t="s">
        <v>87</v>
      </c>
      <c r="AW256" s="12" t="s">
        <v>38</v>
      </c>
      <c r="AX256" s="12" t="s">
        <v>85</v>
      </c>
      <c r="AY256" s="238" t="s">
        <v>171</v>
      </c>
    </row>
    <row r="257" s="1" customFormat="1" ht="16.5" customHeight="1">
      <c r="B257" s="38"/>
      <c r="C257" s="205" t="s">
        <v>475</v>
      </c>
      <c r="D257" s="205" t="s">
        <v>173</v>
      </c>
      <c r="E257" s="206" t="s">
        <v>476</v>
      </c>
      <c r="F257" s="207" t="s">
        <v>477</v>
      </c>
      <c r="G257" s="208" t="s">
        <v>176</v>
      </c>
      <c r="H257" s="209">
        <v>33.268999999999998</v>
      </c>
      <c r="I257" s="210"/>
      <c r="J257" s="211">
        <f>ROUND(I257*H257,2)</f>
        <v>0</v>
      </c>
      <c r="K257" s="207" t="s">
        <v>177</v>
      </c>
      <c r="L257" s="43"/>
      <c r="M257" s="212" t="s">
        <v>1</v>
      </c>
      <c r="N257" s="213" t="s">
        <v>48</v>
      </c>
      <c r="O257" s="79"/>
      <c r="P257" s="214">
        <f>O257*H257</f>
        <v>0</v>
      </c>
      <c r="Q257" s="214">
        <v>0.01282</v>
      </c>
      <c r="R257" s="214">
        <f>Q257*H257</f>
        <v>0.42650857999999997</v>
      </c>
      <c r="S257" s="214">
        <v>0</v>
      </c>
      <c r="T257" s="215">
        <f>S257*H257</f>
        <v>0</v>
      </c>
      <c r="AR257" s="16" t="s">
        <v>178</v>
      </c>
      <c r="AT257" s="16" t="s">
        <v>173</v>
      </c>
      <c r="AU257" s="16" t="s">
        <v>87</v>
      </c>
      <c r="AY257" s="16" t="s">
        <v>171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6" t="s">
        <v>85</v>
      </c>
      <c r="BK257" s="216">
        <f>ROUND(I257*H257,2)</f>
        <v>0</v>
      </c>
      <c r="BL257" s="16" t="s">
        <v>178</v>
      </c>
      <c r="BM257" s="16" t="s">
        <v>478</v>
      </c>
    </row>
    <row r="258" s="12" customFormat="1">
      <c r="B258" s="228"/>
      <c r="C258" s="229"/>
      <c r="D258" s="219" t="s">
        <v>180</v>
      </c>
      <c r="E258" s="230" t="s">
        <v>1</v>
      </c>
      <c r="F258" s="231" t="s">
        <v>479</v>
      </c>
      <c r="G258" s="229"/>
      <c r="H258" s="232">
        <v>33.268999999999998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AT258" s="238" t="s">
        <v>180</v>
      </c>
      <c r="AU258" s="238" t="s">
        <v>87</v>
      </c>
      <c r="AV258" s="12" t="s">
        <v>87</v>
      </c>
      <c r="AW258" s="12" t="s">
        <v>38</v>
      </c>
      <c r="AX258" s="12" t="s">
        <v>85</v>
      </c>
      <c r="AY258" s="238" t="s">
        <v>171</v>
      </c>
    </row>
    <row r="259" s="1" customFormat="1" ht="16.5" customHeight="1">
      <c r="B259" s="38"/>
      <c r="C259" s="205" t="s">
        <v>480</v>
      </c>
      <c r="D259" s="205" t="s">
        <v>173</v>
      </c>
      <c r="E259" s="206" t="s">
        <v>481</v>
      </c>
      <c r="F259" s="207" t="s">
        <v>482</v>
      </c>
      <c r="G259" s="208" t="s">
        <v>176</v>
      </c>
      <c r="H259" s="209">
        <v>33.268999999999998</v>
      </c>
      <c r="I259" s="210"/>
      <c r="J259" s="211">
        <f>ROUND(I259*H259,2)</f>
        <v>0</v>
      </c>
      <c r="K259" s="207" t="s">
        <v>177</v>
      </c>
      <c r="L259" s="43"/>
      <c r="M259" s="212" t="s">
        <v>1</v>
      </c>
      <c r="N259" s="213" t="s">
        <v>48</v>
      </c>
      <c r="O259" s="79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AR259" s="16" t="s">
        <v>178</v>
      </c>
      <c r="AT259" s="16" t="s">
        <v>173</v>
      </c>
      <c r="AU259" s="16" t="s">
        <v>87</v>
      </c>
      <c r="AY259" s="16" t="s">
        <v>171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6" t="s">
        <v>85</v>
      </c>
      <c r="BK259" s="216">
        <f>ROUND(I259*H259,2)</f>
        <v>0</v>
      </c>
      <c r="BL259" s="16" t="s">
        <v>178</v>
      </c>
      <c r="BM259" s="16" t="s">
        <v>483</v>
      </c>
    </row>
    <row r="260" s="1" customFormat="1" ht="16.5" customHeight="1">
      <c r="B260" s="38"/>
      <c r="C260" s="205" t="s">
        <v>484</v>
      </c>
      <c r="D260" s="205" t="s">
        <v>173</v>
      </c>
      <c r="E260" s="206" t="s">
        <v>485</v>
      </c>
      <c r="F260" s="207" t="s">
        <v>486</v>
      </c>
      <c r="G260" s="208" t="s">
        <v>176</v>
      </c>
      <c r="H260" s="209">
        <v>15.15</v>
      </c>
      <c r="I260" s="210"/>
      <c r="J260" s="211">
        <f>ROUND(I260*H260,2)</f>
        <v>0</v>
      </c>
      <c r="K260" s="207" t="s">
        <v>177</v>
      </c>
      <c r="L260" s="43"/>
      <c r="M260" s="212" t="s">
        <v>1</v>
      </c>
      <c r="N260" s="213" t="s">
        <v>48</v>
      </c>
      <c r="O260" s="79"/>
      <c r="P260" s="214">
        <f>O260*H260</f>
        <v>0</v>
      </c>
      <c r="Q260" s="214">
        <v>0.0065799999999999999</v>
      </c>
      <c r="R260" s="214">
        <f>Q260*H260</f>
        <v>0.099686999999999998</v>
      </c>
      <c r="S260" s="214">
        <v>0</v>
      </c>
      <c r="T260" s="215">
        <f>S260*H260</f>
        <v>0</v>
      </c>
      <c r="AR260" s="16" t="s">
        <v>178</v>
      </c>
      <c r="AT260" s="16" t="s">
        <v>173</v>
      </c>
      <c r="AU260" s="16" t="s">
        <v>87</v>
      </c>
      <c r="AY260" s="16" t="s">
        <v>171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6" t="s">
        <v>85</v>
      </c>
      <c r="BK260" s="216">
        <f>ROUND(I260*H260,2)</f>
        <v>0</v>
      </c>
      <c r="BL260" s="16" t="s">
        <v>178</v>
      </c>
      <c r="BM260" s="16" t="s">
        <v>487</v>
      </c>
    </row>
    <row r="261" s="12" customFormat="1">
      <c r="B261" s="228"/>
      <c r="C261" s="229"/>
      <c r="D261" s="219" t="s">
        <v>180</v>
      </c>
      <c r="E261" s="230" t="s">
        <v>1</v>
      </c>
      <c r="F261" s="231" t="s">
        <v>488</v>
      </c>
      <c r="G261" s="229"/>
      <c r="H261" s="232">
        <v>15.15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AT261" s="238" t="s">
        <v>180</v>
      </c>
      <c r="AU261" s="238" t="s">
        <v>87</v>
      </c>
      <c r="AV261" s="12" t="s">
        <v>87</v>
      </c>
      <c r="AW261" s="12" t="s">
        <v>38</v>
      </c>
      <c r="AX261" s="12" t="s">
        <v>85</v>
      </c>
      <c r="AY261" s="238" t="s">
        <v>171</v>
      </c>
    </row>
    <row r="262" s="1" customFormat="1" ht="16.5" customHeight="1">
      <c r="B262" s="38"/>
      <c r="C262" s="205" t="s">
        <v>489</v>
      </c>
      <c r="D262" s="205" t="s">
        <v>173</v>
      </c>
      <c r="E262" s="206" t="s">
        <v>490</v>
      </c>
      <c r="F262" s="207" t="s">
        <v>491</v>
      </c>
      <c r="G262" s="208" t="s">
        <v>176</v>
      </c>
      <c r="H262" s="209">
        <v>15.15</v>
      </c>
      <c r="I262" s="210"/>
      <c r="J262" s="211">
        <f>ROUND(I262*H262,2)</f>
        <v>0</v>
      </c>
      <c r="K262" s="207" t="s">
        <v>177</v>
      </c>
      <c r="L262" s="43"/>
      <c r="M262" s="212" t="s">
        <v>1</v>
      </c>
      <c r="N262" s="213" t="s">
        <v>48</v>
      </c>
      <c r="O262" s="79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AR262" s="16" t="s">
        <v>178</v>
      </c>
      <c r="AT262" s="16" t="s">
        <v>173</v>
      </c>
      <c r="AU262" s="16" t="s">
        <v>87</v>
      </c>
      <c r="AY262" s="16" t="s">
        <v>171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6" t="s">
        <v>85</v>
      </c>
      <c r="BK262" s="216">
        <f>ROUND(I262*H262,2)</f>
        <v>0</v>
      </c>
      <c r="BL262" s="16" t="s">
        <v>178</v>
      </c>
      <c r="BM262" s="16" t="s">
        <v>492</v>
      </c>
    </row>
    <row r="263" s="1" customFormat="1" ht="22.5" customHeight="1">
      <c r="B263" s="38"/>
      <c r="C263" s="205" t="s">
        <v>493</v>
      </c>
      <c r="D263" s="205" t="s">
        <v>173</v>
      </c>
      <c r="E263" s="206" t="s">
        <v>494</v>
      </c>
      <c r="F263" s="207" t="s">
        <v>495</v>
      </c>
      <c r="G263" s="208" t="s">
        <v>496</v>
      </c>
      <c r="H263" s="209">
        <v>1</v>
      </c>
      <c r="I263" s="210"/>
      <c r="J263" s="211">
        <f>ROUND(I263*H263,2)</f>
        <v>0</v>
      </c>
      <c r="K263" s="207" t="s">
        <v>1</v>
      </c>
      <c r="L263" s="43"/>
      <c r="M263" s="212" t="s">
        <v>1</v>
      </c>
      <c r="N263" s="213" t="s">
        <v>48</v>
      </c>
      <c r="O263" s="79"/>
      <c r="P263" s="214">
        <f>O263*H263</f>
        <v>0</v>
      </c>
      <c r="Q263" s="214">
        <v>0.033390000000000003</v>
      </c>
      <c r="R263" s="214">
        <f>Q263*H263</f>
        <v>0.033390000000000003</v>
      </c>
      <c r="S263" s="214">
        <v>0</v>
      </c>
      <c r="T263" s="215">
        <f>S263*H263</f>
        <v>0</v>
      </c>
      <c r="AR263" s="16" t="s">
        <v>178</v>
      </c>
      <c r="AT263" s="16" t="s">
        <v>173</v>
      </c>
      <c r="AU263" s="16" t="s">
        <v>87</v>
      </c>
      <c r="AY263" s="16" t="s">
        <v>171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6" t="s">
        <v>85</v>
      </c>
      <c r="BK263" s="216">
        <f>ROUND(I263*H263,2)</f>
        <v>0</v>
      </c>
      <c r="BL263" s="16" t="s">
        <v>178</v>
      </c>
      <c r="BM263" s="16" t="s">
        <v>497</v>
      </c>
    </row>
    <row r="264" s="1" customFormat="1" ht="16.5" customHeight="1">
      <c r="B264" s="38"/>
      <c r="C264" s="205" t="s">
        <v>498</v>
      </c>
      <c r="D264" s="205" t="s">
        <v>173</v>
      </c>
      <c r="E264" s="206" t="s">
        <v>499</v>
      </c>
      <c r="F264" s="207" t="s">
        <v>500</v>
      </c>
      <c r="G264" s="208" t="s">
        <v>194</v>
      </c>
      <c r="H264" s="209">
        <v>1.012</v>
      </c>
      <c r="I264" s="210"/>
      <c r="J264" s="211">
        <f>ROUND(I264*H264,2)</f>
        <v>0</v>
      </c>
      <c r="K264" s="207" t="s">
        <v>177</v>
      </c>
      <c r="L264" s="43"/>
      <c r="M264" s="212" t="s">
        <v>1</v>
      </c>
      <c r="N264" s="213" t="s">
        <v>48</v>
      </c>
      <c r="O264" s="79"/>
      <c r="P264" s="214">
        <f>O264*H264</f>
        <v>0</v>
      </c>
      <c r="Q264" s="214">
        <v>2.45343</v>
      </c>
      <c r="R264" s="214">
        <f>Q264*H264</f>
        <v>2.4828711600000002</v>
      </c>
      <c r="S264" s="214">
        <v>0</v>
      </c>
      <c r="T264" s="215">
        <f>S264*H264</f>
        <v>0</v>
      </c>
      <c r="AR264" s="16" t="s">
        <v>178</v>
      </c>
      <c r="AT264" s="16" t="s">
        <v>173</v>
      </c>
      <c r="AU264" s="16" t="s">
        <v>87</v>
      </c>
      <c r="AY264" s="16" t="s">
        <v>171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6" t="s">
        <v>85</v>
      </c>
      <c r="BK264" s="216">
        <f>ROUND(I264*H264,2)</f>
        <v>0</v>
      </c>
      <c r="BL264" s="16" t="s">
        <v>178</v>
      </c>
      <c r="BM264" s="16" t="s">
        <v>501</v>
      </c>
    </row>
    <row r="265" s="11" customFormat="1">
      <c r="B265" s="217"/>
      <c r="C265" s="218"/>
      <c r="D265" s="219" t="s">
        <v>180</v>
      </c>
      <c r="E265" s="220" t="s">
        <v>1</v>
      </c>
      <c r="F265" s="221" t="s">
        <v>502</v>
      </c>
      <c r="G265" s="218"/>
      <c r="H265" s="220" t="s">
        <v>1</v>
      </c>
      <c r="I265" s="222"/>
      <c r="J265" s="218"/>
      <c r="K265" s="218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180</v>
      </c>
      <c r="AU265" s="227" t="s">
        <v>87</v>
      </c>
      <c r="AV265" s="11" t="s">
        <v>85</v>
      </c>
      <c r="AW265" s="11" t="s">
        <v>38</v>
      </c>
      <c r="AX265" s="11" t="s">
        <v>77</v>
      </c>
      <c r="AY265" s="227" t="s">
        <v>171</v>
      </c>
    </row>
    <row r="266" s="12" customFormat="1">
      <c r="B266" s="228"/>
      <c r="C266" s="229"/>
      <c r="D266" s="219" t="s">
        <v>180</v>
      </c>
      <c r="E266" s="230" t="s">
        <v>1</v>
      </c>
      <c r="F266" s="231" t="s">
        <v>503</v>
      </c>
      <c r="G266" s="229"/>
      <c r="H266" s="232">
        <v>1.012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AT266" s="238" t="s">
        <v>180</v>
      </c>
      <c r="AU266" s="238" t="s">
        <v>87</v>
      </c>
      <c r="AV266" s="12" t="s">
        <v>87</v>
      </c>
      <c r="AW266" s="12" t="s">
        <v>38</v>
      </c>
      <c r="AX266" s="12" t="s">
        <v>85</v>
      </c>
      <c r="AY266" s="238" t="s">
        <v>171</v>
      </c>
    </row>
    <row r="267" s="1" customFormat="1" ht="16.5" customHeight="1">
      <c r="B267" s="38"/>
      <c r="C267" s="205" t="s">
        <v>504</v>
      </c>
      <c r="D267" s="205" t="s">
        <v>173</v>
      </c>
      <c r="E267" s="206" t="s">
        <v>505</v>
      </c>
      <c r="F267" s="207" t="s">
        <v>506</v>
      </c>
      <c r="G267" s="208" t="s">
        <v>176</v>
      </c>
      <c r="H267" s="209">
        <v>6.9189999999999996</v>
      </c>
      <c r="I267" s="210"/>
      <c r="J267" s="211">
        <f>ROUND(I267*H267,2)</f>
        <v>0</v>
      </c>
      <c r="K267" s="207" t="s">
        <v>177</v>
      </c>
      <c r="L267" s="43"/>
      <c r="M267" s="212" t="s">
        <v>1</v>
      </c>
      <c r="N267" s="213" t="s">
        <v>48</v>
      </c>
      <c r="O267" s="79"/>
      <c r="P267" s="214">
        <f>O267*H267</f>
        <v>0</v>
      </c>
      <c r="Q267" s="214">
        <v>0.0053299999999999997</v>
      </c>
      <c r="R267" s="214">
        <f>Q267*H267</f>
        <v>0.036878269999999998</v>
      </c>
      <c r="S267" s="214">
        <v>0</v>
      </c>
      <c r="T267" s="215">
        <f>S267*H267</f>
        <v>0</v>
      </c>
      <c r="AR267" s="16" t="s">
        <v>178</v>
      </c>
      <c r="AT267" s="16" t="s">
        <v>173</v>
      </c>
      <c r="AU267" s="16" t="s">
        <v>87</v>
      </c>
      <c r="AY267" s="16" t="s">
        <v>171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6" t="s">
        <v>85</v>
      </c>
      <c r="BK267" s="216">
        <f>ROUND(I267*H267,2)</f>
        <v>0</v>
      </c>
      <c r="BL267" s="16" t="s">
        <v>178</v>
      </c>
      <c r="BM267" s="16" t="s">
        <v>507</v>
      </c>
    </row>
    <row r="268" s="11" customFormat="1">
      <c r="B268" s="217"/>
      <c r="C268" s="218"/>
      <c r="D268" s="219" t="s">
        <v>180</v>
      </c>
      <c r="E268" s="220" t="s">
        <v>1</v>
      </c>
      <c r="F268" s="221" t="s">
        <v>508</v>
      </c>
      <c r="G268" s="218"/>
      <c r="H268" s="220" t="s">
        <v>1</v>
      </c>
      <c r="I268" s="222"/>
      <c r="J268" s="218"/>
      <c r="K268" s="218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180</v>
      </c>
      <c r="AU268" s="227" t="s">
        <v>87</v>
      </c>
      <c r="AV268" s="11" t="s">
        <v>85</v>
      </c>
      <c r="AW268" s="11" t="s">
        <v>38</v>
      </c>
      <c r="AX268" s="11" t="s">
        <v>77</v>
      </c>
      <c r="AY268" s="227" t="s">
        <v>171</v>
      </c>
    </row>
    <row r="269" s="12" customFormat="1">
      <c r="B269" s="228"/>
      <c r="C269" s="229"/>
      <c r="D269" s="219" t="s">
        <v>180</v>
      </c>
      <c r="E269" s="230" t="s">
        <v>1</v>
      </c>
      <c r="F269" s="231" t="s">
        <v>509</v>
      </c>
      <c r="G269" s="229"/>
      <c r="H269" s="232">
        <v>6.9189999999999996</v>
      </c>
      <c r="I269" s="233"/>
      <c r="J269" s="229"/>
      <c r="K269" s="229"/>
      <c r="L269" s="234"/>
      <c r="M269" s="235"/>
      <c r="N269" s="236"/>
      <c r="O269" s="236"/>
      <c r="P269" s="236"/>
      <c r="Q269" s="236"/>
      <c r="R269" s="236"/>
      <c r="S269" s="236"/>
      <c r="T269" s="237"/>
      <c r="AT269" s="238" t="s">
        <v>180</v>
      </c>
      <c r="AU269" s="238" t="s">
        <v>87</v>
      </c>
      <c r="AV269" s="12" t="s">
        <v>87</v>
      </c>
      <c r="AW269" s="12" t="s">
        <v>38</v>
      </c>
      <c r="AX269" s="12" t="s">
        <v>85</v>
      </c>
      <c r="AY269" s="238" t="s">
        <v>171</v>
      </c>
    </row>
    <row r="270" s="1" customFormat="1" ht="16.5" customHeight="1">
      <c r="B270" s="38"/>
      <c r="C270" s="205" t="s">
        <v>510</v>
      </c>
      <c r="D270" s="205" t="s">
        <v>173</v>
      </c>
      <c r="E270" s="206" t="s">
        <v>511</v>
      </c>
      <c r="F270" s="207" t="s">
        <v>512</v>
      </c>
      <c r="G270" s="208" t="s">
        <v>176</v>
      </c>
      <c r="H270" s="209">
        <v>6.9189999999999996</v>
      </c>
      <c r="I270" s="210"/>
      <c r="J270" s="211">
        <f>ROUND(I270*H270,2)</f>
        <v>0</v>
      </c>
      <c r="K270" s="207" t="s">
        <v>177</v>
      </c>
      <c r="L270" s="43"/>
      <c r="M270" s="212" t="s">
        <v>1</v>
      </c>
      <c r="N270" s="213" t="s">
        <v>48</v>
      </c>
      <c r="O270" s="79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AR270" s="16" t="s">
        <v>178</v>
      </c>
      <c r="AT270" s="16" t="s">
        <v>173</v>
      </c>
      <c r="AU270" s="16" t="s">
        <v>87</v>
      </c>
      <c r="AY270" s="16" t="s">
        <v>171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6" t="s">
        <v>85</v>
      </c>
      <c r="BK270" s="216">
        <f>ROUND(I270*H270,2)</f>
        <v>0</v>
      </c>
      <c r="BL270" s="16" t="s">
        <v>178</v>
      </c>
      <c r="BM270" s="16" t="s">
        <v>513</v>
      </c>
    </row>
    <row r="271" s="1" customFormat="1" ht="16.5" customHeight="1">
      <c r="B271" s="38"/>
      <c r="C271" s="205" t="s">
        <v>514</v>
      </c>
      <c r="D271" s="205" t="s">
        <v>173</v>
      </c>
      <c r="E271" s="206" t="s">
        <v>515</v>
      </c>
      <c r="F271" s="207" t="s">
        <v>516</v>
      </c>
      <c r="G271" s="208" t="s">
        <v>176</v>
      </c>
      <c r="H271" s="209">
        <v>5.0599999999999996</v>
      </c>
      <c r="I271" s="210"/>
      <c r="J271" s="211">
        <f>ROUND(I271*H271,2)</f>
        <v>0</v>
      </c>
      <c r="K271" s="207" t="s">
        <v>177</v>
      </c>
      <c r="L271" s="43"/>
      <c r="M271" s="212" t="s">
        <v>1</v>
      </c>
      <c r="N271" s="213" t="s">
        <v>48</v>
      </c>
      <c r="O271" s="79"/>
      <c r="P271" s="214">
        <f>O271*H271</f>
        <v>0</v>
      </c>
      <c r="Q271" s="214">
        <v>0.00092000000000000003</v>
      </c>
      <c r="R271" s="214">
        <f>Q271*H271</f>
        <v>0.0046552</v>
      </c>
      <c r="S271" s="214">
        <v>0</v>
      </c>
      <c r="T271" s="215">
        <f>S271*H271</f>
        <v>0</v>
      </c>
      <c r="AR271" s="16" t="s">
        <v>178</v>
      </c>
      <c r="AT271" s="16" t="s">
        <v>173</v>
      </c>
      <c r="AU271" s="16" t="s">
        <v>87</v>
      </c>
      <c r="AY271" s="16" t="s">
        <v>171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6" t="s">
        <v>85</v>
      </c>
      <c r="BK271" s="216">
        <f>ROUND(I271*H271,2)</f>
        <v>0</v>
      </c>
      <c r="BL271" s="16" t="s">
        <v>178</v>
      </c>
      <c r="BM271" s="16" t="s">
        <v>517</v>
      </c>
    </row>
    <row r="272" s="12" customFormat="1">
      <c r="B272" s="228"/>
      <c r="C272" s="229"/>
      <c r="D272" s="219" t="s">
        <v>180</v>
      </c>
      <c r="E272" s="230" t="s">
        <v>1</v>
      </c>
      <c r="F272" s="231" t="s">
        <v>518</v>
      </c>
      <c r="G272" s="229"/>
      <c r="H272" s="232">
        <v>5.0599999999999996</v>
      </c>
      <c r="I272" s="233"/>
      <c r="J272" s="229"/>
      <c r="K272" s="229"/>
      <c r="L272" s="234"/>
      <c r="M272" s="235"/>
      <c r="N272" s="236"/>
      <c r="O272" s="236"/>
      <c r="P272" s="236"/>
      <c r="Q272" s="236"/>
      <c r="R272" s="236"/>
      <c r="S272" s="236"/>
      <c r="T272" s="237"/>
      <c r="AT272" s="238" t="s">
        <v>180</v>
      </c>
      <c r="AU272" s="238" t="s">
        <v>87</v>
      </c>
      <c r="AV272" s="12" t="s">
        <v>87</v>
      </c>
      <c r="AW272" s="12" t="s">
        <v>38</v>
      </c>
      <c r="AX272" s="12" t="s">
        <v>85</v>
      </c>
      <c r="AY272" s="238" t="s">
        <v>171</v>
      </c>
    </row>
    <row r="273" s="1" customFormat="1" ht="16.5" customHeight="1">
      <c r="B273" s="38"/>
      <c r="C273" s="205" t="s">
        <v>519</v>
      </c>
      <c r="D273" s="205" t="s">
        <v>173</v>
      </c>
      <c r="E273" s="206" t="s">
        <v>520</v>
      </c>
      <c r="F273" s="207" t="s">
        <v>521</v>
      </c>
      <c r="G273" s="208" t="s">
        <v>176</v>
      </c>
      <c r="H273" s="209">
        <v>5.0599999999999996</v>
      </c>
      <c r="I273" s="210"/>
      <c r="J273" s="211">
        <f>ROUND(I273*H273,2)</f>
        <v>0</v>
      </c>
      <c r="K273" s="207" t="s">
        <v>177</v>
      </c>
      <c r="L273" s="43"/>
      <c r="M273" s="212" t="s">
        <v>1</v>
      </c>
      <c r="N273" s="213" t="s">
        <v>48</v>
      </c>
      <c r="O273" s="79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AR273" s="16" t="s">
        <v>178</v>
      </c>
      <c r="AT273" s="16" t="s">
        <v>173</v>
      </c>
      <c r="AU273" s="16" t="s">
        <v>87</v>
      </c>
      <c r="AY273" s="16" t="s">
        <v>171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6" t="s">
        <v>85</v>
      </c>
      <c r="BK273" s="216">
        <f>ROUND(I273*H273,2)</f>
        <v>0</v>
      </c>
      <c r="BL273" s="16" t="s">
        <v>178</v>
      </c>
      <c r="BM273" s="16" t="s">
        <v>522</v>
      </c>
    </row>
    <row r="274" s="1" customFormat="1" ht="16.5" customHeight="1">
      <c r="B274" s="38"/>
      <c r="C274" s="205" t="s">
        <v>523</v>
      </c>
      <c r="D274" s="205" t="s">
        <v>173</v>
      </c>
      <c r="E274" s="206" t="s">
        <v>524</v>
      </c>
      <c r="F274" s="207" t="s">
        <v>525</v>
      </c>
      <c r="G274" s="208" t="s">
        <v>234</v>
      </c>
      <c r="H274" s="209">
        <v>0.071999999999999995</v>
      </c>
      <c r="I274" s="210"/>
      <c r="J274" s="211">
        <f>ROUND(I274*H274,2)</f>
        <v>0</v>
      </c>
      <c r="K274" s="207" t="s">
        <v>177</v>
      </c>
      <c r="L274" s="43"/>
      <c r="M274" s="212" t="s">
        <v>1</v>
      </c>
      <c r="N274" s="213" t="s">
        <v>48</v>
      </c>
      <c r="O274" s="79"/>
      <c r="P274" s="214">
        <f>O274*H274</f>
        <v>0</v>
      </c>
      <c r="Q274" s="214">
        <v>1.06277</v>
      </c>
      <c r="R274" s="214">
        <f>Q274*H274</f>
        <v>0.076519439999999994</v>
      </c>
      <c r="S274" s="214">
        <v>0</v>
      </c>
      <c r="T274" s="215">
        <f>S274*H274</f>
        <v>0</v>
      </c>
      <c r="AR274" s="16" t="s">
        <v>178</v>
      </c>
      <c r="AT274" s="16" t="s">
        <v>173</v>
      </c>
      <c r="AU274" s="16" t="s">
        <v>87</v>
      </c>
      <c r="AY274" s="16" t="s">
        <v>171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6" t="s">
        <v>85</v>
      </c>
      <c r="BK274" s="216">
        <f>ROUND(I274*H274,2)</f>
        <v>0</v>
      </c>
      <c r="BL274" s="16" t="s">
        <v>178</v>
      </c>
      <c r="BM274" s="16" t="s">
        <v>526</v>
      </c>
    </row>
    <row r="275" s="12" customFormat="1">
      <c r="B275" s="228"/>
      <c r="C275" s="229"/>
      <c r="D275" s="219" t="s">
        <v>180</v>
      </c>
      <c r="E275" s="230" t="s">
        <v>1</v>
      </c>
      <c r="F275" s="231" t="s">
        <v>527</v>
      </c>
      <c r="G275" s="229"/>
      <c r="H275" s="232">
        <v>0.065000000000000002</v>
      </c>
      <c r="I275" s="233"/>
      <c r="J275" s="229"/>
      <c r="K275" s="229"/>
      <c r="L275" s="234"/>
      <c r="M275" s="235"/>
      <c r="N275" s="236"/>
      <c r="O275" s="236"/>
      <c r="P275" s="236"/>
      <c r="Q275" s="236"/>
      <c r="R275" s="236"/>
      <c r="S275" s="236"/>
      <c r="T275" s="237"/>
      <c r="AT275" s="238" t="s">
        <v>180</v>
      </c>
      <c r="AU275" s="238" t="s">
        <v>87</v>
      </c>
      <c r="AV275" s="12" t="s">
        <v>87</v>
      </c>
      <c r="AW275" s="12" t="s">
        <v>38</v>
      </c>
      <c r="AX275" s="12" t="s">
        <v>77</v>
      </c>
      <c r="AY275" s="238" t="s">
        <v>171</v>
      </c>
    </row>
    <row r="276" s="12" customFormat="1">
      <c r="B276" s="228"/>
      <c r="C276" s="229"/>
      <c r="D276" s="219" t="s">
        <v>180</v>
      </c>
      <c r="E276" s="230" t="s">
        <v>1</v>
      </c>
      <c r="F276" s="231" t="s">
        <v>259</v>
      </c>
      <c r="G276" s="229"/>
      <c r="H276" s="232">
        <v>0.071999999999999995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AT276" s="238" t="s">
        <v>180</v>
      </c>
      <c r="AU276" s="238" t="s">
        <v>87</v>
      </c>
      <c r="AV276" s="12" t="s">
        <v>87</v>
      </c>
      <c r="AW276" s="12" t="s">
        <v>38</v>
      </c>
      <c r="AX276" s="12" t="s">
        <v>85</v>
      </c>
      <c r="AY276" s="238" t="s">
        <v>171</v>
      </c>
    </row>
    <row r="277" s="10" customFormat="1" ht="22.8" customHeight="1">
      <c r="B277" s="189"/>
      <c r="C277" s="190"/>
      <c r="D277" s="191" t="s">
        <v>76</v>
      </c>
      <c r="E277" s="203" t="s">
        <v>198</v>
      </c>
      <c r="F277" s="203" t="s">
        <v>528</v>
      </c>
      <c r="G277" s="190"/>
      <c r="H277" s="190"/>
      <c r="I277" s="193"/>
      <c r="J277" s="204">
        <f>BK277</f>
        <v>0</v>
      </c>
      <c r="K277" s="190"/>
      <c r="L277" s="195"/>
      <c r="M277" s="196"/>
      <c r="N277" s="197"/>
      <c r="O277" s="197"/>
      <c r="P277" s="198">
        <f>SUM(P278:P281)</f>
        <v>0</v>
      </c>
      <c r="Q277" s="197"/>
      <c r="R277" s="198">
        <f>SUM(R278:R281)</f>
        <v>0.48527999999999999</v>
      </c>
      <c r="S277" s="197"/>
      <c r="T277" s="199">
        <f>SUM(T278:T281)</f>
        <v>0</v>
      </c>
      <c r="AR277" s="200" t="s">
        <v>85</v>
      </c>
      <c r="AT277" s="201" t="s">
        <v>76</v>
      </c>
      <c r="AU277" s="201" t="s">
        <v>85</v>
      </c>
      <c r="AY277" s="200" t="s">
        <v>171</v>
      </c>
      <c r="BK277" s="202">
        <f>SUM(BK278:BK281)</f>
        <v>0</v>
      </c>
    </row>
    <row r="278" s="1" customFormat="1" ht="16.5" customHeight="1">
      <c r="B278" s="38"/>
      <c r="C278" s="205" t="s">
        <v>529</v>
      </c>
      <c r="D278" s="205" t="s">
        <v>173</v>
      </c>
      <c r="E278" s="206" t="s">
        <v>530</v>
      </c>
      <c r="F278" s="207" t="s">
        <v>531</v>
      </c>
      <c r="G278" s="208" t="s">
        <v>176</v>
      </c>
      <c r="H278" s="209">
        <v>5.7599999999999998</v>
      </c>
      <c r="I278" s="210"/>
      <c r="J278" s="211">
        <f>ROUND(I278*H278,2)</f>
        <v>0</v>
      </c>
      <c r="K278" s="207" t="s">
        <v>177</v>
      </c>
      <c r="L278" s="43"/>
      <c r="M278" s="212" t="s">
        <v>1</v>
      </c>
      <c r="N278" s="213" t="s">
        <v>48</v>
      </c>
      <c r="O278" s="79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AR278" s="16" t="s">
        <v>178</v>
      </c>
      <c r="AT278" s="16" t="s">
        <v>173</v>
      </c>
      <c r="AU278" s="16" t="s">
        <v>87</v>
      </c>
      <c r="AY278" s="16" t="s">
        <v>171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6" t="s">
        <v>85</v>
      </c>
      <c r="BK278" s="216">
        <f>ROUND(I278*H278,2)</f>
        <v>0</v>
      </c>
      <c r="BL278" s="16" t="s">
        <v>178</v>
      </c>
      <c r="BM278" s="16" t="s">
        <v>532</v>
      </c>
    </row>
    <row r="279" s="1" customFormat="1" ht="16.5" customHeight="1">
      <c r="B279" s="38"/>
      <c r="C279" s="205" t="s">
        <v>533</v>
      </c>
      <c r="D279" s="205" t="s">
        <v>173</v>
      </c>
      <c r="E279" s="206" t="s">
        <v>534</v>
      </c>
      <c r="F279" s="207" t="s">
        <v>535</v>
      </c>
      <c r="G279" s="208" t="s">
        <v>176</v>
      </c>
      <c r="H279" s="209">
        <v>5.7599999999999998</v>
      </c>
      <c r="I279" s="210"/>
      <c r="J279" s="211">
        <f>ROUND(I279*H279,2)</f>
        <v>0</v>
      </c>
      <c r="K279" s="207" t="s">
        <v>177</v>
      </c>
      <c r="L279" s="43"/>
      <c r="M279" s="212" t="s">
        <v>1</v>
      </c>
      <c r="N279" s="213" t="s">
        <v>48</v>
      </c>
      <c r="O279" s="79"/>
      <c r="P279" s="214">
        <f>O279*H279</f>
        <v>0</v>
      </c>
      <c r="Q279" s="214">
        <v>0</v>
      </c>
      <c r="R279" s="214">
        <f>Q279*H279</f>
        <v>0</v>
      </c>
      <c r="S279" s="214">
        <v>0</v>
      </c>
      <c r="T279" s="215">
        <f>S279*H279</f>
        <v>0</v>
      </c>
      <c r="AR279" s="16" t="s">
        <v>178</v>
      </c>
      <c r="AT279" s="16" t="s">
        <v>173</v>
      </c>
      <c r="AU279" s="16" t="s">
        <v>87</v>
      </c>
      <c r="AY279" s="16" t="s">
        <v>171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6" t="s">
        <v>85</v>
      </c>
      <c r="BK279" s="216">
        <f>ROUND(I279*H279,2)</f>
        <v>0</v>
      </c>
      <c r="BL279" s="16" t="s">
        <v>178</v>
      </c>
      <c r="BM279" s="16" t="s">
        <v>536</v>
      </c>
    </row>
    <row r="280" s="1" customFormat="1" ht="16.5" customHeight="1">
      <c r="B280" s="38"/>
      <c r="C280" s="205" t="s">
        <v>537</v>
      </c>
      <c r="D280" s="205" t="s">
        <v>173</v>
      </c>
      <c r="E280" s="206" t="s">
        <v>538</v>
      </c>
      <c r="F280" s="207" t="s">
        <v>539</v>
      </c>
      <c r="G280" s="208" t="s">
        <v>176</v>
      </c>
      <c r="H280" s="209">
        <v>5.7599999999999998</v>
      </c>
      <c r="I280" s="210"/>
      <c r="J280" s="211">
        <f>ROUND(I280*H280,2)</f>
        <v>0</v>
      </c>
      <c r="K280" s="207" t="s">
        <v>177</v>
      </c>
      <c r="L280" s="43"/>
      <c r="M280" s="212" t="s">
        <v>1</v>
      </c>
      <c r="N280" s="213" t="s">
        <v>48</v>
      </c>
      <c r="O280" s="79"/>
      <c r="P280" s="214">
        <f>O280*H280</f>
        <v>0</v>
      </c>
      <c r="Q280" s="214">
        <v>0.084250000000000005</v>
      </c>
      <c r="R280" s="214">
        <f>Q280*H280</f>
        <v>0.48527999999999999</v>
      </c>
      <c r="S280" s="214">
        <v>0</v>
      </c>
      <c r="T280" s="215">
        <f>S280*H280</f>
        <v>0</v>
      </c>
      <c r="AR280" s="16" t="s">
        <v>178</v>
      </c>
      <c r="AT280" s="16" t="s">
        <v>173</v>
      </c>
      <c r="AU280" s="16" t="s">
        <v>87</v>
      </c>
      <c r="AY280" s="16" t="s">
        <v>171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6" t="s">
        <v>85</v>
      </c>
      <c r="BK280" s="216">
        <f>ROUND(I280*H280,2)</f>
        <v>0</v>
      </c>
      <c r="BL280" s="16" t="s">
        <v>178</v>
      </c>
      <c r="BM280" s="16" t="s">
        <v>540</v>
      </c>
    </row>
    <row r="281" s="12" customFormat="1">
      <c r="B281" s="228"/>
      <c r="C281" s="229"/>
      <c r="D281" s="219" t="s">
        <v>180</v>
      </c>
      <c r="E281" s="230" t="s">
        <v>1</v>
      </c>
      <c r="F281" s="231" t="s">
        <v>541</v>
      </c>
      <c r="G281" s="229"/>
      <c r="H281" s="232">
        <v>5.7599999999999998</v>
      </c>
      <c r="I281" s="233"/>
      <c r="J281" s="229"/>
      <c r="K281" s="229"/>
      <c r="L281" s="234"/>
      <c r="M281" s="235"/>
      <c r="N281" s="236"/>
      <c r="O281" s="236"/>
      <c r="P281" s="236"/>
      <c r="Q281" s="236"/>
      <c r="R281" s="236"/>
      <c r="S281" s="236"/>
      <c r="T281" s="237"/>
      <c r="AT281" s="238" t="s">
        <v>180</v>
      </c>
      <c r="AU281" s="238" t="s">
        <v>87</v>
      </c>
      <c r="AV281" s="12" t="s">
        <v>87</v>
      </c>
      <c r="AW281" s="12" t="s">
        <v>38</v>
      </c>
      <c r="AX281" s="12" t="s">
        <v>85</v>
      </c>
      <c r="AY281" s="238" t="s">
        <v>171</v>
      </c>
    </row>
    <row r="282" s="10" customFormat="1" ht="22.8" customHeight="1">
      <c r="B282" s="189"/>
      <c r="C282" s="190"/>
      <c r="D282" s="191" t="s">
        <v>76</v>
      </c>
      <c r="E282" s="203" t="s">
        <v>202</v>
      </c>
      <c r="F282" s="203" t="s">
        <v>542</v>
      </c>
      <c r="G282" s="190"/>
      <c r="H282" s="190"/>
      <c r="I282" s="193"/>
      <c r="J282" s="204">
        <f>BK282</f>
        <v>0</v>
      </c>
      <c r="K282" s="190"/>
      <c r="L282" s="195"/>
      <c r="M282" s="196"/>
      <c r="N282" s="197"/>
      <c r="O282" s="197"/>
      <c r="P282" s="198">
        <f>SUM(P283:P372)</f>
        <v>0</v>
      </c>
      <c r="Q282" s="197"/>
      <c r="R282" s="198">
        <f>SUM(R283:R372)</f>
        <v>84.994578020000006</v>
      </c>
      <c r="S282" s="197"/>
      <c r="T282" s="199">
        <f>SUM(T283:T372)</f>
        <v>0</v>
      </c>
      <c r="AR282" s="200" t="s">
        <v>85</v>
      </c>
      <c r="AT282" s="201" t="s">
        <v>76</v>
      </c>
      <c r="AU282" s="201" t="s">
        <v>85</v>
      </c>
      <c r="AY282" s="200" t="s">
        <v>171</v>
      </c>
      <c r="BK282" s="202">
        <f>SUM(BK283:BK372)</f>
        <v>0</v>
      </c>
    </row>
    <row r="283" s="1" customFormat="1" ht="16.5" customHeight="1">
      <c r="B283" s="38"/>
      <c r="C283" s="205" t="s">
        <v>543</v>
      </c>
      <c r="D283" s="205" t="s">
        <v>173</v>
      </c>
      <c r="E283" s="206" t="s">
        <v>544</v>
      </c>
      <c r="F283" s="207" t="s">
        <v>545</v>
      </c>
      <c r="G283" s="208" t="s">
        <v>331</v>
      </c>
      <c r="H283" s="209">
        <v>2</v>
      </c>
      <c r="I283" s="210"/>
      <c r="J283" s="211">
        <f>ROUND(I283*H283,2)</f>
        <v>0</v>
      </c>
      <c r="K283" s="207" t="s">
        <v>177</v>
      </c>
      <c r="L283" s="43"/>
      <c r="M283" s="212" t="s">
        <v>1</v>
      </c>
      <c r="N283" s="213" t="s">
        <v>48</v>
      </c>
      <c r="O283" s="79"/>
      <c r="P283" s="214">
        <f>O283*H283</f>
        <v>0</v>
      </c>
      <c r="Q283" s="214">
        <v>0.14360000000000001</v>
      </c>
      <c r="R283" s="214">
        <f>Q283*H283</f>
        <v>0.28720000000000001</v>
      </c>
      <c r="S283" s="214">
        <v>0</v>
      </c>
      <c r="T283" s="215">
        <f>S283*H283</f>
        <v>0</v>
      </c>
      <c r="AR283" s="16" t="s">
        <v>178</v>
      </c>
      <c r="AT283" s="16" t="s">
        <v>173</v>
      </c>
      <c r="AU283" s="16" t="s">
        <v>87</v>
      </c>
      <c r="AY283" s="16" t="s">
        <v>171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6" t="s">
        <v>85</v>
      </c>
      <c r="BK283" s="216">
        <f>ROUND(I283*H283,2)</f>
        <v>0</v>
      </c>
      <c r="BL283" s="16" t="s">
        <v>178</v>
      </c>
      <c r="BM283" s="16" t="s">
        <v>546</v>
      </c>
    </row>
    <row r="284" s="12" customFormat="1">
      <c r="B284" s="228"/>
      <c r="C284" s="229"/>
      <c r="D284" s="219" t="s">
        <v>180</v>
      </c>
      <c r="E284" s="230" t="s">
        <v>1</v>
      </c>
      <c r="F284" s="231" t="s">
        <v>547</v>
      </c>
      <c r="G284" s="229"/>
      <c r="H284" s="232">
        <v>2</v>
      </c>
      <c r="I284" s="233"/>
      <c r="J284" s="229"/>
      <c r="K284" s="229"/>
      <c r="L284" s="234"/>
      <c r="M284" s="235"/>
      <c r="N284" s="236"/>
      <c r="O284" s="236"/>
      <c r="P284" s="236"/>
      <c r="Q284" s="236"/>
      <c r="R284" s="236"/>
      <c r="S284" s="236"/>
      <c r="T284" s="237"/>
      <c r="AT284" s="238" t="s">
        <v>180</v>
      </c>
      <c r="AU284" s="238" t="s">
        <v>87</v>
      </c>
      <c r="AV284" s="12" t="s">
        <v>87</v>
      </c>
      <c r="AW284" s="12" t="s">
        <v>38</v>
      </c>
      <c r="AX284" s="12" t="s">
        <v>85</v>
      </c>
      <c r="AY284" s="238" t="s">
        <v>171</v>
      </c>
    </row>
    <row r="285" s="1" customFormat="1" ht="16.5" customHeight="1">
      <c r="B285" s="38"/>
      <c r="C285" s="205" t="s">
        <v>548</v>
      </c>
      <c r="D285" s="205" t="s">
        <v>173</v>
      </c>
      <c r="E285" s="206" t="s">
        <v>549</v>
      </c>
      <c r="F285" s="207" t="s">
        <v>550</v>
      </c>
      <c r="G285" s="208" t="s">
        <v>176</v>
      </c>
      <c r="H285" s="209">
        <v>270.911</v>
      </c>
      <c r="I285" s="210"/>
      <c r="J285" s="211">
        <f>ROUND(I285*H285,2)</f>
        <v>0</v>
      </c>
      <c r="K285" s="207" t="s">
        <v>177</v>
      </c>
      <c r="L285" s="43"/>
      <c r="M285" s="212" t="s">
        <v>1</v>
      </c>
      <c r="N285" s="213" t="s">
        <v>48</v>
      </c>
      <c r="O285" s="79"/>
      <c r="P285" s="214">
        <f>O285*H285</f>
        <v>0</v>
      </c>
      <c r="Q285" s="214">
        <v>0.01103</v>
      </c>
      <c r="R285" s="214">
        <f>Q285*H285</f>
        <v>2.98814833</v>
      </c>
      <c r="S285" s="214">
        <v>0</v>
      </c>
      <c r="T285" s="215">
        <f>S285*H285</f>
        <v>0</v>
      </c>
      <c r="AR285" s="16" t="s">
        <v>178</v>
      </c>
      <c r="AT285" s="16" t="s">
        <v>173</v>
      </c>
      <c r="AU285" s="16" t="s">
        <v>87</v>
      </c>
      <c r="AY285" s="16" t="s">
        <v>171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6" t="s">
        <v>85</v>
      </c>
      <c r="BK285" s="216">
        <f>ROUND(I285*H285,2)</f>
        <v>0</v>
      </c>
      <c r="BL285" s="16" t="s">
        <v>178</v>
      </c>
      <c r="BM285" s="16" t="s">
        <v>551</v>
      </c>
    </row>
    <row r="286" s="12" customFormat="1">
      <c r="B286" s="228"/>
      <c r="C286" s="229"/>
      <c r="D286" s="219" t="s">
        <v>180</v>
      </c>
      <c r="E286" s="230" t="s">
        <v>1</v>
      </c>
      <c r="F286" s="231" t="s">
        <v>552</v>
      </c>
      <c r="G286" s="229"/>
      <c r="H286" s="232">
        <v>270.911</v>
      </c>
      <c r="I286" s="233"/>
      <c r="J286" s="229"/>
      <c r="K286" s="229"/>
      <c r="L286" s="234"/>
      <c r="M286" s="235"/>
      <c r="N286" s="236"/>
      <c r="O286" s="236"/>
      <c r="P286" s="236"/>
      <c r="Q286" s="236"/>
      <c r="R286" s="236"/>
      <c r="S286" s="236"/>
      <c r="T286" s="237"/>
      <c r="AT286" s="238" t="s">
        <v>180</v>
      </c>
      <c r="AU286" s="238" t="s">
        <v>87</v>
      </c>
      <c r="AV286" s="12" t="s">
        <v>87</v>
      </c>
      <c r="AW286" s="12" t="s">
        <v>38</v>
      </c>
      <c r="AX286" s="12" t="s">
        <v>85</v>
      </c>
      <c r="AY286" s="238" t="s">
        <v>171</v>
      </c>
    </row>
    <row r="287" s="1" customFormat="1" ht="16.5" customHeight="1">
      <c r="B287" s="38"/>
      <c r="C287" s="205" t="s">
        <v>553</v>
      </c>
      <c r="D287" s="205" t="s">
        <v>173</v>
      </c>
      <c r="E287" s="206" t="s">
        <v>554</v>
      </c>
      <c r="F287" s="207" t="s">
        <v>555</v>
      </c>
      <c r="G287" s="208" t="s">
        <v>176</v>
      </c>
      <c r="H287" s="209">
        <v>270.911</v>
      </c>
      <c r="I287" s="210"/>
      <c r="J287" s="211">
        <f>ROUND(I287*H287,2)</f>
        <v>0</v>
      </c>
      <c r="K287" s="207" t="s">
        <v>177</v>
      </c>
      <c r="L287" s="43"/>
      <c r="M287" s="212" t="s">
        <v>1</v>
      </c>
      <c r="N287" s="213" t="s">
        <v>48</v>
      </c>
      <c r="O287" s="79"/>
      <c r="P287" s="214">
        <f>O287*H287</f>
        <v>0</v>
      </c>
      <c r="Q287" s="214">
        <v>0.0012999999999999999</v>
      </c>
      <c r="R287" s="214">
        <f>Q287*H287</f>
        <v>0.35218430000000001</v>
      </c>
      <c r="S287" s="214">
        <v>0</v>
      </c>
      <c r="T287" s="215">
        <f>S287*H287</f>
        <v>0</v>
      </c>
      <c r="AR287" s="16" t="s">
        <v>178</v>
      </c>
      <c r="AT287" s="16" t="s">
        <v>173</v>
      </c>
      <c r="AU287" s="16" t="s">
        <v>87</v>
      </c>
      <c r="AY287" s="16" t="s">
        <v>171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6" t="s">
        <v>85</v>
      </c>
      <c r="BK287" s="216">
        <f>ROUND(I287*H287,2)</f>
        <v>0</v>
      </c>
      <c r="BL287" s="16" t="s">
        <v>178</v>
      </c>
      <c r="BM287" s="16" t="s">
        <v>556</v>
      </c>
    </row>
    <row r="288" s="1" customFormat="1" ht="16.5" customHeight="1">
      <c r="B288" s="38"/>
      <c r="C288" s="205" t="s">
        <v>557</v>
      </c>
      <c r="D288" s="205" t="s">
        <v>173</v>
      </c>
      <c r="E288" s="206" t="s">
        <v>558</v>
      </c>
      <c r="F288" s="207" t="s">
        <v>559</v>
      </c>
      <c r="G288" s="208" t="s">
        <v>176</v>
      </c>
      <c r="H288" s="209">
        <v>405.51299999999998</v>
      </c>
      <c r="I288" s="210"/>
      <c r="J288" s="211">
        <f>ROUND(I288*H288,2)</f>
        <v>0</v>
      </c>
      <c r="K288" s="207" t="s">
        <v>177</v>
      </c>
      <c r="L288" s="43"/>
      <c r="M288" s="212" t="s">
        <v>1</v>
      </c>
      <c r="N288" s="213" t="s">
        <v>48</v>
      </c>
      <c r="O288" s="79"/>
      <c r="P288" s="214">
        <f>O288*H288</f>
        <v>0</v>
      </c>
      <c r="Q288" s="214">
        <v>0.018380000000000001</v>
      </c>
      <c r="R288" s="214">
        <f>Q288*H288</f>
        <v>7.4533289399999996</v>
      </c>
      <c r="S288" s="214">
        <v>0</v>
      </c>
      <c r="T288" s="215">
        <f>S288*H288</f>
        <v>0</v>
      </c>
      <c r="AR288" s="16" t="s">
        <v>178</v>
      </c>
      <c r="AT288" s="16" t="s">
        <v>173</v>
      </c>
      <c r="AU288" s="16" t="s">
        <v>87</v>
      </c>
      <c r="AY288" s="16" t="s">
        <v>171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6" t="s">
        <v>85</v>
      </c>
      <c r="BK288" s="216">
        <f>ROUND(I288*H288,2)</f>
        <v>0</v>
      </c>
      <c r="BL288" s="16" t="s">
        <v>178</v>
      </c>
      <c r="BM288" s="16" t="s">
        <v>560</v>
      </c>
    </row>
    <row r="289" s="12" customFormat="1">
      <c r="B289" s="228"/>
      <c r="C289" s="229"/>
      <c r="D289" s="219" t="s">
        <v>180</v>
      </c>
      <c r="E289" s="230" t="s">
        <v>1</v>
      </c>
      <c r="F289" s="231" t="s">
        <v>561</v>
      </c>
      <c r="G289" s="229"/>
      <c r="H289" s="232">
        <v>73.959000000000003</v>
      </c>
      <c r="I289" s="233"/>
      <c r="J289" s="229"/>
      <c r="K289" s="229"/>
      <c r="L289" s="234"/>
      <c r="M289" s="235"/>
      <c r="N289" s="236"/>
      <c r="O289" s="236"/>
      <c r="P289" s="236"/>
      <c r="Q289" s="236"/>
      <c r="R289" s="236"/>
      <c r="S289" s="236"/>
      <c r="T289" s="237"/>
      <c r="AT289" s="238" t="s">
        <v>180</v>
      </c>
      <c r="AU289" s="238" t="s">
        <v>87</v>
      </c>
      <c r="AV289" s="12" t="s">
        <v>87</v>
      </c>
      <c r="AW289" s="12" t="s">
        <v>38</v>
      </c>
      <c r="AX289" s="12" t="s">
        <v>77</v>
      </c>
      <c r="AY289" s="238" t="s">
        <v>171</v>
      </c>
    </row>
    <row r="290" s="12" customFormat="1">
      <c r="B290" s="228"/>
      <c r="C290" s="229"/>
      <c r="D290" s="219" t="s">
        <v>180</v>
      </c>
      <c r="E290" s="230" t="s">
        <v>1</v>
      </c>
      <c r="F290" s="231" t="s">
        <v>562</v>
      </c>
      <c r="G290" s="229"/>
      <c r="H290" s="232">
        <v>123.863</v>
      </c>
      <c r="I290" s="233"/>
      <c r="J290" s="229"/>
      <c r="K290" s="229"/>
      <c r="L290" s="234"/>
      <c r="M290" s="235"/>
      <c r="N290" s="236"/>
      <c r="O290" s="236"/>
      <c r="P290" s="236"/>
      <c r="Q290" s="236"/>
      <c r="R290" s="236"/>
      <c r="S290" s="236"/>
      <c r="T290" s="237"/>
      <c r="AT290" s="238" t="s">
        <v>180</v>
      </c>
      <c r="AU290" s="238" t="s">
        <v>87</v>
      </c>
      <c r="AV290" s="12" t="s">
        <v>87</v>
      </c>
      <c r="AW290" s="12" t="s">
        <v>38</v>
      </c>
      <c r="AX290" s="12" t="s">
        <v>77</v>
      </c>
      <c r="AY290" s="238" t="s">
        <v>171</v>
      </c>
    </row>
    <row r="291" s="12" customFormat="1">
      <c r="B291" s="228"/>
      <c r="C291" s="229"/>
      <c r="D291" s="219" t="s">
        <v>180</v>
      </c>
      <c r="E291" s="230" t="s">
        <v>1</v>
      </c>
      <c r="F291" s="231" t="s">
        <v>563</v>
      </c>
      <c r="G291" s="229"/>
      <c r="H291" s="232">
        <v>129.31999999999999</v>
      </c>
      <c r="I291" s="233"/>
      <c r="J291" s="229"/>
      <c r="K291" s="229"/>
      <c r="L291" s="234"/>
      <c r="M291" s="235"/>
      <c r="N291" s="236"/>
      <c r="O291" s="236"/>
      <c r="P291" s="236"/>
      <c r="Q291" s="236"/>
      <c r="R291" s="236"/>
      <c r="S291" s="236"/>
      <c r="T291" s="237"/>
      <c r="AT291" s="238" t="s">
        <v>180</v>
      </c>
      <c r="AU291" s="238" t="s">
        <v>87</v>
      </c>
      <c r="AV291" s="12" t="s">
        <v>87</v>
      </c>
      <c r="AW291" s="12" t="s">
        <v>38</v>
      </c>
      <c r="AX291" s="12" t="s">
        <v>77</v>
      </c>
      <c r="AY291" s="238" t="s">
        <v>171</v>
      </c>
    </row>
    <row r="292" s="12" customFormat="1">
      <c r="B292" s="228"/>
      <c r="C292" s="229"/>
      <c r="D292" s="219" t="s">
        <v>180</v>
      </c>
      <c r="E292" s="230" t="s">
        <v>1</v>
      </c>
      <c r="F292" s="231" t="s">
        <v>564</v>
      </c>
      <c r="G292" s="229"/>
      <c r="H292" s="232">
        <v>11.625999999999999</v>
      </c>
      <c r="I292" s="233"/>
      <c r="J292" s="229"/>
      <c r="K292" s="229"/>
      <c r="L292" s="234"/>
      <c r="M292" s="235"/>
      <c r="N292" s="236"/>
      <c r="O292" s="236"/>
      <c r="P292" s="236"/>
      <c r="Q292" s="236"/>
      <c r="R292" s="236"/>
      <c r="S292" s="236"/>
      <c r="T292" s="237"/>
      <c r="AT292" s="238" t="s">
        <v>180</v>
      </c>
      <c r="AU292" s="238" t="s">
        <v>87</v>
      </c>
      <c r="AV292" s="12" t="s">
        <v>87</v>
      </c>
      <c r="AW292" s="12" t="s">
        <v>38</v>
      </c>
      <c r="AX292" s="12" t="s">
        <v>77</v>
      </c>
      <c r="AY292" s="238" t="s">
        <v>171</v>
      </c>
    </row>
    <row r="293" s="12" customFormat="1">
      <c r="B293" s="228"/>
      <c r="C293" s="229"/>
      <c r="D293" s="219" t="s">
        <v>180</v>
      </c>
      <c r="E293" s="230" t="s">
        <v>1</v>
      </c>
      <c r="F293" s="231" t="s">
        <v>565</v>
      </c>
      <c r="G293" s="229"/>
      <c r="H293" s="232">
        <v>47.043999999999997</v>
      </c>
      <c r="I293" s="233"/>
      <c r="J293" s="229"/>
      <c r="K293" s="229"/>
      <c r="L293" s="234"/>
      <c r="M293" s="235"/>
      <c r="N293" s="236"/>
      <c r="O293" s="236"/>
      <c r="P293" s="236"/>
      <c r="Q293" s="236"/>
      <c r="R293" s="236"/>
      <c r="S293" s="236"/>
      <c r="T293" s="237"/>
      <c r="AT293" s="238" t="s">
        <v>180</v>
      </c>
      <c r="AU293" s="238" t="s">
        <v>87</v>
      </c>
      <c r="AV293" s="12" t="s">
        <v>87</v>
      </c>
      <c r="AW293" s="12" t="s">
        <v>38</v>
      </c>
      <c r="AX293" s="12" t="s">
        <v>77</v>
      </c>
      <c r="AY293" s="238" t="s">
        <v>171</v>
      </c>
    </row>
    <row r="294" s="12" customFormat="1">
      <c r="B294" s="228"/>
      <c r="C294" s="229"/>
      <c r="D294" s="219" t="s">
        <v>180</v>
      </c>
      <c r="E294" s="230" t="s">
        <v>1</v>
      </c>
      <c r="F294" s="231" t="s">
        <v>566</v>
      </c>
      <c r="G294" s="229"/>
      <c r="H294" s="232">
        <v>8.3010000000000002</v>
      </c>
      <c r="I294" s="233"/>
      <c r="J294" s="229"/>
      <c r="K294" s="229"/>
      <c r="L294" s="234"/>
      <c r="M294" s="235"/>
      <c r="N294" s="236"/>
      <c r="O294" s="236"/>
      <c r="P294" s="236"/>
      <c r="Q294" s="236"/>
      <c r="R294" s="236"/>
      <c r="S294" s="236"/>
      <c r="T294" s="237"/>
      <c r="AT294" s="238" t="s">
        <v>180</v>
      </c>
      <c r="AU294" s="238" t="s">
        <v>87</v>
      </c>
      <c r="AV294" s="12" t="s">
        <v>87</v>
      </c>
      <c r="AW294" s="12" t="s">
        <v>38</v>
      </c>
      <c r="AX294" s="12" t="s">
        <v>77</v>
      </c>
      <c r="AY294" s="238" t="s">
        <v>171</v>
      </c>
    </row>
    <row r="295" s="12" customFormat="1">
      <c r="B295" s="228"/>
      <c r="C295" s="229"/>
      <c r="D295" s="219" t="s">
        <v>180</v>
      </c>
      <c r="E295" s="230" t="s">
        <v>1</v>
      </c>
      <c r="F295" s="231" t="s">
        <v>567</v>
      </c>
      <c r="G295" s="229"/>
      <c r="H295" s="232">
        <v>11.4</v>
      </c>
      <c r="I295" s="233"/>
      <c r="J295" s="229"/>
      <c r="K295" s="229"/>
      <c r="L295" s="234"/>
      <c r="M295" s="235"/>
      <c r="N295" s="236"/>
      <c r="O295" s="236"/>
      <c r="P295" s="236"/>
      <c r="Q295" s="236"/>
      <c r="R295" s="236"/>
      <c r="S295" s="236"/>
      <c r="T295" s="237"/>
      <c r="AT295" s="238" t="s">
        <v>180</v>
      </c>
      <c r="AU295" s="238" t="s">
        <v>87</v>
      </c>
      <c r="AV295" s="12" t="s">
        <v>87</v>
      </c>
      <c r="AW295" s="12" t="s">
        <v>38</v>
      </c>
      <c r="AX295" s="12" t="s">
        <v>77</v>
      </c>
      <c r="AY295" s="238" t="s">
        <v>171</v>
      </c>
    </row>
    <row r="296" s="13" customFormat="1">
      <c r="B296" s="239"/>
      <c r="C296" s="240"/>
      <c r="D296" s="219" t="s">
        <v>180</v>
      </c>
      <c r="E296" s="241" t="s">
        <v>1</v>
      </c>
      <c r="F296" s="242" t="s">
        <v>253</v>
      </c>
      <c r="G296" s="240"/>
      <c r="H296" s="243">
        <v>405.51299999999992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AT296" s="249" t="s">
        <v>180</v>
      </c>
      <c r="AU296" s="249" t="s">
        <v>87</v>
      </c>
      <c r="AV296" s="13" t="s">
        <v>178</v>
      </c>
      <c r="AW296" s="13" t="s">
        <v>38</v>
      </c>
      <c r="AX296" s="13" t="s">
        <v>85</v>
      </c>
      <c r="AY296" s="249" t="s">
        <v>171</v>
      </c>
    </row>
    <row r="297" s="1" customFormat="1" ht="16.5" customHeight="1">
      <c r="B297" s="38"/>
      <c r="C297" s="205" t="s">
        <v>568</v>
      </c>
      <c r="D297" s="205" t="s">
        <v>173</v>
      </c>
      <c r="E297" s="206" t="s">
        <v>569</v>
      </c>
      <c r="F297" s="207" t="s">
        <v>570</v>
      </c>
      <c r="G297" s="208" t="s">
        <v>176</v>
      </c>
      <c r="H297" s="209">
        <v>405.51299999999998</v>
      </c>
      <c r="I297" s="210"/>
      <c r="J297" s="211">
        <f>ROUND(I297*H297,2)</f>
        <v>0</v>
      </c>
      <c r="K297" s="207" t="s">
        <v>177</v>
      </c>
      <c r="L297" s="43"/>
      <c r="M297" s="212" t="s">
        <v>1</v>
      </c>
      <c r="N297" s="213" t="s">
        <v>48</v>
      </c>
      <c r="O297" s="79"/>
      <c r="P297" s="214">
        <f>O297*H297</f>
        <v>0</v>
      </c>
      <c r="Q297" s="214">
        <v>0.0079000000000000008</v>
      </c>
      <c r="R297" s="214">
        <f>Q297*H297</f>
        <v>3.2035526999999999</v>
      </c>
      <c r="S297" s="214">
        <v>0</v>
      </c>
      <c r="T297" s="215">
        <f>S297*H297</f>
        <v>0</v>
      </c>
      <c r="AR297" s="16" t="s">
        <v>178</v>
      </c>
      <c r="AT297" s="16" t="s">
        <v>173</v>
      </c>
      <c r="AU297" s="16" t="s">
        <v>87</v>
      </c>
      <c r="AY297" s="16" t="s">
        <v>171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16" t="s">
        <v>85</v>
      </c>
      <c r="BK297" s="216">
        <f>ROUND(I297*H297,2)</f>
        <v>0</v>
      </c>
      <c r="BL297" s="16" t="s">
        <v>178</v>
      </c>
      <c r="BM297" s="16" t="s">
        <v>571</v>
      </c>
    </row>
    <row r="298" s="1" customFormat="1" ht="16.5" customHeight="1">
      <c r="B298" s="38"/>
      <c r="C298" s="205" t="s">
        <v>572</v>
      </c>
      <c r="D298" s="205" t="s">
        <v>173</v>
      </c>
      <c r="E298" s="206" t="s">
        <v>573</v>
      </c>
      <c r="F298" s="207" t="s">
        <v>574</v>
      </c>
      <c r="G298" s="208" t="s">
        <v>176</v>
      </c>
      <c r="H298" s="209">
        <v>13.68</v>
      </c>
      <c r="I298" s="210"/>
      <c r="J298" s="211">
        <f>ROUND(I298*H298,2)</f>
        <v>0</v>
      </c>
      <c r="K298" s="207" t="s">
        <v>177</v>
      </c>
      <c r="L298" s="43"/>
      <c r="M298" s="212" t="s">
        <v>1</v>
      </c>
      <c r="N298" s="213" t="s">
        <v>48</v>
      </c>
      <c r="O298" s="79"/>
      <c r="P298" s="214">
        <f>O298*H298</f>
        <v>0</v>
      </c>
      <c r="Q298" s="214">
        <v>0.015400000000000001</v>
      </c>
      <c r="R298" s="214">
        <f>Q298*H298</f>
        <v>0.210672</v>
      </c>
      <c r="S298" s="214">
        <v>0</v>
      </c>
      <c r="T298" s="215">
        <f>S298*H298</f>
        <v>0</v>
      </c>
      <c r="AR298" s="16" t="s">
        <v>178</v>
      </c>
      <c r="AT298" s="16" t="s">
        <v>173</v>
      </c>
      <c r="AU298" s="16" t="s">
        <v>87</v>
      </c>
      <c r="AY298" s="16" t="s">
        <v>171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6" t="s">
        <v>85</v>
      </c>
      <c r="BK298" s="216">
        <f>ROUND(I298*H298,2)</f>
        <v>0</v>
      </c>
      <c r="BL298" s="16" t="s">
        <v>178</v>
      </c>
      <c r="BM298" s="16" t="s">
        <v>575</v>
      </c>
    </row>
    <row r="299" s="11" customFormat="1">
      <c r="B299" s="217"/>
      <c r="C299" s="218"/>
      <c r="D299" s="219" t="s">
        <v>180</v>
      </c>
      <c r="E299" s="220" t="s">
        <v>1</v>
      </c>
      <c r="F299" s="221" t="s">
        <v>576</v>
      </c>
      <c r="G299" s="218"/>
      <c r="H299" s="220" t="s">
        <v>1</v>
      </c>
      <c r="I299" s="222"/>
      <c r="J299" s="218"/>
      <c r="K299" s="218"/>
      <c r="L299" s="223"/>
      <c r="M299" s="224"/>
      <c r="N299" s="225"/>
      <c r="O299" s="225"/>
      <c r="P299" s="225"/>
      <c r="Q299" s="225"/>
      <c r="R299" s="225"/>
      <c r="S299" s="225"/>
      <c r="T299" s="226"/>
      <c r="AT299" s="227" t="s">
        <v>180</v>
      </c>
      <c r="AU299" s="227" t="s">
        <v>87</v>
      </c>
      <c r="AV299" s="11" t="s">
        <v>85</v>
      </c>
      <c r="AW299" s="11" t="s">
        <v>38</v>
      </c>
      <c r="AX299" s="11" t="s">
        <v>77</v>
      </c>
      <c r="AY299" s="227" t="s">
        <v>171</v>
      </c>
    </row>
    <row r="300" s="12" customFormat="1">
      <c r="B300" s="228"/>
      <c r="C300" s="229"/>
      <c r="D300" s="219" t="s">
        <v>180</v>
      </c>
      <c r="E300" s="230" t="s">
        <v>1</v>
      </c>
      <c r="F300" s="231" t="s">
        <v>577</v>
      </c>
      <c r="G300" s="229"/>
      <c r="H300" s="232">
        <v>13.68</v>
      </c>
      <c r="I300" s="233"/>
      <c r="J300" s="229"/>
      <c r="K300" s="229"/>
      <c r="L300" s="234"/>
      <c r="M300" s="235"/>
      <c r="N300" s="236"/>
      <c r="O300" s="236"/>
      <c r="P300" s="236"/>
      <c r="Q300" s="236"/>
      <c r="R300" s="236"/>
      <c r="S300" s="236"/>
      <c r="T300" s="237"/>
      <c r="AT300" s="238" t="s">
        <v>180</v>
      </c>
      <c r="AU300" s="238" t="s">
        <v>87</v>
      </c>
      <c r="AV300" s="12" t="s">
        <v>87</v>
      </c>
      <c r="AW300" s="12" t="s">
        <v>38</v>
      </c>
      <c r="AX300" s="12" t="s">
        <v>85</v>
      </c>
      <c r="AY300" s="238" t="s">
        <v>171</v>
      </c>
    </row>
    <row r="301" s="1" customFormat="1" ht="16.5" customHeight="1">
      <c r="B301" s="38"/>
      <c r="C301" s="205" t="s">
        <v>578</v>
      </c>
      <c r="D301" s="205" t="s">
        <v>173</v>
      </c>
      <c r="E301" s="206" t="s">
        <v>579</v>
      </c>
      <c r="F301" s="207" t="s">
        <v>580</v>
      </c>
      <c r="G301" s="208" t="s">
        <v>176</v>
      </c>
      <c r="H301" s="209">
        <v>541.90899999999999</v>
      </c>
      <c r="I301" s="210"/>
      <c r="J301" s="211">
        <f>ROUND(I301*H301,2)</f>
        <v>0</v>
      </c>
      <c r="K301" s="207" t="s">
        <v>177</v>
      </c>
      <c r="L301" s="43"/>
      <c r="M301" s="212" t="s">
        <v>1</v>
      </c>
      <c r="N301" s="213" t="s">
        <v>48</v>
      </c>
      <c r="O301" s="79"/>
      <c r="P301" s="214">
        <f>O301*H301</f>
        <v>0</v>
      </c>
      <c r="Q301" s="214">
        <v>0.0064999999999999997</v>
      </c>
      <c r="R301" s="214">
        <f>Q301*H301</f>
        <v>3.5224084999999996</v>
      </c>
      <c r="S301" s="214">
        <v>0</v>
      </c>
      <c r="T301" s="215">
        <f>S301*H301</f>
        <v>0</v>
      </c>
      <c r="AR301" s="16" t="s">
        <v>178</v>
      </c>
      <c r="AT301" s="16" t="s">
        <v>173</v>
      </c>
      <c r="AU301" s="16" t="s">
        <v>87</v>
      </c>
      <c r="AY301" s="16" t="s">
        <v>171</v>
      </c>
      <c r="BE301" s="216">
        <f>IF(N301="základní",J301,0)</f>
        <v>0</v>
      </c>
      <c r="BF301" s="216">
        <f>IF(N301="snížená",J301,0)</f>
        <v>0</v>
      </c>
      <c r="BG301" s="216">
        <f>IF(N301="zákl. přenesená",J301,0)</f>
        <v>0</v>
      </c>
      <c r="BH301" s="216">
        <f>IF(N301="sníž. přenesená",J301,0)</f>
        <v>0</v>
      </c>
      <c r="BI301" s="216">
        <f>IF(N301="nulová",J301,0)</f>
        <v>0</v>
      </c>
      <c r="BJ301" s="16" t="s">
        <v>85</v>
      </c>
      <c r="BK301" s="216">
        <f>ROUND(I301*H301,2)</f>
        <v>0</v>
      </c>
      <c r="BL301" s="16" t="s">
        <v>178</v>
      </c>
      <c r="BM301" s="16" t="s">
        <v>581</v>
      </c>
    </row>
    <row r="302" s="12" customFormat="1">
      <c r="B302" s="228"/>
      <c r="C302" s="229"/>
      <c r="D302" s="219" t="s">
        <v>180</v>
      </c>
      <c r="E302" s="230" t="s">
        <v>1</v>
      </c>
      <c r="F302" s="231" t="s">
        <v>582</v>
      </c>
      <c r="G302" s="229"/>
      <c r="H302" s="232">
        <v>541.90899999999999</v>
      </c>
      <c r="I302" s="233"/>
      <c r="J302" s="229"/>
      <c r="K302" s="229"/>
      <c r="L302" s="234"/>
      <c r="M302" s="235"/>
      <c r="N302" s="236"/>
      <c r="O302" s="236"/>
      <c r="P302" s="236"/>
      <c r="Q302" s="236"/>
      <c r="R302" s="236"/>
      <c r="S302" s="236"/>
      <c r="T302" s="237"/>
      <c r="AT302" s="238" t="s">
        <v>180</v>
      </c>
      <c r="AU302" s="238" t="s">
        <v>87</v>
      </c>
      <c r="AV302" s="12" t="s">
        <v>87</v>
      </c>
      <c r="AW302" s="12" t="s">
        <v>38</v>
      </c>
      <c r="AX302" s="12" t="s">
        <v>85</v>
      </c>
      <c r="AY302" s="238" t="s">
        <v>171</v>
      </c>
    </row>
    <row r="303" s="1" customFormat="1" ht="16.5" customHeight="1">
      <c r="B303" s="38"/>
      <c r="C303" s="205" t="s">
        <v>583</v>
      </c>
      <c r="D303" s="205" t="s">
        <v>173</v>
      </c>
      <c r="E303" s="206" t="s">
        <v>584</v>
      </c>
      <c r="F303" s="207" t="s">
        <v>585</v>
      </c>
      <c r="G303" s="208" t="s">
        <v>176</v>
      </c>
      <c r="H303" s="209">
        <v>13.68</v>
      </c>
      <c r="I303" s="210"/>
      <c r="J303" s="211">
        <f>ROUND(I303*H303,2)</f>
        <v>0</v>
      </c>
      <c r="K303" s="207" t="s">
        <v>177</v>
      </c>
      <c r="L303" s="43"/>
      <c r="M303" s="212" t="s">
        <v>1</v>
      </c>
      <c r="N303" s="213" t="s">
        <v>48</v>
      </c>
      <c r="O303" s="79"/>
      <c r="P303" s="214">
        <f>O303*H303</f>
        <v>0</v>
      </c>
      <c r="Q303" s="214">
        <v>0</v>
      </c>
      <c r="R303" s="214">
        <f>Q303*H303</f>
        <v>0</v>
      </c>
      <c r="S303" s="214">
        <v>0</v>
      </c>
      <c r="T303" s="215">
        <f>S303*H303</f>
        <v>0</v>
      </c>
      <c r="AR303" s="16" t="s">
        <v>178</v>
      </c>
      <c r="AT303" s="16" t="s">
        <v>173</v>
      </c>
      <c r="AU303" s="16" t="s">
        <v>87</v>
      </c>
      <c r="AY303" s="16" t="s">
        <v>171</v>
      </c>
      <c r="BE303" s="216">
        <f>IF(N303="základní",J303,0)</f>
        <v>0</v>
      </c>
      <c r="BF303" s="216">
        <f>IF(N303="snížená",J303,0)</f>
        <v>0</v>
      </c>
      <c r="BG303" s="216">
        <f>IF(N303="zákl. přenesená",J303,0)</f>
        <v>0</v>
      </c>
      <c r="BH303" s="216">
        <f>IF(N303="sníž. přenesená",J303,0)</f>
        <v>0</v>
      </c>
      <c r="BI303" s="216">
        <f>IF(N303="nulová",J303,0)</f>
        <v>0</v>
      </c>
      <c r="BJ303" s="16" t="s">
        <v>85</v>
      </c>
      <c r="BK303" s="216">
        <f>ROUND(I303*H303,2)</f>
        <v>0</v>
      </c>
      <c r="BL303" s="16" t="s">
        <v>178</v>
      </c>
      <c r="BM303" s="16" t="s">
        <v>586</v>
      </c>
    </row>
    <row r="304" s="1" customFormat="1" ht="16.5" customHeight="1">
      <c r="B304" s="38"/>
      <c r="C304" s="205" t="s">
        <v>587</v>
      </c>
      <c r="D304" s="205" t="s">
        <v>173</v>
      </c>
      <c r="E304" s="206" t="s">
        <v>588</v>
      </c>
      <c r="F304" s="207" t="s">
        <v>589</v>
      </c>
      <c r="G304" s="208" t="s">
        <v>176</v>
      </c>
      <c r="H304" s="209">
        <v>122.71599999999999</v>
      </c>
      <c r="I304" s="210"/>
      <c r="J304" s="211">
        <f>ROUND(I304*H304,2)</f>
        <v>0</v>
      </c>
      <c r="K304" s="207" t="s">
        <v>177</v>
      </c>
      <c r="L304" s="43"/>
      <c r="M304" s="212" t="s">
        <v>1</v>
      </c>
      <c r="N304" s="213" t="s">
        <v>48</v>
      </c>
      <c r="O304" s="79"/>
      <c r="P304" s="214">
        <f>O304*H304</f>
        <v>0</v>
      </c>
      <c r="Q304" s="214">
        <v>0.018380000000000001</v>
      </c>
      <c r="R304" s="214">
        <f>Q304*H304</f>
        <v>2.2555200800000001</v>
      </c>
      <c r="S304" s="214">
        <v>0</v>
      </c>
      <c r="T304" s="215">
        <f>S304*H304</f>
        <v>0</v>
      </c>
      <c r="AR304" s="16" t="s">
        <v>178</v>
      </c>
      <c r="AT304" s="16" t="s">
        <v>173</v>
      </c>
      <c r="AU304" s="16" t="s">
        <v>87</v>
      </c>
      <c r="AY304" s="16" t="s">
        <v>171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6" t="s">
        <v>85</v>
      </c>
      <c r="BK304" s="216">
        <f>ROUND(I304*H304,2)</f>
        <v>0</v>
      </c>
      <c r="BL304" s="16" t="s">
        <v>178</v>
      </c>
      <c r="BM304" s="16" t="s">
        <v>590</v>
      </c>
    </row>
    <row r="305" s="12" customFormat="1">
      <c r="B305" s="228"/>
      <c r="C305" s="229"/>
      <c r="D305" s="219" t="s">
        <v>180</v>
      </c>
      <c r="E305" s="230" t="s">
        <v>1</v>
      </c>
      <c r="F305" s="231" t="s">
        <v>591</v>
      </c>
      <c r="G305" s="229"/>
      <c r="H305" s="232">
        <v>109.036</v>
      </c>
      <c r="I305" s="233"/>
      <c r="J305" s="229"/>
      <c r="K305" s="229"/>
      <c r="L305" s="234"/>
      <c r="M305" s="235"/>
      <c r="N305" s="236"/>
      <c r="O305" s="236"/>
      <c r="P305" s="236"/>
      <c r="Q305" s="236"/>
      <c r="R305" s="236"/>
      <c r="S305" s="236"/>
      <c r="T305" s="237"/>
      <c r="AT305" s="238" t="s">
        <v>180</v>
      </c>
      <c r="AU305" s="238" t="s">
        <v>87</v>
      </c>
      <c r="AV305" s="12" t="s">
        <v>87</v>
      </c>
      <c r="AW305" s="12" t="s">
        <v>38</v>
      </c>
      <c r="AX305" s="12" t="s">
        <v>77</v>
      </c>
      <c r="AY305" s="238" t="s">
        <v>171</v>
      </c>
    </row>
    <row r="306" s="12" customFormat="1">
      <c r="B306" s="228"/>
      <c r="C306" s="229"/>
      <c r="D306" s="219" t="s">
        <v>180</v>
      </c>
      <c r="E306" s="230" t="s">
        <v>1</v>
      </c>
      <c r="F306" s="231" t="s">
        <v>592</v>
      </c>
      <c r="G306" s="229"/>
      <c r="H306" s="232">
        <v>13.68</v>
      </c>
      <c r="I306" s="233"/>
      <c r="J306" s="229"/>
      <c r="K306" s="229"/>
      <c r="L306" s="234"/>
      <c r="M306" s="235"/>
      <c r="N306" s="236"/>
      <c r="O306" s="236"/>
      <c r="P306" s="236"/>
      <c r="Q306" s="236"/>
      <c r="R306" s="236"/>
      <c r="S306" s="236"/>
      <c r="T306" s="237"/>
      <c r="AT306" s="238" t="s">
        <v>180</v>
      </c>
      <c r="AU306" s="238" t="s">
        <v>87</v>
      </c>
      <c r="AV306" s="12" t="s">
        <v>87</v>
      </c>
      <c r="AW306" s="12" t="s">
        <v>38</v>
      </c>
      <c r="AX306" s="12" t="s">
        <v>77</v>
      </c>
      <c r="AY306" s="238" t="s">
        <v>171</v>
      </c>
    </row>
    <row r="307" s="13" customFormat="1">
      <c r="B307" s="239"/>
      <c r="C307" s="240"/>
      <c r="D307" s="219" t="s">
        <v>180</v>
      </c>
      <c r="E307" s="241" t="s">
        <v>1</v>
      </c>
      <c r="F307" s="242" t="s">
        <v>253</v>
      </c>
      <c r="G307" s="240"/>
      <c r="H307" s="243">
        <v>122.71600000000001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AT307" s="249" t="s">
        <v>180</v>
      </c>
      <c r="AU307" s="249" t="s">
        <v>87</v>
      </c>
      <c r="AV307" s="13" t="s">
        <v>178</v>
      </c>
      <c r="AW307" s="13" t="s">
        <v>38</v>
      </c>
      <c r="AX307" s="13" t="s">
        <v>85</v>
      </c>
      <c r="AY307" s="249" t="s">
        <v>171</v>
      </c>
    </row>
    <row r="308" s="1" customFormat="1" ht="16.5" customHeight="1">
      <c r="B308" s="38"/>
      <c r="C308" s="205" t="s">
        <v>593</v>
      </c>
      <c r="D308" s="205" t="s">
        <v>173</v>
      </c>
      <c r="E308" s="206" t="s">
        <v>594</v>
      </c>
      <c r="F308" s="207" t="s">
        <v>595</v>
      </c>
      <c r="G308" s="208" t="s">
        <v>176</v>
      </c>
      <c r="H308" s="209">
        <v>136.39599999999999</v>
      </c>
      <c r="I308" s="210"/>
      <c r="J308" s="211">
        <f>ROUND(I308*H308,2)</f>
        <v>0</v>
      </c>
      <c r="K308" s="207" t="s">
        <v>177</v>
      </c>
      <c r="L308" s="43"/>
      <c r="M308" s="212" t="s">
        <v>1</v>
      </c>
      <c r="N308" s="213" t="s">
        <v>48</v>
      </c>
      <c r="O308" s="79"/>
      <c r="P308" s="214">
        <f>O308*H308</f>
        <v>0</v>
      </c>
      <c r="Q308" s="214">
        <v>0.0079000000000000008</v>
      </c>
      <c r="R308" s="214">
        <f>Q308*H308</f>
        <v>1.0775284000000001</v>
      </c>
      <c r="S308" s="214">
        <v>0</v>
      </c>
      <c r="T308" s="215">
        <f>S308*H308</f>
        <v>0</v>
      </c>
      <c r="AR308" s="16" t="s">
        <v>178</v>
      </c>
      <c r="AT308" s="16" t="s">
        <v>173</v>
      </c>
      <c r="AU308" s="16" t="s">
        <v>87</v>
      </c>
      <c r="AY308" s="16" t="s">
        <v>171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6" t="s">
        <v>85</v>
      </c>
      <c r="BK308" s="216">
        <f>ROUND(I308*H308,2)</f>
        <v>0</v>
      </c>
      <c r="BL308" s="16" t="s">
        <v>178</v>
      </c>
      <c r="BM308" s="16" t="s">
        <v>596</v>
      </c>
    </row>
    <row r="309" s="12" customFormat="1">
      <c r="B309" s="228"/>
      <c r="C309" s="229"/>
      <c r="D309" s="219" t="s">
        <v>180</v>
      </c>
      <c r="E309" s="230" t="s">
        <v>1</v>
      </c>
      <c r="F309" s="231" t="s">
        <v>597</v>
      </c>
      <c r="G309" s="229"/>
      <c r="H309" s="232">
        <v>136.39599999999999</v>
      </c>
      <c r="I309" s="233"/>
      <c r="J309" s="229"/>
      <c r="K309" s="229"/>
      <c r="L309" s="234"/>
      <c r="M309" s="235"/>
      <c r="N309" s="236"/>
      <c r="O309" s="236"/>
      <c r="P309" s="236"/>
      <c r="Q309" s="236"/>
      <c r="R309" s="236"/>
      <c r="S309" s="236"/>
      <c r="T309" s="237"/>
      <c r="AT309" s="238" t="s">
        <v>180</v>
      </c>
      <c r="AU309" s="238" t="s">
        <v>87</v>
      </c>
      <c r="AV309" s="12" t="s">
        <v>87</v>
      </c>
      <c r="AW309" s="12" t="s">
        <v>38</v>
      </c>
      <c r="AX309" s="12" t="s">
        <v>85</v>
      </c>
      <c r="AY309" s="238" t="s">
        <v>171</v>
      </c>
    </row>
    <row r="310" s="1" customFormat="1" ht="16.5" customHeight="1">
      <c r="B310" s="38"/>
      <c r="C310" s="205" t="s">
        <v>598</v>
      </c>
      <c r="D310" s="205" t="s">
        <v>173</v>
      </c>
      <c r="E310" s="206" t="s">
        <v>599</v>
      </c>
      <c r="F310" s="207" t="s">
        <v>600</v>
      </c>
      <c r="G310" s="208" t="s">
        <v>176</v>
      </c>
      <c r="H310" s="209">
        <v>56.671999999999997</v>
      </c>
      <c r="I310" s="210"/>
      <c r="J310" s="211">
        <f>ROUND(I310*H310,2)</f>
        <v>0</v>
      </c>
      <c r="K310" s="207" t="s">
        <v>177</v>
      </c>
      <c r="L310" s="43"/>
      <c r="M310" s="212" t="s">
        <v>1</v>
      </c>
      <c r="N310" s="213" t="s">
        <v>48</v>
      </c>
      <c r="O310" s="79"/>
      <c r="P310" s="214">
        <f>O310*H310</f>
        <v>0</v>
      </c>
      <c r="Q310" s="214">
        <v>0.0086499999999999997</v>
      </c>
      <c r="R310" s="214">
        <f>Q310*H310</f>
        <v>0.49021279999999995</v>
      </c>
      <c r="S310" s="214">
        <v>0</v>
      </c>
      <c r="T310" s="215">
        <f>S310*H310</f>
        <v>0</v>
      </c>
      <c r="AR310" s="16" t="s">
        <v>178</v>
      </c>
      <c r="AT310" s="16" t="s">
        <v>173</v>
      </c>
      <c r="AU310" s="16" t="s">
        <v>87</v>
      </c>
      <c r="AY310" s="16" t="s">
        <v>171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6" t="s">
        <v>85</v>
      </c>
      <c r="BK310" s="216">
        <f>ROUND(I310*H310,2)</f>
        <v>0</v>
      </c>
      <c r="BL310" s="16" t="s">
        <v>178</v>
      </c>
      <c r="BM310" s="16" t="s">
        <v>601</v>
      </c>
    </row>
    <row r="311" s="11" customFormat="1">
      <c r="B311" s="217"/>
      <c r="C311" s="218"/>
      <c r="D311" s="219" t="s">
        <v>180</v>
      </c>
      <c r="E311" s="220" t="s">
        <v>1</v>
      </c>
      <c r="F311" s="221" t="s">
        <v>602</v>
      </c>
      <c r="G311" s="218"/>
      <c r="H311" s="220" t="s">
        <v>1</v>
      </c>
      <c r="I311" s="222"/>
      <c r="J311" s="218"/>
      <c r="K311" s="218"/>
      <c r="L311" s="223"/>
      <c r="M311" s="224"/>
      <c r="N311" s="225"/>
      <c r="O311" s="225"/>
      <c r="P311" s="225"/>
      <c r="Q311" s="225"/>
      <c r="R311" s="225"/>
      <c r="S311" s="225"/>
      <c r="T311" s="226"/>
      <c r="AT311" s="227" t="s">
        <v>180</v>
      </c>
      <c r="AU311" s="227" t="s">
        <v>87</v>
      </c>
      <c r="AV311" s="11" t="s">
        <v>85</v>
      </c>
      <c r="AW311" s="11" t="s">
        <v>38</v>
      </c>
      <c r="AX311" s="11" t="s">
        <v>77</v>
      </c>
      <c r="AY311" s="227" t="s">
        <v>171</v>
      </c>
    </row>
    <row r="312" s="12" customFormat="1">
      <c r="B312" s="228"/>
      <c r="C312" s="229"/>
      <c r="D312" s="219" t="s">
        <v>180</v>
      </c>
      <c r="E312" s="230" t="s">
        <v>1</v>
      </c>
      <c r="F312" s="231" t="s">
        <v>603</v>
      </c>
      <c r="G312" s="229"/>
      <c r="H312" s="232">
        <v>56.671999999999997</v>
      </c>
      <c r="I312" s="233"/>
      <c r="J312" s="229"/>
      <c r="K312" s="229"/>
      <c r="L312" s="234"/>
      <c r="M312" s="235"/>
      <c r="N312" s="236"/>
      <c r="O312" s="236"/>
      <c r="P312" s="236"/>
      <c r="Q312" s="236"/>
      <c r="R312" s="236"/>
      <c r="S312" s="236"/>
      <c r="T312" s="237"/>
      <c r="AT312" s="238" t="s">
        <v>180</v>
      </c>
      <c r="AU312" s="238" t="s">
        <v>87</v>
      </c>
      <c r="AV312" s="12" t="s">
        <v>87</v>
      </c>
      <c r="AW312" s="12" t="s">
        <v>38</v>
      </c>
      <c r="AX312" s="12" t="s">
        <v>85</v>
      </c>
      <c r="AY312" s="238" t="s">
        <v>171</v>
      </c>
    </row>
    <row r="313" s="1" customFormat="1" ht="16.5" customHeight="1">
      <c r="B313" s="38"/>
      <c r="C313" s="261" t="s">
        <v>604</v>
      </c>
      <c r="D313" s="261" t="s">
        <v>383</v>
      </c>
      <c r="E313" s="262" t="s">
        <v>605</v>
      </c>
      <c r="F313" s="263" t="s">
        <v>606</v>
      </c>
      <c r="G313" s="264" t="s">
        <v>176</v>
      </c>
      <c r="H313" s="265">
        <v>57.805</v>
      </c>
      <c r="I313" s="266"/>
      <c r="J313" s="267">
        <f>ROUND(I313*H313,2)</f>
        <v>0</v>
      </c>
      <c r="K313" s="263" t="s">
        <v>177</v>
      </c>
      <c r="L313" s="268"/>
      <c r="M313" s="269" t="s">
        <v>1</v>
      </c>
      <c r="N313" s="270" t="s">
        <v>48</v>
      </c>
      <c r="O313" s="79"/>
      <c r="P313" s="214">
        <f>O313*H313</f>
        <v>0</v>
      </c>
      <c r="Q313" s="214">
        <v>0.0023800000000000002</v>
      </c>
      <c r="R313" s="214">
        <f>Q313*H313</f>
        <v>0.1375759</v>
      </c>
      <c r="S313" s="214">
        <v>0</v>
      </c>
      <c r="T313" s="215">
        <f>S313*H313</f>
        <v>0</v>
      </c>
      <c r="AR313" s="16" t="s">
        <v>211</v>
      </c>
      <c r="AT313" s="16" t="s">
        <v>383</v>
      </c>
      <c r="AU313" s="16" t="s">
        <v>87</v>
      </c>
      <c r="AY313" s="16" t="s">
        <v>171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6" t="s">
        <v>85</v>
      </c>
      <c r="BK313" s="216">
        <f>ROUND(I313*H313,2)</f>
        <v>0</v>
      </c>
      <c r="BL313" s="16" t="s">
        <v>178</v>
      </c>
      <c r="BM313" s="16" t="s">
        <v>607</v>
      </c>
    </row>
    <row r="314" s="12" customFormat="1">
      <c r="B314" s="228"/>
      <c r="C314" s="229"/>
      <c r="D314" s="219" t="s">
        <v>180</v>
      </c>
      <c r="E314" s="229"/>
      <c r="F314" s="231" t="s">
        <v>608</v>
      </c>
      <c r="G314" s="229"/>
      <c r="H314" s="232">
        <v>57.805</v>
      </c>
      <c r="I314" s="233"/>
      <c r="J314" s="229"/>
      <c r="K314" s="229"/>
      <c r="L314" s="234"/>
      <c r="M314" s="235"/>
      <c r="N314" s="236"/>
      <c r="O314" s="236"/>
      <c r="P314" s="236"/>
      <c r="Q314" s="236"/>
      <c r="R314" s="236"/>
      <c r="S314" s="236"/>
      <c r="T314" s="237"/>
      <c r="AT314" s="238" t="s">
        <v>180</v>
      </c>
      <c r="AU314" s="238" t="s">
        <v>87</v>
      </c>
      <c r="AV314" s="12" t="s">
        <v>87</v>
      </c>
      <c r="AW314" s="12" t="s">
        <v>4</v>
      </c>
      <c r="AX314" s="12" t="s">
        <v>85</v>
      </c>
      <c r="AY314" s="238" t="s">
        <v>171</v>
      </c>
    </row>
    <row r="315" s="1" customFormat="1" ht="16.5" customHeight="1">
      <c r="B315" s="38"/>
      <c r="C315" s="205" t="s">
        <v>609</v>
      </c>
      <c r="D315" s="205" t="s">
        <v>173</v>
      </c>
      <c r="E315" s="206" t="s">
        <v>610</v>
      </c>
      <c r="F315" s="207" t="s">
        <v>611</v>
      </c>
      <c r="G315" s="208" t="s">
        <v>176</v>
      </c>
      <c r="H315" s="209">
        <v>322.16699999999997</v>
      </c>
      <c r="I315" s="210"/>
      <c r="J315" s="211">
        <f>ROUND(I315*H315,2)</f>
        <v>0</v>
      </c>
      <c r="K315" s="207" t="s">
        <v>177</v>
      </c>
      <c r="L315" s="43"/>
      <c r="M315" s="212" t="s">
        <v>1</v>
      </c>
      <c r="N315" s="213" t="s">
        <v>48</v>
      </c>
      <c r="O315" s="79"/>
      <c r="P315" s="214">
        <f>O315*H315</f>
        <v>0</v>
      </c>
      <c r="Q315" s="214">
        <v>0.00025999999999999998</v>
      </c>
      <c r="R315" s="214">
        <f>Q315*H315</f>
        <v>0.083763419999999991</v>
      </c>
      <c r="S315" s="214">
        <v>0</v>
      </c>
      <c r="T315" s="215">
        <f>S315*H315</f>
        <v>0</v>
      </c>
      <c r="AR315" s="16" t="s">
        <v>178</v>
      </c>
      <c r="AT315" s="16" t="s">
        <v>173</v>
      </c>
      <c r="AU315" s="16" t="s">
        <v>87</v>
      </c>
      <c r="AY315" s="16" t="s">
        <v>171</v>
      </c>
      <c r="BE315" s="216">
        <f>IF(N315="základní",J315,0)</f>
        <v>0</v>
      </c>
      <c r="BF315" s="216">
        <f>IF(N315="snížená",J315,0)</f>
        <v>0</v>
      </c>
      <c r="BG315" s="216">
        <f>IF(N315="zákl. přenesená",J315,0)</f>
        <v>0</v>
      </c>
      <c r="BH315" s="216">
        <f>IF(N315="sníž. přenesená",J315,0)</f>
        <v>0</v>
      </c>
      <c r="BI315" s="216">
        <f>IF(N315="nulová",J315,0)</f>
        <v>0</v>
      </c>
      <c r="BJ315" s="16" t="s">
        <v>85</v>
      </c>
      <c r="BK315" s="216">
        <f>ROUND(I315*H315,2)</f>
        <v>0</v>
      </c>
      <c r="BL315" s="16" t="s">
        <v>178</v>
      </c>
      <c r="BM315" s="16" t="s">
        <v>612</v>
      </c>
    </row>
    <row r="316" s="1" customFormat="1" ht="16.5" customHeight="1">
      <c r="B316" s="38"/>
      <c r="C316" s="205" t="s">
        <v>613</v>
      </c>
      <c r="D316" s="205" t="s">
        <v>173</v>
      </c>
      <c r="E316" s="206" t="s">
        <v>614</v>
      </c>
      <c r="F316" s="207" t="s">
        <v>615</v>
      </c>
      <c r="G316" s="208" t="s">
        <v>176</v>
      </c>
      <c r="H316" s="209">
        <v>252.24000000000001</v>
      </c>
      <c r="I316" s="210"/>
      <c r="J316" s="211">
        <f>ROUND(I316*H316,2)</f>
        <v>0</v>
      </c>
      <c r="K316" s="207" t="s">
        <v>177</v>
      </c>
      <c r="L316" s="43"/>
      <c r="M316" s="212" t="s">
        <v>1</v>
      </c>
      <c r="N316" s="213" t="s">
        <v>48</v>
      </c>
      <c r="O316" s="79"/>
      <c r="P316" s="214">
        <f>O316*H316</f>
        <v>0</v>
      </c>
      <c r="Q316" s="214">
        <v>0.0094400000000000005</v>
      </c>
      <c r="R316" s="214">
        <f>Q316*H316</f>
        <v>2.3811456000000004</v>
      </c>
      <c r="S316" s="214">
        <v>0</v>
      </c>
      <c r="T316" s="215">
        <f>S316*H316</f>
        <v>0</v>
      </c>
      <c r="AR316" s="16" t="s">
        <v>178</v>
      </c>
      <c r="AT316" s="16" t="s">
        <v>173</v>
      </c>
      <c r="AU316" s="16" t="s">
        <v>87</v>
      </c>
      <c r="AY316" s="16" t="s">
        <v>171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6" t="s">
        <v>85</v>
      </c>
      <c r="BK316" s="216">
        <f>ROUND(I316*H316,2)</f>
        <v>0</v>
      </c>
      <c r="BL316" s="16" t="s">
        <v>178</v>
      </c>
      <c r="BM316" s="16" t="s">
        <v>616</v>
      </c>
    </row>
    <row r="317" s="1" customFormat="1" ht="16.5" customHeight="1">
      <c r="B317" s="38"/>
      <c r="C317" s="261" t="s">
        <v>617</v>
      </c>
      <c r="D317" s="261" t="s">
        <v>383</v>
      </c>
      <c r="E317" s="262" t="s">
        <v>618</v>
      </c>
      <c r="F317" s="263" t="s">
        <v>619</v>
      </c>
      <c r="G317" s="264" t="s">
        <v>176</v>
      </c>
      <c r="H317" s="265">
        <v>264.83100000000002</v>
      </c>
      <c r="I317" s="266"/>
      <c r="J317" s="267">
        <f>ROUND(I317*H317,2)</f>
        <v>0</v>
      </c>
      <c r="K317" s="263" t="s">
        <v>177</v>
      </c>
      <c r="L317" s="268"/>
      <c r="M317" s="269" t="s">
        <v>1</v>
      </c>
      <c r="N317" s="270" t="s">
        <v>48</v>
      </c>
      <c r="O317" s="79"/>
      <c r="P317" s="214">
        <f>O317*H317</f>
        <v>0</v>
      </c>
      <c r="Q317" s="214">
        <v>0.016500000000000001</v>
      </c>
      <c r="R317" s="214">
        <f>Q317*H317</f>
        <v>4.3697115000000002</v>
      </c>
      <c r="S317" s="214">
        <v>0</v>
      </c>
      <c r="T317" s="215">
        <f>S317*H317</f>
        <v>0</v>
      </c>
      <c r="AR317" s="16" t="s">
        <v>211</v>
      </c>
      <c r="AT317" s="16" t="s">
        <v>383</v>
      </c>
      <c r="AU317" s="16" t="s">
        <v>87</v>
      </c>
      <c r="AY317" s="16" t="s">
        <v>171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6" t="s">
        <v>85</v>
      </c>
      <c r="BK317" s="216">
        <f>ROUND(I317*H317,2)</f>
        <v>0</v>
      </c>
      <c r="BL317" s="16" t="s">
        <v>178</v>
      </c>
      <c r="BM317" s="16" t="s">
        <v>620</v>
      </c>
    </row>
    <row r="318" s="12" customFormat="1">
      <c r="B318" s="228"/>
      <c r="C318" s="229"/>
      <c r="D318" s="219" t="s">
        <v>180</v>
      </c>
      <c r="E318" s="229"/>
      <c r="F318" s="231" t="s">
        <v>621</v>
      </c>
      <c r="G318" s="229"/>
      <c r="H318" s="232">
        <v>264.83100000000002</v>
      </c>
      <c r="I318" s="233"/>
      <c r="J318" s="229"/>
      <c r="K318" s="229"/>
      <c r="L318" s="234"/>
      <c r="M318" s="235"/>
      <c r="N318" s="236"/>
      <c r="O318" s="236"/>
      <c r="P318" s="236"/>
      <c r="Q318" s="236"/>
      <c r="R318" s="236"/>
      <c r="S318" s="236"/>
      <c r="T318" s="237"/>
      <c r="AT318" s="238" t="s">
        <v>180</v>
      </c>
      <c r="AU318" s="238" t="s">
        <v>87</v>
      </c>
      <c r="AV318" s="12" t="s">
        <v>87</v>
      </c>
      <c r="AW318" s="12" t="s">
        <v>4</v>
      </c>
      <c r="AX318" s="12" t="s">
        <v>85</v>
      </c>
      <c r="AY318" s="238" t="s">
        <v>171</v>
      </c>
    </row>
    <row r="319" s="1" customFormat="1" ht="16.5" customHeight="1">
      <c r="B319" s="38"/>
      <c r="C319" s="205" t="s">
        <v>622</v>
      </c>
      <c r="D319" s="205" t="s">
        <v>173</v>
      </c>
      <c r="E319" s="206" t="s">
        <v>623</v>
      </c>
      <c r="F319" s="207" t="s">
        <v>624</v>
      </c>
      <c r="G319" s="208" t="s">
        <v>176</v>
      </c>
      <c r="H319" s="209">
        <v>322.16699999999997</v>
      </c>
      <c r="I319" s="210"/>
      <c r="J319" s="211">
        <f>ROUND(I319*H319,2)</f>
        <v>0</v>
      </c>
      <c r="K319" s="207" t="s">
        <v>177</v>
      </c>
      <c r="L319" s="43"/>
      <c r="M319" s="212" t="s">
        <v>1</v>
      </c>
      <c r="N319" s="213" t="s">
        <v>48</v>
      </c>
      <c r="O319" s="79"/>
      <c r="P319" s="214">
        <f>O319*H319</f>
        <v>0</v>
      </c>
      <c r="Q319" s="214">
        <v>0.0043800000000000002</v>
      </c>
      <c r="R319" s="214">
        <f>Q319*H319</f>
        <v>1.41109146</v>
      </c>
      <c r="S319" s="214">
        <v>0</v>
      </c>
      <c r="T319" s="215">
        <f>S319*H319</f>
        <v>0</v>
      </c>
      <c r="AR319" s="16" t="s">
        <v>178</v>
      </c>
      <c r="AT319" s="16" t="s">
        <v>173</v>
      </c>
      <c r="AU319" s="16" t="s">
        <v>87</v>
      </c>
      <c r="AY319" s="16" t="s">
        <v>171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6" t="s">
        <v>85</v>
      </c>
      <c r="BK319" s="216">
        <f>ROUND(I319*H319,2)</f>
        <v>0</v>
      </c>
      <c r="BL319" s="16" t="s">
        <v>178</v>
      </c>
      <c r="BM319" s="16" t="s">
        <v>625</v>
      </c>
    </row>
    <row r="320" s="11" customFormat="1">
      <c r="B320" s="217"/>
      <c r="C320" s="218"/>
      <c r="D320" s="219" t="s">
        <v>180</v>
      </c>
      <c r="E320" s="220" t="s">
        <v>1</v>
      </c>
      <c r="F320" s="221" t="s">
        <v>602</v>
      </c>
      <c r="G320" s="218"/>
      <c r="H320" s="220" t="s">
        <v>1</v>
      </c>
      <c r="I320" s="222"/>
      <c r="J320" s="218"/>
      <c r="K320" s="218"/>
      <c r="L320" s="223"/>
      <c r="M320" s="224"/>
      <c r="N320" s="225"/>
      <c r="O320" s="225"/>
      <c r="P320" s="225"/>
      <c r="Q320" s="225"/>
      <c r="R320" s="225"/>
      <c r="S320" s="225"/>
      <c r="T320" s="226"/>
      <c r="AT320" s="227" t="s">
        <v>180</v>
      </c>
      <c r="AU320" s="227" t="s">
        <v>87</v>
      </c>
      <c r="AV320" s="11" t="s">
        <v>85</v>
      </c>
      <c r="AW320" s="11" t="s">
        <v>38</v>
      </c>
      <c r="AX320" s="11" t="s">
        <v>77</v>
      </c>
      <c r="AY320" s="227" t="s">
        <v>171</v>
      </c>
    </row>
    <row r="321" s="12" customFormat="1">
      <c r="B321" s="228"/>
      <c r="C321" s="229"/>
      <c r="D321" s="219" t="s">
        <v>180</v>
      </c>
      <c r="E321" s="230" t="s">
        <v>1</v>
      </c>
      <c r="F321" s="231" t="s">
        <v>626</v>
      </c>
      <c r="G321" s="229"/>
      <c r="H321" s="232">
        <v>13.275</v>
      </c>
      <c r="I321" s="233"/>
      <c r="J321" s="229"/>
      <c r="K321" s="229"/>
      <c r="L321" s="234"/>
      <c r="M321" s="235"/>
      <c r="N321" s="236"/>
      <c r="O321" s="236"/>
      <c r="P321" s="236"/>
      <c r="Q321" s="236"/>
      <c r="R321" s="236"/>
      <c r="S321" s="236"/>
      <c r="T321" s="237"/>
      <c r="AT321" s="238" t="s">
        <v>180</v>
      </c>
      <c r="AU321" s="238" t="s">
        <v>87</v>
      </c>
      <c r="AV321" s="12" t="s">
        <v>87</v>
      </c>
      <c r="AW321" s="12" t="s">
        <v>38</v>
      </c>
      <c r="AX321" s="12" t="s">
        <v>77</v>
      </c>
      <c r="AY321" s="238" t="s">
        <v>171</v>
      </c>
    </row>
    <row r="322" s="12" customFormat="1">
      <c r="B322" s="228"/>
      <c r="C322" s="229"/>
      <c r="D322" s="219" t="s">
        <v>180</v>
      </c>
      <c r="E322" s="230" t="s">
        <v>1</v>
      </c>
      <c r="F322" s="231" t="s">
        <v>603</v>
      </c>
      <c r="G322" s="229"/>
      <c r="H322" s="232">
        <v>56.671999999999997</v>
      </c>
      <c r="I322" s="233"/>
      <c r="J322" s="229"/>
      <c r="K322" s="229"/>
      <c r="L322" s="234"/>
      <c r="M322" s="235"/>
      <c r="N322" s="236"/>
      <c r="O322" s="236"/>
      <c r="P322" s="236"/>
      <c r="Q322" s="236"/>
      <c r="R322" s="236"/>
      <c r="S322" s="236"/>
      <c r="T322" s="237"/>
      <c r="AT322" s="238" t="s">
        <v>180</v>
      </c>
      <c r="AU322" s="238" t="s">
        <v>87</v>
      </c>
      <c r="AV322" s="12" t="s">
        <v>87</v>
      </c>
      <c r="AW322" s="12" t="s">
        <v>38</v>
      </c>
      <c r="AX322" s="12" t="s">
        <v>77</v>
      </c>
      <c r="AY322" s="238" t="s">
        <v>171</v>
      </c>
    </row>
    <row r="323" s="11" customFormat="1">
      <c r="B323" s="217"/>
      <c r="C323" s="218"/>
      <c r="D323" s="219" t="s">
        <v>180</v>
      </c>
      <c r="E323" s="220" t="s">
        <v>1</v>
      </c>
      <c r="F323" s="221" t="s">
        <v>627</v>
      </c>
      <c r="G323" s="218"/>
      <c r="H323" s="220" t="s">
        <v>1</v>
      </c>
      <c r="I323" s="222"/>
      <c r="J323" s="218"/>
      <c r="K323" s="218"/>
      <c r="L323" s="223"/>
      <c r="M323" s="224"/>
      <c r="N323" s="225"/>
      <c r="O323" s="225"/>
      <c r="P323" s="225"/>
      <c r="Q323" s="225"/>
      <c r="R323" s="225"/>
      <c r="S323" s="225"/>
      <c r="T323" s="226"/>
      <c r="AT323" s="227" t="s">
        <v>180</v>
      </c>
      <c r="AU323" s="227" t="s">
        <v>87</v>
      </c>
      <c r="AV323" s="11" t="s">
        <v>85</v>
      </c>
      <c r="AW323" s="11" t="s">
        <v>38</v>
      </c>
      <c r="AX323" s="11" t="s">
        <v>77</v>
      </c>
      <c r="AY323" s="227" t="s">
        <v>171</v>
      </c>
    </row>
    <row r="324" s="12" customFormat="1">
      <c r="B324" s="228"/>
      <c r="C324" s="229"/>
      <c r="D324" s="219" t="s">
        <v>180</v>
      </c>
      <c r="E324" s="230" t="s">
        <v>1</v>
      </c>
      <c r="F324" s="231" t="s">
        <v>628</v>
      </c>
      <c r="G324" s="229"/>
      <c r="H324" s="232">
        <v>177.84</v>
      </c>
      <c r="I324" s="233"/>
      <c r="J324" s="229"/>
      <c r="K324" s="229"/>
      <c r="L324" s="234"/>
      <c r="M324" s="235"/>
      <c r="N324" s="236"/>
      <c r="O324" s="236"/>
      <c r="P324" s="236"/>
      <c r="Q324" s="236"/>
      <c r="R324" s="236"/>
      <c r="S324" s="236"/>
      <c r="T324" s="237"/>
      <c r="AT324" s="238" t="s">
        <v>180</v>
      </c>
      <c r="AU324" s="238" t="s">
        <v>87</v>
      </c>
      <c r="AV324" s="12" t="s">
        <v>87</v>
      </c>
      <c r="AW324" s="12" t="s">
        <v>38</v>
      </c>
      <c r="AX324" s="12" t="s">
        <v>77</v>
      </c>
      <c r="AY324" s="238" t="s">
        <v>171</v>
      </c>
    </row>
    <row r="325" s="12" customFormat="1">
      <c r="B325" s="228"/>
      <c r="C325" s="229"/>
      <c r="D325" s="219" t="s">
        <v>180</v>
      </c>
      <c r="E325" s="230" t="s">
        <v>1</v>
      </c>
      <c r="F325" s="231" t="s">
        <v>629</v>
      </c>
      <c r="G325" s="229"/>
      <c r="H325" s="232">
        <v>-48.600000000000001</v>
      </c>
      <c r="I325" s="233"/>
      <c r="J325" s="229"/>
      <c r="K325" s="229"/>
      <c r="L325" s="234"/>
      <c r="M325" s="235"/>
      <c r="N325" s="236"/>
      <c r="O325" s="236"/>
      <c r="P325" s="236"/>
      <c r="Q325" s="236"/>
      <c r="R325" s="236"/>
      <c r="S325" s="236"/>
      <c r="T325" s="237"/>
      <c r="AT325" s="238" t="s">
        <v>180</v>
      </c>
      <c r="AU325" s="238" t="s">
        <v>87</v>
      </c>
      <c r="AV325" s="12" t="s">
        <v>87</v>
      </c>
      <c r="AW325" s="12" t="s">
        <v>38</v>
      </c>
      <c r="AX325" s="12" t="s">
        <v>77</v>
      </c>
      <c r="AY325" s="238" t="s">
        <v>171</v>
      </c>
    </row>
    <row r="326" s="12" customFormat="1">
      <c r="B326" s="228"/>
      <c r="C326" s="229"/>
      <c r="D326" s="219" t="s">
        <v>180</v>
      </c>
      <c r="E326" s="230" t="s">
        <v>1</v>
      </c>
      <c r="F326" s="231" t="s">
        <v>630</v>
      </c>
      <c r="G326" s="229"/>
      <c r="H326" s="232">
        <v>143.5</v>
      </c>
      <c r="I326" s="233"/>
      <c r="J326" s="229"/>
      <c r="K326" s="229"/>
      <c r="L326" s="234"/>
      <c r="M326" s="235"/>
      <c r="N326" s="236"/>
      <c r="O326" s="236"/>
      <c r="P326" s="236"/>
      <c r="Q326" s="236"/>
      <c r="R326" s="236"/>
      <c r="S326" s="236"/>
      <c r="T326" s="237"/>
      <c r="AT326" s="238" t="s">
        <v>180</v>
      </c>
      <c r="AU326" s="238" t="s">
        <v>87</v>
      </c>
      <c r="AV326" s="12" t="s">
        <v>87</v>
      </c>
      <c r="AW326" s="12" t="s">
        <v>38</v>
      </c>
      <c r="AX326" s="12" t="s">
        <v>77</v>
      </c>
      <c r="AY326" s="238" t="s">
        <v>171</v>
      </c>
    </row>
    <row r="327" s="12" customFormat="1">
      <c r="B327" s="228"/>
      <c r="C327" s="229"/>
      <c r="D327" s="219" t="s">
        <v>180</v>
      </c>
      <c r="E327" s="230" t="s">
        <v>1</v>
      </c>
      <c r="F327" s="231" t="s">
        <v>631</v>
      </c>
      <c r="G327" s="229"/>
      <c r="H327" s="232">
        <v>-20.52</v>
      </c>
      <c r="I327" s="233"/>
      <c r="J327" s="229"/>
      <c r="K327" s="229"/>
      <c r="L327" s="234"/>
      <c r="M327" s="235"/>
      <c r="N327" s="236"/>
      <c r="O327" s="236"/>
      <c r="P327" s="236"/>
      <c r="Q327" s="236"/>
      <c r="R327" s="236"/>
      <c r="S327" s="236"/>
      <c r="T327" s="237"/>
      <c r="AT327" s="238" t="s">
        <v>180</v>
      </c>
      <c r="AU327" s="238" t="s">
        <v>87</v>
      </c>
      <c r="AV327" s="12" t="s">
        <v>87</v>
      </c>
      <c r="AW327" s="12" t="s">
        <v>38</v>
      </c>
      <c r="AX327" s="12" t="s">
        <v>77</v>
      </c>
      <c r="AY327" s="238" t="s">
        <v>171</v>
      </c>
    </row>
    <row r="328" s="13" customFormat="1">
      <c r="B328" s="239"/>
      <c r="C328" s="240"/>
      <c r="D328" s="219" t="s">
        <v>180</v>
      </c>
      <c r="E328" s="241" t="s">
        <v>1</v>
      </c>
      <c r="F328" s="242" t="s">
        <v>253</v>
      </c>
      <c r="G328" s="240"/>
      <c r="H328" s="243">
        <v>322.16700000000003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AT328" s="249" t="s">
        <v>180</v>
      </c>
      <c r="AU328" s="249" t="s">
        <v>87</v>
      </c>
      <c r="AV328" s="13" t="s">
        <v>178</v>
      </c>
      <c r="AW328" s="13" t="s">
        <v>38</v>
      </c>
      <c r="AX328" s="13" t="s">
        <v>85</v>
      </c>
      <c r="AY328" s="249" t="s">
        <v>171</v>
      </c>
    </row>
    <row r="329" s="1" customFormat="1" ht="16.5" customHeight="1">
      <c r="B329" s="38"/>
      <c r="C329" s="205" t="s">
        <v>632</v>
      </c>
      <c r="D329" s="205" t="s">
        <v>173</v>
      </c>
      <c r="E329" s="206" t="s">
        <v>633</v>
      </c>
      <c r="F329" s="207" t="s">
        <v>634</v>
      </c>
      <c r="G329" s="208" t="s">
        <v>189</v>
      </c>
      <c r="H329" s="209">
        <v>88.930000000000007</v>
      </c>
      <c r="I329" s="210"/>
      <c r="J329" s="211">
        <f>ROUND(I329*H329,2)</f>
        <v>0</v>
      </c>
      <c r="K329" s="207" t="s">
        <v>177</v>
      </c>
      <c r="L329" s="43"/>
      <c r="M329" s="212" t="s">
        <v>1</v>
      </c>
      <c r="N329" s="213" t="s">
        <v>48</v>
      </c>
      <c r="O329" s="79"/>
      <c r="P329" s="214">
        <f>O329*H329</f>
        <v>0</v>
      </c>
      <c r="Q329" s="214">
        <v>0</v>
      </c>
      <c r="R329" s="214">
        <f>Q329*H329</f>
        <v>0</v>
      </c>
      <c r="S329" s="214">
        <v>0</v>
      </c>
      <c r="T329" s="215">
        <f>S329*H329</f>
        <v>0</v>
      </c>
      <c r="AR329" s="16" t="s">
        <v>178</v>
      </c>
      <c r="AT329" s="16" t="s">
        <v>173</v>
      </c>
      <c r="AU329" s="16" t="s">
        <v>87</v>
      </c>
      <c r="AY329" s="16" t="s">
        <v>171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6" t="s">
        <v>85</v>
      </c>
      <c r="BK329" s="216">
        <f>ROUND(I329*H329,2)</f>
        <v>0</v>
      </c>
      <c r="BL329" s="16" t="s">
        <v>178</v>
      </c>
      <c r="BM329" s="16" t="s">
        <v>635</v>
      </c>
    </row>
    <row r="330" s="12" customFormat="1">
      <c r="B330" s="228"/>
      <c r="C330" s="229"/>
      <c r="D330" s="219" t="s">
        <v>180</v>
      </c>
      <c r="E330" s="230" t="s">
        <v>1</v>
      </c>
      <c r="F330" s="231" t="s">
        <v>636</v>
      </c>
      <c r="G330" s="229"/>
      <c r="H330" s="232">
        <v>26.129999999999999</v>
      </c>
      <c r="I330" s="233"/>
      <c r="J330" s="229"/>
      <c r="K330" s="229"/>
      <c r="L330" s="234"/>
      <c r="M330" s="235"/>
      <c r="N330" s="236"/>
      <c r="O330" s="236"/>
      <c r="P330" s="236"/>
      <c r="Q330" s="236"/>
      <c r="R330" s="236"/>
      <c r="S330" s="236"/>
      <c r="T330" s="237"/>
      <c r="AT330" s="238" t="s">
        <v>180</v>
      </c>
      <c r="AU330" s="238" t="s">
        <v>87</v>
      </c>
      <c r="AV330" s="12" t="s">
        <v>87</v>
      </c>
      <c r="AW330" s="12" t="s">
        <v>38</v>
      </c>
      <c r="AX330" s="12" t="s">
        <v>77</v>
      </c>
      <c r="AY330" s="238" t="s">
        <v>171</v>
      </c>
    </row>
    <row r="331" s="12" customFormat="1">
      <c r="B331" s="228"/>
      <c r="C331" s="229"/>
      <c r="D331" s="219" t="s">
        <v>180</v>
      </c>
      <c r="E331" s="230" t="s">
        <v>1</v>
      </c>
      <c r="F331" s="231" t="s">
        <v>637</v>
      </c>
      <c r="G331" s="229"/>
      <c r="H331" s="232">
        <v>18</v>
      </c>
      <c r="I331" s="233"/>
      <c r="J331" s="229"/>
      <c r="K331" s="229"/>
      <c r="L331" s="234"/>
      <c r="M331" s="235"/>
      <c r="N331" s="236"/>
      <c r="O331" s="236"/>
      <c r="P331" s="236"/>
      <c r="Q331" s="236"/>
      <c r="R331" s="236"/>
      <c r="S331" s="236"/>
      <c r="T331" s="237"/>
      <c r="AT331" s="238" t="s">
        <v>180</v>
      </c>
      <c r="AU331" s="238" t="s">
        <v>87</v>
      </c>
      <c r="AV331" s="12" t="s">
        <v>87</v>
      </c>
      <c r="AW331" s="12" t="s">
        <v>38</v>
      </c>
      <c r="AX331" s="12" t="s">
        <v>77</v>
      </c>
      <c r="AY331" s="238" t="s">
        <v>171</v>
      </c>
    </row>
    <row r="332" s="12" customFormat="1">
      <c r="B332" s="228"/>
      <c r="C332" s="229"/>
      <c r="D332" s="219" t="s">
        <v>180</v>
      </c>
      <c r="E332" s="230" t="s">
        <v>1</v>
      </c>
      <c r="F332" s="231" t="s">
        <v>638</v>
      </c>
      <c r="G332" s="229"/>
      <c r="H332" s="232">
        <v>44.799999999999997</v>
      </c>
      <c r="I332" s="233"/>
      <c r="J332" s="229"/>
      <c r="K332" s="229"/>
      <c r="L332" s="234"/>
      <c r="M332" s="235"/>
      <c r="N332" s="236"/>
      <c r="O332" s="236"/>
      <c r="P332" s="236"/>
      <c r="Q332" s="236"/>
      <c r="R332" s="236"/>
      <c r="S332" s="236"/>
      <c r="T332" s="237"/>
      <c r="AT332" s="238" t="s">
        <v>180</v>
      </c>
      <c r="AU332" s="238" t="s">
        <v>87</v>
      </c>
      <c r="AV332" s="12" t="s">
        <v>87</v>
      </c>
      <c r="AW332" s="12" t="s">
        <v>38</v>
      </c>
      <c r="AX332" s="12" t="s">
        <v>77</v>
      </c>
      <c r="AY332" s="238" t="s">
        <v>171</v>
      </c>
    </row>
    <row r="333" s="13" customFormat="1">
      <c r="B333" s="239"/>
      <c r="C333" s="240"/>
      <c r="D333" s="219" t="s">
        <v>180</v>
      </c>
      <c r="E333" s="241" t="s">
        <v>1</v>
      </c>
      <c r="F333" s="242" t="s">
        <v>253</v>
      </c>
      <c r="G333" s="240"/>
      <c r="H333" s="243">
        <v>88.929999999999993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AT333" s="249" t="s">
        <v>180</v>
      </c>
      <c r="AU333" s="249" t="s">
        <v>87</v>
      </c>
      <c r="AV333" s="13" t="s">
        <v>178</v>
      </c>
      <c r="AW333" s="13" t="s">
        <v>38</v>
      </c>
      <c r="AX333" s="13" t="s">
        <v>85</v>
      </c>
      <c r="AY333" s="249" t="s">
        <v>171</v>
      </c>
    </row>
    <row r="334" s="1" customFormat="1" ht="16.5" customHeight="1">
      <c r="B334" s="38"/>
      <c r="C334" s="261" t="s">
        <v>639</v>
      </c>
      <c r="D334" s="261" t="s">
        <v>383</v>
      </c>
      <c r="E334" s="262" t="s">
        <v>640</v>
      </c>
      <c r="F334" s="263" t="s">
        <v>641</v>
      </c>
      <c r="G334" s="264" t="s">
        <v>189</v>
      </c>
      <c r="H334" s="265">
        <v>93.376999999999995</v>
      </c>
      <c r="I334" s="266"/>
      <c r="J334" s="267">
        <f>ROUND(I334*H334,2)</f>
        <v>0</v>
      </c>
      <c r="K334" s="263" t="s">
        <v>177</v>
      </c>
      <c r="L334" s="268"/>
      <c r="M334" s="269" t="s">
        <v>1</v>
      </c>
      <c r="N334" s="270" t="s">
        <v>48</v>
      </c>
      <c r="O334" s="79"/>
      <c r="P334" s="214">
        <f>O334*H334</f>
        <v>0</v>
      </c>
      <c r="Q334" s="214">
        <v>3.0000000000000001E-05</v>
      </c>
      <c r="R334" s="214">
        <f>Q334*H334</f>
        <v>0.00280131</v>
      </c>
      <c r="S334" s="214">
        <v>0</v>
      </c>
      <c r="T334" s="215">
        <f>S334*H334</f>
        <v>0</v>
      </c>
      <c r="AR334" s="16" t="s">
        <v>211</v>
      </c>
      <c r="AT334" s="16" t="s">
        <v>383</v>
      </c>
      <c r="AU334" s="16" t="s">
        <v>87</v>
      </c>
      <c r="AY334" s="16" t="s">
        <v>171</v>
      </c>
      <c r="BE334" s="216">
        <f>IF(N334="základní",J334,0)</f>
        <v>0</v>
      </c>
      <c r="BF334" s="216">
        <f>IF(N334="snížená",J334,0)</f>
        <v>0</v>
      </c>
      <c r="BG334" s="216">
        <f>IF(N334="zákl. přenesená",J334,0)</f>
        <v>0</v>
      </c>
      <c r="BH334" s="216">
        <f>IF(N334="sníž. přenesená",J334,0)</f>
        <v>0</v>
      </c>
      <c r="BI334" s="216">
        <f>IF(N334="nulová",J334,0)</f>
        <v>0</v>
      </c>
      <c r="BJ334" s="16" t="s">
        <v>85</v>
      </c>
      <c r="BK334" s="216">
        <f>ROUND(I334*H334,2)</f>
        <v>0</v>
      </c>
      <c r="BL334" s="16" t="s">
        <v>178</v>
      </c>
      <c r="BM334" s="16" t="s">
        <v>642</v>
      </c>
    </row>
    <row r="335" s="12" customFormat="1">
      <c r="B335" s="228"/>
      <c r="C335" s="229"/>
      <c r="D335" s="219" t="s">
        <v>180</v>
      </c>
      <c r="E335" s="229"/>
      <c r="F335" s="231" t="s">
        <v>643</v>
      </c>
      <c r="G335" s="229"/>
      <c r="H335" s="232">
        <v>93.376999999999995</v>
      </c>
      <c r="I335" s="233"/>
      <c r="J335" s="229"/>
      <c r="K335" s="229"/>
      <c r="L335" s="234"/>
      <c r="M335" s="235"/>
      <c r="N335" s="236"/>
      <c r="O335" s="236"/>
      <c r="P335" s="236"/>
      <c r="Q335" s="236"/>
      <c r="R335" s="236"/>
      <c r="S335" s="236"/>
      <c r="T335" s="237"/>
      <c r="AT335" s="238" t="s">
        <v>180</v>
      </c>
      <c r="AU335" s="238" t="s">
        <v>87</v>
      </c>
      <c r="AV335" s="12" t="s">
        <v>87</v>
      </c>
      <c r="AW335" s="12" t="s">
        <v>4</v>
      </c>
      <c r="AX335" s="12" t="s">
        <v>85</v>
      </c>
      <c r="AY335" s="238" t="s">
        <v>171</v>
      </c>
    </row>
    <row r="336" s="1" customFormat="1" ht="16.5" customHeight="1">
      <c r="B336" s="38"/>
      <c r="C336" s="205" t="s">
        <v>644</v>
      </c>
      <c r="D336" s="205" t="s">
        <v>173</v>
      </c>
      <c r="E336" s="206" t="s">
        <v>645</v>
      </c>
      <c r="F336" s="207" t="s">
        <v>646</v>
      </c>
      <c r="G336" s="208" t="s">
        <v>189</v>
      </c>
      <c r="H336" s="209">
        <v>6.5999999999999996</v>
      </c>
      <c r="I336" s="210"/>
      <c r="J336" s="211">
        <f>ROUND(I336*H336,2)</f>
        <v>0</v>
      </c>
      <c r="K336" s="207" t="s">
        <v>177</v>
      </c>
      <c r="L336" s="43"/>
      <c r="M336" s="212" t="s">
        <v>1</v>
      </c>
      <c r="N336" s="213" t="s">
        <v>48</v>
      </c>
      <c r="O336" s="79"/>
      <c r="P336" s="214">
        <f>O336*H336</f>
        <v>0</v>
      </c>
      <c r="Q336" s="214">
        <v>6.0000000000000002E-05</v>
      </c>
      <c r="R336" s="214">
        <f>Q336*H336</f>
        <v>0.00039599999999999998</v>
      </c>
      <c r="S336" s="214">
        <v>0</v>
      </c>
      <c r="T336" s="215">
        <f>S336*H336</f>
        <v>0</v>
      </c>
      <c r="AR336" s="16" t="s">
        <v>178</v>
      </c>
      <c r="AT336" s="16" t="s">
        <v>173</v>
      </c>
      <c r="AU336" s="16" t="s">
        <v>87</v>
      </c>
      <c r="AY336" s="16" t="s">
        <v>171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6" t="s">
        <v>85</v>
      </c>
      <c r="BK336" s="216">
        <f>ROUND(I336*H336,2)</f>
        <v>0</v>
      </c>
      <c r="BL336" s="16" t="s">
        <v>178</v>
      </c>
      <c r="BM336" s="16" t="s">
        <v>647</v>
      </c>
    </row>
    <row r="337" s="11" customFormat="1">
      <c r="B337" s="217"/>
      <c r="C337" s="218"/>
      <c r="D337" s="219" t="s">
        <v>180</v>
      </c>
      <c r="E337" s="220" t="s">
        <v>1</v>
      </c>
      <c r="F337" s="221" t="s">
        <v>648</v>
      </c>
      <c r="G337" s="218"/>
      <c r="H337" s="220" t="s">
        <v>1</v>
      </c>
      <c r="I337" s="222"/>
      <c r="J337" s="218"/>
      <c r="K337" s="218"/>
      <c r="L337" s="223"/>
      <c r="M337" s="224"/>
      <c r="N337" s="225"/>
      <c r="O337" s="225"/>
      <c r="P337" s="225"/>
      <c r="Q337" s="225"/>
      <c r="R337" s="225"/>
      <c r="S337" s="225"/>
      <c r="T337" s="226"/>
      <c r="AT337" s="227" t="s">
        <v>180</v>
      </c>
      <c r="AU337" s="227" t="s">
        <v>87</v>
      </c>
      <c r="AV337" s="11" t="s">
        <v>85</v>
      </c>
      <c r="AW337" s="11" t="s">
        <v>38</v>
      </c>
      <c r="AX337" s="11" t="s">
        <v>77</v>
      </c>
      <c r="AY337" s="227" t="s">
        <v>171</v>
      </c>
    </row>
    <row r="338" s="12" customFormat="1">
      <c r="B338" s="228"/>
      <c r="C338" s="229"/>
      <c r="D338" s="219" t="s">
        <v>180</v>
      </c>
      <c r="E338" s="230" t="s">
        <v>1</v>
      </c>
      <c r="F338" s="231" t="s">
        <v>649</v>
      </c>
      <c r="G338" s="229"/>
      <c r="H338" s="232">
        <v>6.5999999999999996</v>
      </c>
      <c r="I338" s="233"/>
      <c r="J338" s="229"/>
      <c r="K338" s="229"/>
      <c r="L338" s="234"/>
      <c r="M338" s="235"/>
      <c r="N338" s="236"/>
      <c r="O338" s="236"/>
      <c r="P338" s="236"/>
      <c r="Q338" s="236"/>
      <c r="R338" s="236"/>
      <c r="S338" s="236"/>
      <c r="T338" s="237"/>
      <c r="AT338" s="238" t="s">
        <v>180</v>
      </c>
      <c r="AU338" s="238" t="s">
        <v>87</v>
      </c>
      <c r="AV338" s="12" t="s">
        <v>87</v>
      </c>
      <c r="AW338" s="12" t="s">
        <v>38</v>
      </c>
      <c r="AX338" s="12" t="s">
        <v>85</v>
      </c>
      <c r="AY338" s="238" t="s">
        <v>171</v>
      </c>
    </row>
    <row r="339" s="1" customFormat="1" ht="16.5" customHeight="1">
      <c r="B339" s="38"/>
      <c r="C339" s="261" t="s">
        <v>650</v>
      </c>
      <c r="D339" s="261" t="s">
        <v>383</v>
      </c>
      <c r="E339" s="262" t="s">
        <v>651</v>
      </c>
      <c r="F339" s="263" t="s">
        <v>652</v>
      </c>
      <c r="G339" s="264" t="s">
        <v>189</v>
      </c>
      <c r="H339" s="265">
        <v>6.9299999999999997</v>
      </c>
      <c r="I339" s="266"/>
      <c r="J339" s="267">
        <f>ROUND(I339*H339,2)</f>
        <v>0</v>
      </c>
      <c r="K339" s="263" t="s">
        <v>177</v>
      </c>
      <c r="L339" s="268"/>
      <c r="M339" s="269" t="s">
        <v>1</v>
      </c>
      <c r="N339" s="270" t="s">
        <v>48</v>
      </c>
      <c r="O339" s="79"/>
      <c r="P339" s="214">
        <f>O339*H339</f>
        <v>0</v>
      </c>
      <c r="Q339" s="214">
        <v>0.00059999999999999995</v>
      </c>
      <c r="R339" s="214">
        <f>Q339*H339</f>
        <v>0.0041579999999999994</v>
      </c>
      <c r="S339" s="214">
        <v>0</v>
      </c>
      <c r="T339" s="215">
        <f>S339*H339</f>
        <v>0</v>
      </c>
      <c r="AR339" s="16" t="s">
        <v>211</v>
      </c>
      <c r="AT339" s="16" t="s">
        <v>383</v>
      </c>
      <c r="AU339" s="16" t="s">
        <v>87</v>
      </c>
      <c r="AY339" s="16" t="s">
        <v>171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6" t="s">
        <v>85</v>
      </c>
      <c r="BK339" s="216">
        <f>ROUND(I339*H339,2)</f>
        <v>0</v>
      </c>
      <c r="BL339" s="16" t="s">
        <v>178</v>
      </c>
      <c r="BM339" s="16" t="s">
        <v>653</v>
      </c>
    </row>
    <row r="340" s="12" customFormat="1">
      <c r="B340" s="228"/>
      <c r="C340" s="229"/>
      <c r="D340" s="219" t="s">
        <v>180</v>
      </c>
      <c r="E340" s="229"/>
      <c r="F340" s="231" t="s">
        <v>654</v>
      </c>
      <c r="G340" s="229"/>
      <c r="H340" s="232">
        <v>6.9299999999999997</v>
      </c>
      <c r="I340" s="233"/>
      <c r="J340" s="229"/>
      <c r="K340" s="229"/>
      <c r="L340" s="234"/>
      <c r="M340" s="235"/>
      <c r="N340" s="236"/>
      <c r="O340" s="236"/>
      <c r="P340" s="236"/>
      <c r="Q340" s="236"/>
      <c r="R340" s="236"/>
      <c r="S340" s="236"/>
      <c r="T340" s="237"/>
      <c r="AT340" s="238" t="s">
        <v>180</v>
      </c>
      <c r="AU340" s="238" t="s">
        <v>87</v>
      </c>
      <c r="AV340" s="12" t="s">
        <v>87</v>
      </c>
      <c r="AW340" s="12" t="s">
        <v>4</v>
      </c>
      <c r="AX340" s="12" t="s">
        <v>85</v>
      </c>
      <c r="AY340" s="238" t="s">
        <v>171</v>
      </c>
    </row>
    <row r="341" s="1" customFormat="1" ht="16.5" customHeight="1">
      <c r="B341" s="38"/>
      <c r="C341" s="261" t="s">
        <v>655</v>
      </c>
      <c r="D341" s="261" t="s">
        <v>383</v>
      </c>
      <c r="E341" s="262" t="s">
        <v>656</v>
      </c>
      <c r="F341" s="263" t="s">
        <v>657</v>
      </c>
      <c r="G341" s="264" t="s">
        <v>189</v>
      </c>
      <c r="H341" s="265">
        <v>24.276</v>
      </c>
      <c r="I341" s="266"/>
      <c r="J341" s="267">
        <f>ROUND(I341*H341,2)</f>
        <v>0</v>
      </c>
      <c r="K341" s="263" t="s">
        <v>177</v>
      </c>
      <c r="L341" s="268"/>
      <c r="M341" s="269" t="s">
        <v>1</v>
      </c>
      <c r="N341" s="270" t="s">
        <v>48</v>
      </c>
      <c r="O341" s="79"/>
      <c r="P341" s="214">
        <f>O341*H341</f>
        <v>0</v>
      </c>
      <c r="Q341" s="214">
        <v>0.00050000000000000001</v>
      </c>
      <c r="R341" s="214">
        <f>Q341*H341</f>
        <v>0.012138</v>
      </c>
      <c r="S341" s="214">
        <v>0</v>
      </c>
      <c r="T341" s="215">
        <f>S341*H341</f>
        <v>0</v>
      </c>
      <c r="AR341" s="16" t="s">
        <v>211</v>
      </c>
      <c r="AT341" s="16" t="s">
        <v>383</v>
      </c>
      <c r="AU341" s="16" t="s">
        <v>87</v>
      </c>
      <c r="AY341" s="16" t="s">
        <v>171</v>
      </c>
      <c r="BE341" s="216">
        <f>IF(N341="základní",J341,0)</f>
        <v>0</v>
      </c>
      <c r="BF341" s="216">
        <f>IF(N341="snížená",J341,0)</f>
        <v>0</v>
      </c>
      <c r="BG341" s="216">
        <f>IF(N341="zákl. přenesená",J341,0)</f>
        <v>0</v>
      </c>
      <c r="BH341" s="216">
        <f>IF(N341="sníž. přenesená",J341,0)</f>
        <v>0</v>
      </c>
      <c r="BI341" s="216">
        <f>IF(N341="nulová",J341,0)</f>
        <v>0</v>
      </c>
      <c r="BJ341" s="16" t="s">
        <v>85</v>
      </c>
      <c r="BK341" s="216">
        <f>ROUND(I341*H341,2)</f>
        <v>0</v>
      </c>
      <c r="BL341" s="16" t="s">
        <v>178</v>
      </c>
      <c r="BM341" s="16" t="s">
        <v>658</v>
      </c>
    </row>
    <row r="342" s="1" customFormat="1" ht="16.5" customHeight="1">
      <c r="B342" s="38"/>
      <c r="C342" s="205" t="s">
        <v>659</v>
      </c>
      <c r="D342" s="205" t="s">
        <v>173</v>
      </c>
      <c r="E342" s="206" t="s">
        <v>660</v>
      </c>
      <c r="F342" s="207" t="s">
        <v>661</v>
      </c>
      <c r="G342" s="208" t="s">
        <v>176</v>
      </c>
      <c r="H342" s="209">
        <v>13.275</v>
      </c>
      <c r="I342" s="210"/>
      <c r="J342" s="211">
        <f>ROUND(I342*H342,2)</f>
        <v>0</v>
      </c>
      <c r="K342" s="207" t="s">
        <v>177</v>
      </c>
      <c r="L342" s="43"/>
      <c r="M342" s="212" t="s">
        <v>1</v>
      </c>
      <c r="N342" s="213" t="s">
        <v>48</v>
      </c>
      <c r="O342" s="79"/>
      <c r="P342" s="214">
        <f>O342*H342</f>
        <v>0</v>
      </c>
      <c r="Q342" s="214">
        <v>0.00628</v>
      </c>
      <c r="R342" s="214">
        <f>Q342*H342</f>
        <v>0.083366999999999997</v>
      </c>
      <c r="S342" s="214">
        <v>0</v>
      </c>
      <c r="T342" s="215">
        <f>S342*H342</f>
        <v>0</v>
      </c>
      <c r="AR342" s="16" t="s">
        <v>178</v>
      </c>
      <c r="AT342" s="16" t="s">
        <v>173</v>
      </c>
      <c r="AU342" s="16" t="s">
        <v>87</v>
      </c>
      <c r="AY342" s="16" t="s">
        <v>171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6" t="s">
        <v>85</v>
      </c>
      <c r="BK342" s="216">
        <f>ROUND(I342*H342,2)</f>
        <v>0</v>
      </c>
      <c r="BL342" s="16" t="s">
        <v>178</v>
      </c>
      <c r="BM342" s="16" t="s">
        <v>662</v>
      </c>
    </row>
    <row r="343" s="12" customFormat="1">
      <c r="B343" s="228"/>
      <c r="C343" s="229"/>
      <c r="D343" s="219" t="s">
        <v>180</v>
      </c>
      <c r="E343" s="230" t="s">
        <v>1</v>
      </c>
      <c r="F343" s="231" t="s">
        <v>626</v>
      </c>
      <c r="G343" s="229"/>
      <c r="H343" s="232">
        <v>13.275</v>
      </c>
      <c r="I343" s="233"/>
      <c r="J343" s="229"/>
      <c r="K343" s="229"/>
      <c r="L343" s="234"/>
      <c r="M343" s="235"/>
      <c r="N343" s="236"/>
      <c r="O343" s="236"/>
      <c r="P343" s="236"/>
      <c r="Q343" s="236"/>
      <c r="R343" s="236"/>
      <c r="S343" s="236"/>
      <c r="T343" s="237"/>
      <c r="AT343" s="238" t="s">
        <v>180</v>
      </c>
      <c r="AU343" s="238" t="s">
        <v>87</v>
      </c>
      <c r="AV343" s="12" t="s">
        <v>87</v>
      </c>
      <c r="AW343" s="12" t="s">
        <v>38</v>
      </c>
      <c r="AX343" s="12" t="s">
        <v>85</v>
      </c>
      <c r="AY343" s="238" t="s">
        <v>171</v>
      </c>
    </row>
    <row r="344" s="1" customFormat="1" ht="16.5" customHeight="1">
      <c r="B344" s="38"/>
      <c r="C344" s="205" t="s">
        <v>663</v>
      </c>
      <c r="D344" s="205" t="s">
        <v>173</v>
      </c>
      <c r="E344" s="206" t="s">
        <v>664</v>
      </c>
      <c r="F344" s="207" t="s">
        <v>665</v>
      </c>
      <c r="G344" s="208" t="s">
        <v>176</v>
      </c>
      <c r="H344" s="209">
        <v>308.892</v>
      </c>
      <c r="I344" s="210"/>
      <c r="J344" s="211">
        <f>ROUND(I344*H344,2)</f>
        <v>0</v>
      </c>
      <c r="K344" s="207" t="s">
        <v>177</v>
      </c>
      <c r="L344" s="43"/>
      <c r="M344" s="212" t="s">
        <v>1</v>
      </c>
      <c r="N344" s="213" t="s">
        <v>48</v>
      </c>
      <c r="O344" s="79"/>
      <c r="P344" s="214">
        <f>O344*H344</f>
        <v>0</v>
      </c>
      <c r="Q344" s="214">
        <v>0.0026800000000000001</v>
      </c>
      <c r="R344" s="214">
        <f>Q344*H344</f>
        <v>0.82783055999999999</v>
      </c>
      <c r="S344" s="214">
        <v>0</v>
      </c>
      <c r="T344" s="215">
        <f>S344*H344</f>
        <v>0</v>
      </c>
      <c r="AR344" s="16" t="s">
        <v>178</v>
      </c>
      <c r="AT344" s="16" t="s">
        <v>173</v>
      </c>
      <c r="AU344" s="16" t="s">
        <v>87</v>
      </c>
      <c r="AY344" s="16" t="s">
        <v>171</v>
      </c>
      <c r="BE344" s="216">
        <f>IF(N344="základní",J344,0)</f>
        <v>0</v>
      </c>
      <c r="BF344" s="216">
        <f>IF(N344="snížená",J344,0)</f>
        <v>0</v>
      </c>
      <c r="BG344" s="216">
        <f>IF(N344="zákl. přenesená",J344,0)</f>
        <v>0</v>
      </c>
      <c r="BH344" s="216">
        <f>IF(N344="sníž. přenesená",J344,0)</f>
        <v>0</v>
      </c>
      <c r="BI344" s="216">
        <f>IF(N344="nulová",J344,0)</f>
        <v>0</v>
      </c>
      <c r="BJ344" s="16" t="s">
        <v>85</v>
      </c>
      <c r="BK344" s="216">
        <f>ROUND(I344*H344,2)</f>
        <v>0</v>
      </c>
      <c r="BL344" s="16" t="s">
        <v>178</v>
      </c>
      <c r="BM344" s="16" t="s">
        <v>666</v>
      </c>
    </row>
    <row r="345" s="11" customFormat="1">
      <c r="B345" s="217"/>
      <c r="C345" s="218"/>
      <c r="D345" s="219" t="s">
        <v>180</v>
      </c>
      <c r="E345" s="220" t="s">
        <v>1</v>
      </c>
      <c r="F345" s="221" t="s">
        <v>602</v>
      </c>
      <c r="G345" s="218"/>
      <c r="H345" s="220" t="s">
        <v>1</v>
      </c>
      <c r="I345" s="222"/>
      <c r="J345" s="218"/>
      <c r="K345" s="218"/>
      <c r="L345" s="223"/>
      <c r="M345" s="224"/>
      <c r="N345" s="225"/>
      <c r="O345" s="225"/>
      <c r="P345" s="225"/>
      <c r="Q345" s="225"/>
      <c r="R345" s="225"/>
      <c r="S345" s="225"/>
      <c r="T345" s="226"/>
      <c r="AT345" s="227" t="s">
        <v>180</v>
      </c>
      <c r="AU345" s="227" t="s">
        <v>87</v>
      </c>
      <c r="AV345" s="11" t="s">
        <v>85</v>
      </c>
      <c r="AW345" s="11" t="s">
        <v>38</v>
      </c>
      <c r="AX345" s="11" t="s">
        <v>77</v>
      </c>
      <c r="AY345" s="227" t="s">
        <v>171</v>
      </c>
    </row>
    <row r="346" s="12" customFormat="1">
      <c r="B346" s="228"/>
      <c r="C346" s="229"/>
      <c r="D346" s="219" t="s">
        <v>180</v>
      </c>
      <c r="E346" s="230" t="s">
        <v>1</v>
      </c>
      <c r="F346" s="231" t="s">
        <v>603</v>
      </c>
      <c r="G346" s="229"/>
      <c r="H346" s="232">
        <v>56.671999999999997</v>
      </c>
      <c r="I346" s="233"/>
      <c r="J346" s="229"/>
      <c r="K346" s="229"/>
      <c r="L346" s="234"/>
      <c r="M346" s="235"/>
      <c r="N346" s="236"/>
      <c r="O346" s="236"/>
      <c r="P346" s="236"/>
      <c r="Q346" s="236"/>
      <c r="R346" s="236"/>
      <c r="S346" s="236"/>
      <c r="T346" s="237"/>
      <c r="AT346" s="238" t="s">
        <v>180</v>
      </c>
      <c r="AU346" s="238" t="s">
        <v>87</v>
      </c>
      <c r="AV346" s="12" t="s">
        <v>87</v>
      </c>
      <c r="AW346" s="12" t="s">
        <v>38</v>
      </c>
      <c r="AX346" s="12" t="s">
        <v>77</v>
      </c>
      <c r="AY346" s="238" t="s">
        <v>171</v>
      </c>
    </row>
    <row r="347" s="11" customFormat="1">
      <c r="B347" s="217"/>
      <c r="C347" s="218"/>
      <c r="D347" s="219" t="s">
        <v>180</v>
      </c>
      <c r="E347" s="220" t="s">
        <v>1</v>
      </c>
      <c r="F347" s="221" t="s">
        <v>627</v>
      </c>
      <c r="G347" s="218"/>
      <c r="H347" s="220" t="s">
        <v>1</v>
      </c>
      <c r="I347" s="222"/>
      <c r="J347" s="218"/>
      <c r="K347" s="218"/>
      <c r="L347" s="223"/>
      <c r="M347" s="224"/>
      <c r="N347" s="225"/>
      <c r="O347" s="225"/>
      <c r="P347" s="225"/>
      <c r="Q347" s="225"/>
      <c r="R347" s="225"/>
      <c r="S347" s="225"/>
      <c r="T347" s="226"/>
      <c r="AT347" s="227" t="s">
        <v>180</v>
      </c>
      <c r="AU347" s="227" t="s">
        <v>87</v>
      </c>
      <c r="AV347" s="11" t="s">
        <v>85</v>
      </c>
      <c r="AW347" s="11" t="s">
        <v>38</v>
      </c>
      <c r="AX347" s="11" t="s">
        <v>77</v>
      </c>
      <c r="AY347" s="227" t="s">
        <v>171</v>
      </c>
    </row>
    <row r="348" s="12" customFormat="1">
      <c r="B348" s="228"/>
      <c r="C348" s="229"/>
      <c r="D348" s="219" t="s">
        <v>180</v>
      </c>
      <c r="E348" s="230" t="s">
        <v>1</v>
      </c>
      <c r="F348" s="231" t="s">
        <v>628</v>
      </c>
      <c r="G348" s="229"/>
      <c r="H348" s="232">
        <v>177.84</v>
      </c>
      <c r="I348" s="233"/>
      <c r="J348" s="229"/>
      <c r="K348" s="229"/>
      <c r="L348" s="234"/>
      <c r="M348" s="235"/>
      <c r="N348" s="236"/>
      <c r="O348" s="236"/>
      <c r="P348" s="236"/>
      <c r="Q348" s="236"/>
      <c r="R348" s="236"/>
      <c r="S348" s="236"/>
      <c r="T348" s="237"/>
      <c r="AT348" s="238" t="s">
        <v>180</v>
      </c>
      <c r="AU348" s="238" t="s">
        <v>87</v>
      </c>
      <c r="AV348" s="12" t="s">
        <v>87</v>
      </c>
      <c r="AW348" s="12" t="s">
        <v>38</v>
      </c>
      <c r="AX348" s="12" t="s">
        <v>77</v>
      </c>
      <c r="AY348" s="238" t="s">
        <v>171</v>
      </c>
    </row>
    <row r="349" s="12" customFormat="1">
      <c r="B349" s="228"/>
      <c r="C349" s="229"/>
      <c r="D349" s="219" t="s">
        <v>180</v>
      </c>
      <c r="E349" s="230" t="s">
        <v>1</v>
      </c>
      <c r="F349" s="231" t="s">
        <v>629</v>
      </c>
      <c r="G349" s="229"/>
      <c r="H349" s="232">
        <v>-48.600000000000001</v>
      </c>
      <c r="I349" s="233"/>
      <c r="J349" s="229"/>
      <c r="K349" s="229"/>
      <c r="L349" s="234"/>
      <c r="M349" s="235"/>
      <c r="N349" s="236"/>
      <c r="O349" s="236"/>
      <c r="P349" s="236"/>
      <c r="Q349" s="236"/>
      <c r="R349" s="236"/>
      <c r="S349" s="236"/>
      <c r="T349" s="237"/>
      <c r="AT349" s="238" t="s">
        <v>180</v>
      </c>
      <c r="AU349" s="238" t="s">
        <v>87</v>
      </c>
      <c r="AV349" s="12" t="s">
        <v>87</v>
      </c>
      <c r="AW349" s="12" t="s">
        <v>38</v>
      </c>
      <c r="AX349" s="12" t="s">
        <v>77</v>
      </c>
      <c r="AY349" s="238" t="s">
        <v>171</v>
      </c>
    </row>
    <row r="350" s="12" customFormat="1">
      <c r="B350" s="228"/>
      <c r="C350" s="229"/>
      <c r="D350" s="219" t="s">
        <v>180</v>
      </c>
      <c r="E350" s="230" t="s">
        <v>1</v>
      </c>
      <c r="F350" s="231" t="s">
        <v>630</v>
      </c>
      <c r="G350" s="229"/>
      <c r="H350" s="232">
        <v>143.5</v>
      </c>
      <c r="I350" s="233"/>
      <c r="J350" s="229"/>
      <c r="K350" s="229"/>
      <c r="L350" s="234"/>
      <c r="M350" s="235"/>
      <c r="N350" s="236"/>
      <c r="O350" s="236"/>
      <c r="P350" s="236"/>
      <c r="Q350" s="236"/>
      <c r="R350" s="236"/>
      <c r="S350" s="236"/>
      <c r="T350" s="237"/>
      <c r="AT350" s="238" t="s">
        <v>180</v>
      </c>
      <c r="AU350" s="238" t="s">
        <v>87</v>
      </c>
      <c r="AV350" s="12" t="s">
        <v>87</v>
      </c>
      <c r="AW350" s="12" t="s">
        <v>38</v>
      </c>
      <c r="AX350" s="12" t="s">
        <v>77</v>
      </c>
      <c r="AY350" s="238" t="s">
        <v>171</v>
      </c>
    </row>
    <row r="351" s="12" customFormat="1">
      <c r="B351" s="228"/>
      <c r="C351" s="229"/>
      <c r="D351" s="219" t="s">
        <v>180</v>
      </c>
      <c r="E351" s="230" t="s">
        <v>1</v>
      </c>
      <c r="F351" s="231" t="s">
        <v>631</v>
      </c>
      <c r="G351" s="229"/>
      <c r="H351" s="232">
        <v>-20.52</v>
      </c>
      <c r="I351" s="233"/>
      <c r="J351" s="229"/>
      <c r="K351" s="229"/>
      <c r="L351" s="234"/>
      <c r="M351" s="235"/>
      <c r="N351" s="236"/>
      <c r="O351" s="236"/>
      <c r="P351" s="236"/>
      <c r="Q351" s="236"/>
      <c r="R351" s="236"/>
      <c r="S351" s="236"/>
      <c r="T351" s="237"/>
      <c r="AT351" s="238" t="s">
        <v>180</v>
      </c>
      <c r="AU351" s="238" t="s">
        <v>87</v>
      </c>
      <c r="AV351" s="12" t="s">
        <v>87</v>
      </c>
      <c r="AW351" s="12" t="s">
        <v>38</v>
      </c>
      <c r="AX351" s="12" t="s">
        <v>77</v>
      </c>
      <c r="AY351" s="238" t="s">
        <v>171</v>
      </c>
    </row>
    <row r="352" s="13" customFormat="1">
      <c r="B352" s="239"/>
      <c r="C352" s="240"/>
      <c r="D352" s="219" t="s">
        <v>180</v>
      </c>
      <c r="E352" s="241" t="s">
        <v>1</v>
      </c>
      <c r="F352" s="242" t="s">
        <v>253</v>
      </c>
      <c r="G352" s="240"/>
      <c r="H352" s="243">
        <v>308.89200000000005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AT352" s="249" t="s">
        <v>180</v>
      </c>
      <c r="AU352" s="249" t="s">
        <v>87</v>
      </c>
      <c r="AV352" s="13" t="s">
        <v>178</v>
      </c>
      <c r="AW352" s="13" t="s">
        <v>38</v>
      </c>
      <c r="AX352" s="13" t="s">
        <v>85</v>
      </c>
      <c r="AY352" s="249" t="s">
        <v>171</v>
      </c>
    </row>
    <row r="353" s="1" customFormat="1" ht="16.5" customHeight="1">
      <c r="B353" s="38"/>
      <c r="C353" s="205" t="s">
        <v>667</v>
      </c>
      <c r="D353" s="205" t="s">
        <v>173</v>
      </c>
      <c r="E353" s="206" t="s">
        <v>668</v>
      </c>
      <c r="F353" s="207" t="s">
        <v>669</v>
      </c>
      <c r="G353" s="208" t="s">
        <v>176</v>
      </c>
      <c r="H353" s="209">
        <v>322.16699999999997</v>
      </c>
      <c r="I353" s="210"/>
      <c r="J353" s="211">
        <f>ROUND(I353*H353,2)</f>
        <v>0</v>
      </c>
      <c r="K353" s="207" t="s">
        <v>177</v>
      </c>
      <c r="L353" s="43"/>
      <c r="M353" s="212" t="s">
        <v>1</v>
      </c>
      <c r="N353" s="213" t="s">
        <v>48</v>
      </c>
      <c r="O353" s="79"/>
      <c r="P353" s="214">
        <f>O353*H353</f>
        <v>0</v>
      </c>
      <c r="Q353" s="214">
        <v>0.0054599999999999996</v>
      </c>
      <c r="R353" s="214">
        <f>Q353*H353</f>
        <v>1.7590318199999997</v>
      </c>
      <c r="S353" s="214">
        <v>0</v>
      </c>
      <c r="T353" s="215">
        <f>S353*H353</f>
        <v>0</v>
      </c>
      <c r="AR353" s="16" t="s">
        <v>254</v>
      </c>
      <c r="AT353" s="16" t="s">
        <v>173</v>
      </c>
      <c r="AU353" s="16" t="s">
        <v>87</v>
      </c>
      <c r="AY353" s="16" t="s">
        <v>171</v>
      </c>
      <c r="BE353" s="216">
        <f>IF(N353="základní",J353,0)</f>
        <v>0</v>
      </c>
      <c r="BF353" s="216">
        <f>IF(N353="snížená",J353,0)</f>
        <v>0</v>
      </c>
      <c r="BG353" s="216">
        <f>IF(N353="zákl. přenesená",J353,0)</f>
        <v>0</v>
      </c>
      <c r="BH353" s="216">
        <f>IF(N353="sníž. přenesená",J353,0)</f>
        <v>0</v>
      </c>
      <c r="BI353" s="216">
        <f>IF(N353="nulová",J353,0)</f>
        <v>0</v>
      </c>
      <c r="BJ353" s="16" t="s">
        <v>85</v>
      </c>
      <c r="BK353" s="216">
        <f>ROUND(I353*H353,2)</f>
        <v>0</v>
      </c>
      <c r="BL353" s="16" t="s">
        <v>254</v>
      </c>
      <c r="BM353" s="16" t="s">
        <v>670</v>
      </c>
    </row>
    <row r="354" s="1" customFormat="1" ht="16.5" customHeight="1">
      <c r="B354" s="38"/>
      <c r="C354" s="205" t="s">
        <v>671</v>
      </c>
      <c r="D354" s="205" t="s">
        <v>173</v>
      </c>
      <c r="E354" s="206" t="s">
        <v>672</v>
      </c>
      <c r="F354" s="207" t="s">
        <v>673</v>
      </c>
      <c r="G354" s="208" t="s">
        <v>176</v>
      </c>
      <c r="H354" s="209">
        <v>644.33399999999995</v>
      </c>
      <c r="I354" s="210"/>
      <c r="J354" s="211">
        <f>ROUND(I354*H354,2)</f>
        <v>0</v>
      </c>
      <c r="K354" s="207" t="s">
        <v>177</v>
      </c>
      <c r="L354" s="43"/>
      <c r="M354" s="212" t="s">
        <v>1</v>
      </c>
      <c r="N354" s="213" t="s">
        <v>48</v>
      </c>
      <c r="O354" s="79"/>
      <c r="P354" s="214">
        <f>O354*H354</f>
        <v>0</v>
      </c>
      <c r="Q354" s="214">
        <v>0.0020999999999999999</v>
      </c>
      <c r="R354" s="214">
        <f>Q354*H354</f>
        <v>1.3531013999999999</v>
      </c>
      <c r="S354" s="214">
        <v>0</v>
      </c>
      <c r="T354" s="215">
        <f>S354*H354</f>
        <v>0</v>
      </c>
      <c r="AR354" s="16" t="s">
        <v>178</v>
      </c>
      <c r="AT354" s="16" t="s">
        <v>173</v>
      </c>
      <c r="AU354" s="16" t="s">
        <v>87</v>
      </c>
      <c r="AY354" s="16" t="s">
        <v>171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6" t="s">
        <v>85</v>
      </c>
      <c r="BK354" s="216">
        <f>ROUND(I354*H354,2)</f>
        <v>0</v>
      </c>
      <c r="BL354" s="16" t="s">
        <v>178</v>
      </c>
      <c r="BM354" s="16" t="s">
        <v>674</v>
      </c>
    </row>
    <row r="355" s="12" customFormat="1">
      <c r="B355" s="228"/>
      <c r="C355" s="229"/>
      <c r="D355" s="219" t="s">
        <v>180</v>
      </c>
      <c r="E355" s="230" t="s">
        <v>1</v>
      </c>
      <c r="F355" s="231" t="s">
        <v>675</v>
      </c>
      <c r="G355" s="229"/>
      <c r="H355" s="232">
        <v>644.33399999999995</v>
      </c>
      <c r="I355" s="233"/>
      <c r="J355" s="229"/>
      <c r="K355" s="229"/>
      <c r="L355" s="234"/>
      <c r="M355" s="235"/>
      <c r="N355" s="236"/>
      <c r="O355" s="236"/>
      <c r="P355" s="236"/>
      <c r="Q355" s="236"/>
      <c r="R355" s="236"/>
      <c r="S355" s="236"/>
      <c r="T355" s="237"/>
      <c r="AT355" s="238" t="s">
        <v>180</v>
      </c>
      <c r="AU355" s="238" t="s">
        <v>87</v>
      </c>
      <c r="AV355" s="12" t="s">
        <v>87</v>
      </c>
      <c r="AW355" s="12" t="s">
        <v>38</v>
      </c>
      <c r="AX355" s="12" t="s">
        <v>85</v>
      </c>
      <c r="AY355" s="238" t="s">
        <v>171</v>
      </c>
    </row>
    <row r="356" s="1" customFormat="1" ht="16.5" customHeight="1">
      <c r="B356" s="38"/>
      <c r="C356" s="205" t="s">
        <v>676</v>
      </c>
      <c r="D356" s="205" t="s">
        <v>173</v>
      </c>
      <c r="E356" s="206" t="s">
        <v>677</v>
      </c>
      <c r="F356" s="207" t="s">
        <v>678</v>
      </c>
      <c r="G356" s="208" t="s">
        <v>176</v>
      </c>
      <c r="H356" s="209">
        <v>72.359999999999999</v>
      </c>
      <c r="I356" s="210"/>
      <c r="J356" s="211">
        <f>ROUND(I356*H356,2)</f>
        <v>0</v>
      </c>
      <c r="K356" s="207" t="s">
        <v>177</v>
      </c>
      <c r="L356" s="43"/>
      <c r="M356" s="212" t="s">
        <v>1</v>
      </c>
      <c r="N356" s="213" t="s">
        <v>48</v>
      </c>
      <c r="O356" s="79"/>
      <c r="P356" s="214">
        <f>O356*H356</f>
        <v>0</v>
      </c>
      <c r="Q356" s="214">
        <v>0</v>
      </c>
      <c r="R356" s="214">
        <f>Q356*H356</f>
        <v>0</v>
      </c>
      <c r="S356" s="214">
        <v>0</v>
      </c>
      <c r="T356" s="215">
        <f>S356*H356</f>
        <v>0</v>
      </c>
      <c r="AR356" s="16" t="s">
        <v>178</v>
      </c>
      <c r="AT356" s="16" t="s">
        <v>173</v>
      </c>
      <c r="AU356" s="16" t="s">
        <v>87</v>
      </c>
      <c r="AY356" s="16" t="s">
        <v>171</v>
      </c>
      <c r="BE356" s="216">
        <f>IF(N356="základní",J356,0)</f>
        <v>0</v>
      </c>
      <c r="BF356" s="216">
        <f>IF(N356="snížená",J356,0)</f>
        <v>0</v>
      </c>
      <c r="BG356" s="216">
        <f>IF(N356="zákl. přenesená",J356,0)</f>
        <v>0</v>
      </c>
      <c r="BH356" s="216">
        <f>IF(N356="sníž. přenesená",J356,0)</f>
        <v>0</v>
      </c>
      <c r="BI356" s="216">
        <f>IF(N356="nulová",J356,0)</f>
        <v>0</v>
      </c>
      <c r="BJ356" s="16" t="s">
        <v>85</v>
      </c>
      <c r="BK356" s="216">
        <f>ROUND(I356*H356,2)</f>
        <v>0</v>
      </c>
      <c r="BL356" s="16" t="s">
        <v>178</v>
      </c>
      <c r="BM356" s="16" t="s">
        <v>679</v>
      </c>
    </row>
    <row r="357" s="1" customFormat="1" ht="16.5" customHeight="1">
      <c r="B357" s="38"/>
      <c r="C357" s="205" t="s">
        <v>680</v>
      </c>
      <c r="D357" s="205" t="s">
        <v>173</v>
      </c>
      <c r="E357" s="206" t="s">
        <v>681</v>
      </c>
      <c r="F357" s="207" t="s">
        <v>682</v>
      </c>
      <c r="G357" s="208" t="s">
        <v>189</v>
      </c>
      <c r="H357" s="209">
        <v>450</v>
      </c>
      <c r="I357" s="210"/>
      <c r="J357" s="211">
        <f>ROUND(I357*H357,2)</f>
        <v>0</v>
      </c>
      <c r="K357" s="207" t="s">
        <v>177</v>
      </c>
      <c r="L357" s="43"/>
      <c r="M357" s="212" t="s">
        <v>1</v>
      </c>
      <c r="N357" s="213" t="s">
        <v>48</v>
      </c>
      <c r="O357" s="79"/>
      <c r="P357" s="214">
        <f>O357*H357</f>
        <v>0</v>
      </c>
      <c r="Q357" s="214">
        <v>0</v>
      </c>
      <c r="R357" s="214">
        <f>Q357*H357</f>
        <v>0</v>
      </c>
      <c r="S357" s="214">
        <v>0</v>
      </c>
      <c r="T357" s="215">
        <f>S357*H357</f>
        <v>0</v>
      </c>
      <c r="AR357" s="16" t="s">
        <v>178</v>
      </c>
      <c r="AT357" s="16" t="s">
        <v>173</v>
      </c>
      <c r="AU357" s="16" t="s">
        <v>87</v>
      </c>
      <c r="AY357" s="16" t="s">
        <v>171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6" t="s">
        <v>85</v>
      </c>
      <c r="BK357" s="216">
        <f>ROUND(I357*H357,2)</f>
        <v>0</v>
      </c>
      <c r="BL357" s="16" t="s">
        <v>178</v>
      </c>
      <c r="BM357" s="16" t="s">
        <v>683</v>
      </c>
    </row>
    <row r="358" s="1" customFormat="1" ht="16.5" customHeight="1">
      <c r="B358" s="38"/>
      <c r="C358" s="205" t="s">
        <v>684</v>
      </c>
      <c r="D358" s="205" t="s">
        <v>173</v>
      </c>
      <c r="E358" s="206" t="s">
        <v>685</v>
      </c>
      <c r="F358" s="207" t="s">
        <v>686</v>
      </c>
      <c r="G358" s="208" t="s">
        <v>176</v>
      </c>
      <c r="H358" s="209">
        <v>322.16699999999997</v>
      </c>
      <c r="I358" s="210"/>
      <c r="J358" s="211">
        <f>ROUND(I358*H358,2)</f>
        <v>0</v>
      </c>
      <c r="K358" s="207" t="s">
        <v>177</v>
      </c>
      <c r="L358" s="43"/>
      <c r="M358" s="212" t="s">
        <v>1</v>
      </c>
      <c r="N358" s="213" t="s">
        <v>48</v>
      </c>
      <c r="O358" s="79"/>
      <c r="P358" s="214">
        <f>O358*H358</f>
        <v>0</v>
      </c>
      <c r="Q358" s="214">
        <v>0</v>
      </c>
      <c r="R358" s="214">
        <f>Q358*H358</f>
        <v>0</v>
      </c>
      <c r="S358" s="214">
        <v>0</v>
      </c>
      <c r="T358" s="215">
        <f>S358*H358</f>
        <v>0</v>
      </c>
      <c r="AR358" s="16" t="s">
        <v>178</v>
      </c>
      <c r="AT358" s="16" t="s">
        <v>173</v>
      </c>
      <c r="AU358" s="16" t="s">
        <v>87</v>
      </c>
      <c r="AY358" s="16" t="s">
        <v>171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16" t="s">
        <v>85</v>
      </c>
      <c r="BK358" s="216">
        <f>ROUND(I358*H358,2)</f>
        <v>0</v>
      </c>
      <c r="BL358" s="16" t="s">
        <v>178</v>
      </c>
      <c r="BM358" s="16" t="s">
        <v>687</v>
      </c>
    </row>
    <row r="359" s="1" customFormat="1" ht="16.5" customHeight="1">
      <c r="B359" s="38"/>
      <c r="C359" s="205" t="s">
        <v>688</v>
      </c>
      <c r="D359" s="205" t="s">
        <v>173</v>
      </c>
      <c r="E359" s="206" t="s">
        <v>689</v>
      </c>
      <c r="F359" s="207" t="s">
        <v>690</v>
      </c>
      <c r="G359" s="208" t="s">
        <v>496</v>
      </c>
      <c r="H359" s="209">
        <v>1</v>
      </c>
      <c r="I359" s="210"/>
      <c r="J359" s="211">
        <f>ROUND(I359*H359,2)</f>
        <v>0</v>
      </c>
      <c r="K359" s="207" t="s">
        <v>1</v>
      </c>
      <c r="L359" s="43"/>
      <c r="M359" s="212" t="s">
        <v>1</v>
      </c>
      <c r="N359" s="213" t="s">
        <v>48</v>
      </c>
      <c r="O359" s="79"/>
      <c r="P359" s="214">
        <f>O359*H359</f>
        <v>0</v>
      </c>
      <c r="Q359" s="214">
        <v>0.014630000000000001</v>
      </c>
      <c r="R359" s="214">
        <f>Q359*H359</f>
        <v>0.014630000000000001</v>
      </c>
      <c r="S359" s="214">
        <v>0</v>
      </c>
      <c r="T359" s="215">
        <f>S359*H359</f>
        <v>0</v>
      </c>
      <c r="AR359" s="16" t="s">
        <v>178</v>
      </c>
      <c r="AT359" s="16" t="s">
        <v>173</v>
      </c>
      <c r="AU359" s="16" t="s">
        <v>87</v>
      </c>
      <c r="AY359" s="16" t="s">
        <v>171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16" t="s">
        <v>85</v>
      </c>
      <c r="BK359" s="216">
        <f>ROUND(I359*H359,2)</f>
        <v>0</v>
      </c>
      <c r="BL359" s="16" t="s">
        <v>178</v>
      </c>
      <c r="BM359" s="16" t="s">
        <v>691</v>
      </c>
    </row>
    <row r="360" s="1" customFormat="1" ht="16.5" customHeight="1">
      <c r="B360" s="38"/>
      <c r="C360" s="205" t="s">
        <v>692</v>
      </c>
      <c r="D360" s="205" t="s">
        <v>173</v>
      </c>
      <c r="E360" s="206" t="s">
        <v>693</v>
      </c>
      <c r="F360" s="207" t="s">
        <v>694</v>
      </c>
      <c r="G360" s="208" t="s">
        <v>176</v>
      </c>
      <c r="H360" s="209">
        <v>376.48000000000002</v>
      </c>
      <c r="I360" s="210"/>
      <c r="J360" s="211">
        <f>ROUND(I360*H360,2)</f>
        <v>0</v>
      </c>
      <c r="K360" s="207" t="s">
        <v>177</v>
      </c>
      <c r="L360" s="43"/>
      <c r="M360" s="212" t="s">
        <v>1</v>
      </c>
      <c r="N360" s="213" t="s">
        <v>48</v>
      </c>
      <c r="O360" s="79"/>
      <c r="P360" s="214">
        <f>O360*H360</f>
        <v>0</v>
      </c>
      <c r="Q360" s="214">
        <v>0.11</v>
      </c>
      <c r="R360" s="214">
        <f>Q360*H360</f>
        <v>41.412800000000004</v>
      </c>
      <c r="S360" s="214">
        <v>0</v>
      </c>
      <c r="T360" s="215">
        <f>S360*H360</f>
        <v>0</v>
      </c>
      <c r="AR360" s="16" t="s">
        <v>178</v>
      </c>
      <c r="AT360" s="16" t="s">
        <v>173</v>
      </c>
      <c r="AU360" s="16" t="s">
        <v>87</v>
      </c>
      <c r="AY360" s="16" t="s">
        <v>171</v>
      </c>
      <c r="BE360" s="216">
        <f>IF(N360="základní",J360,0)</f>
        <v>0</v>
      </c>
      <c r="BF360" s="216">
        <f>IF(N360="snížená",J360,0)</f>
        <v>0</v>
      </c>
      <c r="BG360" s="216">
        <f>IF(N360="zákl. přenesená",J360,0)</f>
        <v>0</v>
      </c>
      <c r="BH360" s="216">
        <f>IF(N360="sníž. přenesená",J360,0)</f>
        <v>0</v>
      </c>
      <c r="BI360" s="216">
        <f>IF(N360="nulová",J360,0)</f>
        <v>0</v>
      </c>
      <c r="BJ360" s="16" t="s">
        <v>85</v>
      </c>
      <c r="BK360" s="216">
        <f>ROUND(I360*H360,2)</f>
        <v>0</v>
      </c>
      <c r="BL360" s="16" t="s">
        <v>178</v>
      </c>
      <c r="BM360" s="16" t="s">
        <v>695</v>
      </c>
    </row>
    <row r="361" s="11" customFormat="1">
      <c r="B361" s="217"/>
      <c r="C361" s="218"/>
      <c r="D361" s="219" t="s">
        <v>180</v>
      </c>
      <c r="E361" s="220" t="s">
        <v>1</v>
      </c>
      <c r="F361" s="221" t="s">
        <v>309</v>
      </c>
      <c r="G361" s="218"/>
      <c r="H361" s="220" t="s">
        <v>1</v>
      </c>
      <c r="I361" s="222"/>
      <c r="J361" s="218"/>
      <c r="K361" s="218"/>
      <c r="L361" s="223"/>
      <c r="M361" s="224"/>
      <c r="N361" s="225"/>
      <c r="O361" s="225"/>
      <c r="P361" s="225"/>
      <c r="Q361" s="225"/>
      <c r="R361" s="225"/>
      <c r="S361" s="225"/>
      <c r="T361" s="226"/>
      <c r="AT361" s="227" t="s">
        <v>180</v>
      </c>
      <c r="AU361" s="227" t="s">
        <v>87</v>
      </c>
      <c r="AV361" s="11" t="s">
        <v>85</v>
      </c>
      <c r="AW361" s="11" t="s">
        <v>38</v>
      </c>
      <c r="AX361" s="11" t="s">
        <v>77</v>
      </c>
      <c r="AY361" s="227" t="s">
        <v>171</v>
      </c>
    </row>
    <row r="362" s="12" customFormat="1">
      <c r="B362" s="228"/>
      <c r="C362" s="229"/>
      <c r="D362" s="219" t="s">
        <v>180</v>
      </c>
      <c r="E362" s="230" t="s">
        <v>1</v>
      </c>
      <c r="F362" s="231" t="s">
        <v>696</v>
      </c>
      <c r="G362" s="229"/>
      <c r="H362" s="232">
        <v>376.48000000000002</v>
      </c>
      <c r="I362" s="233"/>
      <c r="J362" s="229"/>
      <c r="K362" s="229"/>
      <c r="L362" s="234"/>
      <c r="M362" s="235"/>
      <c r="N362" s="236"/>
      <c r="O362" s="236"/>
      <c r="P362" s="236"/>
      <c r="Q362" s="236"/>
      <c r="R362" s="236"/>
      <c r="S362" s="236"/>
      <c r="T362" s="237"/>
      <c r="AT362" s="238" t="s">
        <v>180</v>
      </c>
      <c r="AU362" s="238" t="s">
        <v>87</v>
      </c>
      <c r="AV362" s="12" t="s">
        <v>87</v>
      </c>
      <c r="AW362" s="12" t="s">
        <v>38</v>
      </c>
      <c r="AX362" s="12" t="s">
        <v>85</v>
      </c>
      <c r="AY362" s="238" t="s">
        <v>171</v>
      </c>
    </row>
    <row r="363" s="1" customFormat="1" ht="16.5" customHeight="1">
      <c r="B363" s="38"/>
      <c r="C363" s="205" t="s">
        <v>697</v>
      </c>
      <c r="D363" s="205" t="s">
        <v>173</v>
      </c>
      <c r="E363" s="206" t="s">
        <v>698</v>
      </c>
      <c r="F363" s="207" t="s">
        <v>699</v>
      </c>
      <c r="G363" s="208" t="s">
        <v>176</v>
      </c>
      <c r="H363" s="209">
        <v>794.63999999999999</v>
      </c>
      <c r="I363" s="210"/>
      <c r="J363" s="211">
        <f>ROUND(I363*H363,2)</f>
        <v>0</v>
      </c>
      <c r="K363" s="207" t="s">
        <v>177</v>
      </c>
      <c r="L363" s="43"/>
      <c r="M363" s="212" t="s">
        <v>1</v>
      </c>
      <c r="N363" s="213" t="s">
        <v>48</v>
      </c>
      <c r="O363" s="79"/>
      <c r="P363" s="214">
        <f>O363*H363</f>
        <v>0</v>
      </c>
      <c r="Q363" s="214">
        <v>0.010999999999999999</v>
      </c>
      <c r="R363" s="214">
        <f>Q363*H363</f>
        <v>8.7410399999999999</v>
      </c>
      <c r="S363" s="214">
        <v>0</v>
      </c>
      <c r="T363" s="215">
        <f>S363*H363</f>
        <v>0</v>
      </c>
      <c r="AR363" s="16" t="s">
        <v>178</v>
      </c>
      <c r="AT363" s="16" t="s">
        <v>173</v>
      </c>
      <c r="AU363" s="16" t="s">
        <v>87</v>
      </c>
      <c r="AY363" s="16" t="s">
        <v>171</v>
      </c>
      <c r="BE363" s="216">
        <f>IF(N363="základní",J363,0)</f>
        <v>0</v>
      </c>
      <c r="BF363" s="216">
        <f>IF(N363="snížená",J363,0)</f>
        <v>0</v>
      </c>
      <c r="BG363" s="216">
        <f>IF(N363="zákl. přenesená",J363,0)</f>
        <v>0</v>
      </c>
      <c r="BH363" s="216">
        <f>IF(N363="sníž. přenesená",J363,0)</f>
        <v>0</v>
      </c>
      <c r="BI363" s="216">
        <f>IF(N363="nulová",J363,0)</f>
        <v>0</v>
      </c>
      <c r="BJ363" s="16" t="s">
        <v>85</v>
      </c>
      <c r="BK363" s="216">
        <f>ROUND(I363*H363,2)</f>
        <v>0</v>
      </c>
      <c r="BL363" s="16" t="s">
        <v>178</v>
      </c>
      <c r="BM363" s="16" t="s">
        <v>700</v>
      </c>
    </row>
    <row r="364" s="11" customFormat="1">
      <c r="B364" s="217"/>
      <c r="C364" s="218"/>
      <c r="D364" s="219" t="s">
        <v>180</v>
      </c>
      <c r="E364" s="220" t="s">
        <v>1</v>
      </c>
      <c r="F364" s="221" t="s">
        <v>309</v>
      </c>
      <c r="G364" s="218"/>
      <c r="H364" s="220" t="s">
        <v>1</v>
      </c>
      <c r="I364" s="222"/>
      <c r="J364" s="218"/>
      <c r="K364" s="218"/>
      <c r="L364" s="223"/>
      <c r="M364" s="224"/>
      <c r="N364" s="225"/>
      <c r="O364" s="225"/>
      <c r="P364" s="225"/>
      <c r="Q364" s="225"/>
      <c r="R364" s="225"/>
      <c r="S364" s="225"/>
      <c r="T364" s="226"/>
      <c r="AT364" s="227" t="s">
        <v>180</v>
      </c>
      <c r="AU364" s="227" t="s">
        <v>87</v>
      </c>
      <c r="AV364" s="11" t="s">
        <v>85</v>
      </c>
      <c r="AW364" s="11" t="s">
        <v>38</v>
      </c>
      <c r="AX364" s="11" t="s">
        <v>77</v>
      </c>
      <c r="AY364" s="227" t="s">
        <v>171</v>
      </c>
    </row>
    <row r="365" s="12" customFormat="1">
      <c r="B365" s="228"/>
      <c r="C365" s="229"/>
      <c r="D365" s="219" t="s">
        <v>180</v>
      </c>
      <c r="E365" s="230" t="s">
        <v>1</v>
      </c>
      <c r="F365" s="231" t="s">
        <v>701</v>
      </c>
      <c r="G365" s="229"/>
      <c r="H365" s="232">
        <v>794.63999999999999</v>
      </c>
      <c r="I365" s="233"/>
      <c r="J365" s="229"/>
      <c r="K365" s="229"/>
      <c r="L365" s="234"/>
      <c r="M365" s="235"/>
      <c r="N365" s="236"/>
      <c r="O365" s="236"/>
      <c r="P365" s="236"/>
      <c r="Q365" s="236"/>
      <c r="R365" s="236"/>
      <c r="S365" s="236"/>
      <c r="T365" s="237"/>
      <c r="AT365" s="238" t="s">
        <v>180</v>
      </c>
      <c r="AU365" s="238" t="s">
        <v>87</v>
      </c>
      <c r="AV365" s="12" t="s">
        <v>87</v>
      </c>
      <c r="AW365" s="12" t="s">
        <v>38</v>
      </c>
      <c r="AX365" s="12" t="s">
        <v>85</v>
      </c>
      <c r="AY365" s="238" t="s">
        <v>171</v>
      </c>
    </row>
    <row r="366" s="1" customFormat="1" ht="16.5" customHeight="1">
      <c r="B366" s="38"/>
      <c r="C366" s="205" t="s">
        <v>702</v>
      </c>
      <c r="D366" s="205" t="s">
        <v>173</v>
      </c>
      <c r="E366" s="206" t="s">
        <v>703</v>
      </c>
      <c r="F366" s="207" t="s">
        <v>704</v>
      </c>
      <c r="G366" s="208" t="s">
        <v>176</v>
      </c>
      <c r="H366" s="209">
        <v>376.48000000000002</v>
      </c>
      <c r="I366" s="210"/>
      <c r="J366" s="211">
        <f>ROUND(I366*H366,2)</f>
        <v>0</v>
      </c>
      <c r="K366" s="207" t="s">
        <v>177</v>
      </c>
      <c r="L366" s="43"/>
      <c r="M366" s="212" t="s">
        <v>1</v>
      </c>
      <c r="N366" s="213" t="s">
        <v>48</v>
      </c>
      <c r="O366" s="79"/>
      <c r="P366" s="214">
        <f>O366*H366</f>
        <v>0</v>
      </c>
      <c r="Q366" s="214">
        <v>0.001</v>
      </c>
      <c r="R366" s="214">
        <f>Q366*H366</f>
        <v>0.37648000000000004</v>
      </c>
      <c r="S366" s="214">
        <v>0</v>
      </c>
      <c r="T366" s="215">
        <f>S366*H366</f>
        <v>0</v>
      </c>
      <c r="AR366" s="16" t="s">
        <v>178</v>
      </c>
      <c r="AT366" s="16" t="s">
        <v>173</v>
      </c>
      <c r="AU366" s="16" t="s">
        <v>87</v>
      </c>
      <c r="AY366" s="16" t="s">
        <v>171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6" t="s">
        <v>85</v>
      </c>
      <c r="BK366" s="216">
        <f>ROUND(I366*H366,2)</f>
        <v>0</v>
      </c>
      <c r="BL366" s="16" t="s">
        <v>178</v>
      </c>
      <c r="BM366" s="16" t="s">
        <v>705</v>
      </c>
    </row>
    <row r="367" s="1" customFormat="1" ht="16.5" customHeight="1">
      <c r="B367" s="38"/>
      <c r="C367" s="205" t="s">
        <v>706</v>
      </c>
      <c r="D367" s="205" t="s">
        <v>173</v>
      </c>
      <c r="E367" s="206" t="s">
        <v>707</v>
      </c>
      <c r="F367" s="207" t="s">
        <v>708</v>
      </c>
      <c r="G367" s="208" t="s">
        <v>331</v>
      </c>
      <c r="H367" s="209">
        <v>17</v>
      </c>
      <c r="I367" s="210"/>
      <c r="J367" s="211">
        <f>ROUND(I367*H367,2)</f>
        <v>0</v>
      </c>
      <c r="K367" s="207" t="s">
        <v>177</v>
      </c>
      <c r="L367" s="43"/>
      <c r="M367" s="212" t="s">
        <v>1</v>
      </c>
      <c r="N367" s="213" t="s">
        <v>48</v>
      </c>
      <c r="O367" s="79"/>
      <c r="P367" s="214">
        <f>O367*H367</f>
        <v>0</v>
      </c>
      <c r="Q367" s="214">
        <v>0.00048000000000000001</v>
      </c>
      <c r="R367" s="214">
        <f>Q367*H367</f>
        <v>0.0081600000000000006</v>
      </c>
      <c r="S367" s="214">
        <v>0</v>
      </c>
      <c r="T367" s="215">
        <f>S367*H367</f>
        <v>0</v>
      </c>
      <c r="AR367" s="16" t="s">
        <v>178</v>
      </c>
      <c r="AT367" s="16" t="s">
        <v>173</v>
      </c>
      <c r="AU367" s="16" t="s">
        <v>87</v>
      </c>
      <c r="AY367" s="16" t="s">
        <v>171</v>
      </c>
      <c r="BE367" s="216">
        <f>IF(N367="základní",J367,0)</f>
        <v>0</v>
      </c>
      <c r="BF367" s="216">
        <f>IF(N367="snížená",J367,0)</f>
        <v>0</v>
      </c>
      <c r="BG367" s="216">
        <f>IF(N367="zákl. přenesená",J367,0)</f>
        <v>0</v>
      </c>
      <c r="BH367" s="216">
        <f>IF(N367="sníž. přenesená",J367,0)</f>
        <v>0</v>
      </c>
      <c r="BI367" s="216">
        <f>IF(N367="nulová",J367,0)</f>
        <v>0</v>
      </c>
      <c r="BJ367" s="16" t="s">
        <v>85</v>
      </c>
      <c r="BK367" s="216">
        <f>ROUND(I367*H367,2)</f>
        <v>0</v>
      </c>
      <c r="BL367" s="16" t="s">
        <v>178</v>
      </c>
      <c r="BM367" s="16" t="s">
        <v>709</v>
      </c>
    </row>
    <row r="368" s="1" customFormat="1" ht="16.5" customHeight="1">
      <c r="B368" s="38"/>
      <c r="C368" s="261" t="s">
        <v>710</v>
      </c>
      <c r="D368" s="261" t="s">
        <v>383</v>
      </c>
      <c r="E368" s="262" t="s">
        <v>711</v>
      </c>
      <c r="F368" s="263" t="s">
        <v>712</v>
      </c>
      <c r="G368" s="264" t="s">
        <v>331</v>
      </c>
      <c r="H368" s="265">
        <v>4</v>
      </c>
      <c r="I368" s="266"/>
      <c r="J368" s="267">
        <f>ROUND(I368*H368,2)</f>
        <v>0</v>
      </c>
      <c r="K368" s="263" t="s">
        <v>177</v>
      </c>
      <c r="L368" s="268"/>
      <c r="M368" s="269" t="s">
        <v>1</v>
      </c>
      <c r="N368" s="270" t="s">
        <v>48</v>
      </c>
      <c r="O368" s="79"/>
      <c r="P368" s="214">
        <f>O368*H368</f>
        <v>0</v>
      </c>
      <c r="Q368" s="214">
        <v>0.00992</v>
      </c>
      <c r="R368" s="214">
        <f>Q368*H368</f>
        <v>0.03968</v>
      </c>
      <c r="S368" s="214">
        <v>0</v>
      </c>
      <c r="T368" s="215">
        <f>S368*H368</f>
        <v>0</v>
      </c>
      <c r="AR368" s="16" t="s">
        <v>211</v>
      </c>
      <c r="AT368" s="16" t="s">
        <v>383</v>
      </c>
      <c r="AU368" s="16" t="s">
        <v>87</v>
      </c>
      <c r="AY368" s="16" t="s">
        <v>171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16" t="s">
        <v>85</v>
      </c>
      <c r="BK368" s="216">
        <f>ROUND(I368*H368,2)</f>
        <v>0</v>
      </c>
      <c r="BL368" s="16" t="s">
        <v>178</v>
      </c>
      <c r="BM368" s="16" t="s">
        <v>713</v>
      </c>
    </row>
    <row r="369" s="1" customFormat="1" ht="16.5" customHeight="1">
      <c r="B369" s="38"/>
      <c r="C369" s="261" t="s">
        <v>714</v>
      </c>
      <c r="D369" s="261" t="s">
        <v>383</v>
      </c>
      <c r="E369" s="262" t="s">
        <v>715</v>
      </c>
      <c r="F369" s="263" t="s">
        <v>716</v>
      </c>
      <c r="G369" s="264" t="s">
        <v>331</v>
      </c>
      <c r="H369" s="265">
        <v>1</v>
      </c>
      <c r="I369" s="266"/>
      <c r="J369" s="267">
        <f>ROUND(I369*H369,2)</f>
        <v>0</v>
      </c>
      <c r="K369" s="263" t="s">
        <v>177</v>
      </c>
      <c r="L369" s="268"/>
      <c r="M369" s="269" t="s">
        <v>1</v>
      </c>
      <c r="N369" s="270" t="s">
        <v>48</v>
      </c>
      <c r="O369" s="79"/>
      <c r="P369" s="214">
        <f>O369*H369</f>
        <v>0</v>
      </c>
      <c r="Q369" s="214">
        <v>0.010109999999999999</v>
      </c>
      <c r="R369" s="214">
        <f>Q369*H369</f>
        <v>0.010109999999999999</v>
      </c>
      <c r="S369" s="214">
        <v>0</v>
      </c>
      <c r="T369" s="215">
        <f>S369*H369</f>
        <v>0</v>
      </c>
      <c r="AR369" s="16" t="s">
        <v>211</v>
      </c>
      <c r="AT369" s="16" t="s">
        <v>383</v>
      </c>
      <c r="AU369" s="16" t="s">
        <v>87</v>
      </c>
      <c r="AY369" s="16" t="s">
        <v>171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16" t="s">
        <v>85</v>
      </c>
      <c r="BK369" s="216">
        <f>ROUND(I369*H369,2)</f>
        <v>0</v>
      </c>
      <c r="BL369" s="16" t="s">
        <v>178</v>
      </c>
      <c r="BM369" s="16" t="s">
        <v>717</v>
      </c>
    </row>
    <row r="370" s="1" customFormat="1" ht="16.5" customHeight="1">
      <c r="B370" s="38"/>
      <c r="C370" s="261" t="s">
        <v>718</v>
      </c>
      <c r="D370" s="261" t="s">
        <v>383</v>
      </c>
      <c r="E370" s="262" t="s">
        <v>719</v>
      </c>
      <c r="F370" s="263" t="s">
        <v>720</v>
      </c>
      <c r="G370" s="264" t="s">
        <v>331</v>
      </c>
      <c r="H370" s="265">
        <v>5</v>
      </c>
      <c r="I370" s="266"/>
      <c r="J370" s="267">
        <f>ROUND(I370*H370,2)</f>
        <v>0</v>
      </c>
      <c r="K370" s="263" t="s">
        <v>177</v>
      </c>
      <c r="L370" s="268"/>
      <c r="M370" s="269" t="s">
        <v>1</v>
      </c>
      <c r="N370" s="270" t="s">
        <v>48</v>
      </c>
      <c r="O370" s="79"/>
      <c r="P370" s="214">
        <f>O370*H370</f>
        <v>0</v>
      </c>
      <c r="Q370" s="214">
        <v>0.010290000000000001</v>
      </c>
      <c r="R370" s="214">
        <f>Q370*H370</f>
        <v>0.051450000000000003</v>
      </c>
      <c r="S370" s="214">
        <v>0</v>
      </c>
      <c r="T370" s="215">
        <f>S370*H370</f>
        <v>0</v>
      </c>
      <c r="AR370" s="16" t="s">
        <v>211</v>
      </c>
      <c r="AT370" s="16" t="s">
        <v>383</v>
      </c>
      <c r="AU370" s="16" t="s">
        <v>87</v>
      </c>
      <c r="AY370" s="16" t="s">
        <v>171</v>
      </c>
      <c r="BE370" s="216">
        <f>IF(N370="základní",J370,0)</f>
        <v>0</v>
      </c>
      <c r="BF370" s="216">
        <f>IF(N370="snížená",J370,0)</f>
        <v>0</v>
      </c>
      <c r="BG370" s="216">
        <f>IF(N370="zákl. přenesená",J370,0)</f>
        <v>0</v>
      </c>
      <c r="BH370" s="216">
        <f>IF(N370="sníž. přenesená",J370,0)</f>
        <v>0</v>
      </c>
      <c r="BI370" s="216">
        <f>IF(N370="nulová",J370,0)</f>
        <v>0</v>
      </c>
      <c r="BJ370" s="16" t="s">
        <v>85</v>
      </c>
      <c r="BK370" s="216">
        <f>ROUND(I370*H370,2)</f>
        <v>0</v>
      </c>
      <c r="BL370" s="16" t="s">
        <v>178</v>
      </c>
      <c r="BM370" s="16" t="s">
        <v>721</v>
      </c>
    </row>
    <row r="371" s="1" customFormat="1" ht="16.5" customHeight="1">
      <c r="B371" s="38"/>
      <c r="C371" s="261" t="s">
        <v>722</v>
      </c>
      <c r="D371" s="261" t="s">
        <v>383</v>
      </c>
      <c r="E371" s="262" t="s">
        <v>723</v>
      </c>
      <c r="F371" s="263" t="s">
        <v>724</v>
      </c>
      <c r="G371" s="264" t="s">
        <v>331</v>
      </c>
      <c r="H371" s="265">
        <v>6</v>
      </c>
      <c r="I371" s="266"/>
      <c r="J371" s="267">
        <f>ROUND(I371*H371,2)</f>
        <v>0</v>
      </c>
      <c r="K371" s="263" t="s">
        <v>177</v>
      </c>
      <c r="L371" s="268"/>
      <c r="M371" s="269" t="s">
        <v>1</v>
      </c>
      <c r="N371" s="270" t="s">
        <v>48</v>
      </c>
      <c r="O371" s="79"/>
      <c r="P371" s="214">
        <f>O371*H371</f>
        <v>0</v>
      </c>
      <c r="Q371" s="214">
        <v>0.01048</v>
      </c>
      <c r="R371" s="214">
        <f>Q371*H371</f>
        <v>0.062879999999999991</v>
      </c>
      <c r="S371" s="214">
        <v>0</v>
      </c>
      <c r="T371" s="215">
        <f>S371*H371</f>
        <v>0</v>
      </c>
      <c r="AR371" s="16" t="s">
        <v>211</v>
      </c>
      <c r="AT371" s="16" t="s">
        <v>383</v>
      </c>
      <c r="AU371" s="16" t="s">
        <v>87</v>
      </c>
      <c r="AY371" s="16" t="s">
        <v>171</v>
      </c>
      <c r="BE371" s="216">
        <f>IF(N371="základní",J371,0)</f>
        <v>0</v>
      </c>
      <c r="BF371" s="216">
        <f>IF(N371="snížená",J371,0)</f>
        <v>0</v>
      </c>
      <c r="BG371" s="216">
        <f>IF(N371="zákl. přenesená",J371,0)</f>
        <v>0</v>
      </c>
      <c r="BH371" s="216">
        <f>IF(N371="sníž. přenesená",J371,0)</f>
        <v>0</v>
      </c>
      <c r="BI371" s="216">
        <f>IF(N371="nulová",J371,0)</f>
        <v>0</v>
      </c>
      <c r="BJ371" s="16" t="s">
        <v>85</v>
      </c>
      <c r="BK371" s="216">
        <f>ROUND(I371*H371,2)</f>
        <v>0</v>
      </c>
      <c r="BL371" s="16" t="s">
        <v>178</v>
      </c>
      <c r="BM371" s="16" t="s">
        <v>725</v>
      </c>
    </row>
    <row r="372" s="1" customFormat="1" ht="16.5" customHeight="1">
      <c r="B372" s="38"/>
      <c r="C372" s="261" t="s">
        <v>726</v>
      </c>
      <c r="D372" s="261" t="s">
        <v>383</v>
      </c>
      <c r="E372" s="262" t="s">
        <v>727</v>
      </c>
      <c r="F372" s="263" t="s">
        <v>728</v>
      </c>
      <c r="G372" s="264" t="s">
        <v>331</v>
      </c>
      <c r="H372" s="265">
        <v>1</v>
      </c>
      <c r="I372" s="266"/>
      <c r="J372" s="267">
        <f>ROUND(I372*H372,2)</f>
        <v>0</v>
      </c>
      <c r="K372" s="263" t="s">
        <v>1</v>
      </c>
      <c r="L372" s="268"/>
      <c r="M372" s="269" t="s">
        <v>1</v>
      </c>
      <c r="N372" s="270" t="s">
        <v>48</v>
      </c>
      <c r="O372" s="79"/>
      <c r="P372" s="214">
        <f>O372*H372</f>
        <v>0</v>
      </c>
      <c r="Q372" s="214">
        <v>0.01048</v>
      </c>
      <c r="R372" s="214">
        <f>Q372*H372</f>
        <v>0.01048</v>
      </c>
      <c r="S372" s="214">
        <v>0</v>
      </c>
      <c r="T372" s="215">
        <f>S372*H372</f>
        <v>0</v>
      </c>
      <c r="AR372" s="16" t="s">
        <v>211</v>
      </c>
      <c r="AT372" s="16" t="s">
        <v>383</v>
      </c>
      <c r="AU372" s="16" t="s">
        <v>87</v>
      </c>
      <c r="AY372" s="16" t="s">
        <v>171</v>
      </c>
      <c r="BE372" s="216">
        <f>IF(N372="základní",J372,0)</f>
        <v>0</v>
      </c>
      <c r="BF372" s="216">
        <f>IF(N372="snížená",J372,0)</f>
        <v>0</v>
      </c>
      <c r="BG372" s="216">
        <f>IF(N372="zákl. přenesená",J372,0)</f>
        <v>0</v>
      </c>
      <c r="BH372" s="216">
        <f>IF(N372="sníž. přenesená",J372,0)</f>
        <v>0</v>
      </c>
      <c r="BI372" s="216">
        <f>IF(N372="nulová",J372,0)</f>
        <v>0</v>
      </c>
      <c r="BJ372" s="16" t="s">
        <v>85</v>
      </c>
      <c r="BK372" s="216">
        <f>ROUND(I372*H372,2)</f>
        <v>0</v>
      </c>
      <c r="BL372" s="16" t="s">
        <v>178</v>
      </c>
      <c r="BM372" s="16" t="s">
        <v>729</v>
      </c>
    </row>
    <row r="373" s="10" customFormat="1" ht="22.8" customHeight="1">
      <c r="B373" s="189"/>
      <c r="C373" s="190"/>
      <c r="D373" s="191" t="s">
        <v>76</v>
      </c>
      <c r="E373" s="203" t="s">
        <v>216</v>
      </c>
      <c r="F373" s="203" t="s">
        <v>730</v>
      </c>
      <c r="G373" s="190"/>
      <c r="H373" s="190"/>
      <c r="I373" s="193"/>
      <c r="J373" s="204">
        <f>BK373</f>
        <v>0</v>
      </c>
      <c r="K373" s="190"/>
      <c r="L373" s="195"/>
      <c r="M373" s="196"/>
      <c r="N373" s="197"/>
      <c r="O373" s="197"/>
      <c r="P373" s="198">
        <f>SUM(P374:P422)</f>
        <v>0</v>
      </c>
      <c r="Q373" s="197"/>
      <c r="R373" s="198">
        <f>SUM(R374:R422)</f>
        <v>0.59072532500000008</v>
      </c>
      <c r="S373" s="197"/>
      <c r="T373" s="199">
        <f>SUM(T374:T422)</f>
        <v>41.050799999999995</v>
      </c>
      <c r="AR373" s="200" t="s">
        <v>85</v>
      </c>
      <c r="AT373" s="201" t="s">
        <v>76</v>
      </c>
      <c r="AU373" s="201" t="s">
        <v>85</v>
      </c>
      <c r="AY373" s="200" t="s">
        <v>171</v>
      </c>
      <c r="BK373" s="202">
        <f>SUM(BK374:BK422)</f>
        <v>0</v>
      </c>
    </row>
    <row r="374" s="1" customFormat="1" ht="16.5" customHeight="1">
      <c r="B374" s="38"/>
      <c r="C374" s="205" t="s">
        <v>731</v>
      </c>
      <c r="D374" s="205" t="s">
        <v>173</v>
      </c>
      <c r="E374" s="206" t="s">
        <v>732</v>
      </c>
      <c r="F374" s="207" t="s">
        <v>733</v>
      </c>
      <c r="G374" s="208" t="s">
        <v>331</v>
      </c>
      <c r="H374" s="209">
        <v>8</v>
      </c>
      <c r="I374" s="210"/>
      <c r="J374" s="211">
        <f>ROUND(I374*H374,2)</f>
        <v>0</v>
      </c>
      <c r="K374" s="207" t="s">
        <v>177</v>
      </c>
      <c r="L374" s="43"/>
      <c r="M374" s="212" t="s">
        <v>1</v>
      </c>
      <c r="N374" s="213" t="s">
        <v>48</v>
      </c>
      <c r="O374" s="79"/>
      <c r="P374" s="214">
        <f>O374*H374</f>
        <v>0</v>
      </c>
      <c r="Q374" s="214">
        <v>6.0000000000000002E-05</v>
      </c>
      <c r="R374" s="214">
        <f>Q374*H374</f>
        <v>0.00048000000000000001</v>
      </c>
      <c r="S374" s="214">
        <v>0</v>
      </c>
      <c r="T374" s="215">
        <f>S374*H374</f>
        <v>0</v>
      </c>
      <c r="AR374" s="16" t="s">
        <v>178</v>
      </c>
      <c r="AT374" s="16" t="s">
        <v>173</v>
      </c>
      <c r="AU374" s="16" t="s">
        <v>87</v>
      </c>
      <c r="AY374" s="16" t="s">
        <v>171</v>
      </c>
      <c r="BE374" s="216">
        <f>IF(N374="základní",J374,0)</f>
        <v>0</v>
      </c>
      <c r="BF374" s="216">
        <f>IF(N374="snížená",J374,0)</f>
        <v>0</v>
      </c>
      <c r="BG374" s="216">
        <f>IF(N374="zákl. přenesená",J374,0)</f>
        <v>0</v>
      </c>
      <c r="BH374" s="216">
        <f>IF(N374="sníž. přenesená",J374,0)</f>
        <v>0</v>
      </c>
      <c r="BI374" s="216">
        <f>IF(N374="nulová",J374,0)</f>
        <v>0</v>
      </c>
      <c r="BJ374" s="16" t="s">
        <v>85</v>
      </c>
      <c r="BK374" s="216">
        <f>ROUND(I374*H374,2)</f>
        <v>0</v>
      </c>
      <c r="BL374" s="16" t="s">
        <v>178</v>
      </c>
      <c r="BM374" s="16" t="s">
        <v>734</v>
      </c>
    </row>
    <row r="375" s="11" customFormat="1">
      <c r="B375" s="217"/>
      <c r="C375" s="218"/>
      <c r="D375" s="219" t="s">
        <v>180</v>
      </c>
      <c r="E375" s="220" t="s">
        <v>1</v>
      </c>
      <c r="F375" s="221" t="s">
        <v>735</v>
      </c>
      <c r="G375" s="218"/>
      <c r="H375" s="220" t="s">
        <v>1</v>
      </c>
      <c r="I375" s="222"/>
      <c r="J375" s="218"/>
      <c r="K375" s="218"/>
      <c r="L375" s="223"/>
      <c r="M375" s="224"/>
      <c r="N375" s="225"/>
      <c r="O375" s="225"/>
      <c r="P375" s="225"/>
      <c r="Q375" s="225"/>
      <c r="R375" s="225"/>
      <c r="S375" s="225"/>
      <c r="T375" s="226"/>
      <c r="AT375" s="227" t="s">
        <v>180</v>
      </c>
      <c r="AU375" s="227" t="s">
        <v>87</v>
      </c>
      <c r="AV375" s="11" t="s">
        <v>85</v>
      </c>
      <c r="AW375" s="11" t="s">
        <v>38</v>
      </c>
      <c r="AX375" s="11" t="s">
        <v>77</v>
      </c>
      <c r="AY375" s="227" t="s">
        <v>171</v>
      </c>
    </row>
    <row r="376" s="12" customFormat="1">
      <c r="B376" s="228"/>
      <c r="C376" s="229"/>
      <c r="D376" s="219" t="s">
        <v>180</v>
      </c>
      <c r="E376" s="230" t="s">
        <v>1</v>
      </c>
      <c r="F376" s="231" t="s">
        <v>211</v>
      </c>
      <c r="G376" s="229"/>
      <c r="H376" s="232">
        <v>8</v>
      </c>
      <c r="I376" s="233"/>
      <c r="J376" s="229"/>
      <c r="K376" s="229"/>
      <c r="L376" s="234"/>
      <c r="M376" s="235"/>
      <c r="N376" s="236"/>
      <c r="O376" s="236"/>
      <c r="P376" s="236"/>
      <c r="Q376" s="236"/>
      <c r="R376" s="236"/>
      <c r="S376" s="236"/>
      <c r="T376" s="237"/>
      <c r="AT376" s="238" t="s">
        <v>180</v>
      </c>
      <c r="AU376" s="238" t="s">
        <v>87</v>
      </c>
      <c r="AV376" s="12" t="s">
        <v>87</v>
      </c>
      <c r="AW376" s="12" t="s">
        <v>38</v>
      </c>
      <c r="AX376" s="12" t="s">
        <v>85</v>
      </c>
      <c r="AY376" s="238" t="s">
        <v>171</v>
      </c>
    </row>
    <row r="377" s="1" customFormat="1" ht="16.5" customHeight="1">
      <c r="B377" s="38"/>
      <c r="C377" s="205" t="s">
        <v>736</v>
      </c>
      <c r="D377" s="205" t="s">
        <v>173</v>
      </c>
      <c r="E377" s="206" t="s">
        <v>737</v>
      </c>
      <c r="F377" s="207" t="s">
        <v>738</v>
      </c>
      <c r="G377" s="208" t="s">
        <v>176</v>
      </c>
      <c r="H377" s="209">
        <v>23.940000000000001</v>
      </c>
      <c r="I377" s="210"/>
      <c r="J377" s="211">
        <f>ROUND(I377*H377,2)</f>
        <v>0</v>
      </c>
      <c r="K377" s="207" t="s">
        <v>177</v>
      </c>
      <c r="L377" s="43"/>
      <c r="M377" s="212" t="s">
        <v>1</v>
      </c>
      <c r="N377" s="213" t="s">
        <v>48</v>
      </c>
      <c r="O377" s="79"/>
      <c r="P377" s="214">
        <f>O377*H377</f>
        <v>0</v>
      </c>
      <c r="Q377" s="214">
        <v>0</v>
      </c>
      <c r="R377" s="214">
        <f>Q377*H377</f>
        <v>0</v>
      </c>
      <c r="S377" s="214">
        <v>0.042999999999999997</v>
      </c>
      <c r="T377" s="215">
        <f>S377*H377</f>
        <v>1.02942</v>
      </c>
      <c r="AR377" s="16" t="s">
        <v>178</v>
      </c>
      <c r="AT377" s="16" t="s">
        <v>173</v>
      </c>
      <c r="AU377" s="16" t="s">
        <v>87</v>
      </c>
      <c r="AY377" s="16" t="s">
        <v>171</v>
      </c>
      <c r="BE377" s="216">
        <f>IF(N377="základní",J377,0)</f>
        <v>0</v>
      </c>
      <c r="BF377" s="216">
        <f>IF(N377="snížená",J377,0)</f>
        <v>0</v>
      </c>
      <c r="BG377" s="216">
        <f>IF(N377="zákl. přenesená",J377,0)</f>
        <v>0</v>
      </c>
      <c r="BH377" s="216">
        <f>IF(N377="sníž. přenesená",J377,0)</f>
        <v>0</v>
      </c>
      <c r="BI377" s="216">
        <f>IF(N377="nulová",J377,0)</f>
        <v>0</v>
      </c>
      <c r="BJ377" s="16" t="s">
        <v>85</v>
      </c>
      <c r="BK377" s="216">
        <f>ROUND(I377*H377,2)</f>
        <v>0</v>
      </c>
      <c r="BL377" s="16" t="s">
        <v>178</v>
      </c>
      <c r="BM377" s="16" t="s">
        <v>739</v>
      </c>
    </row>
    <row r="378" s="12" customFormat="1">
      <c r="B378" s="228"/>
      <c r="C378" s="229"/>
      <c r="D378" s="219" t="s">
        <v>180</v>
      </c>
      <c r="E378" s="230" t="s">
        <v>1</v>
      </c>
      <c r="F378" s="231" t="s">
        <v>740</v>
      </c>
      <c r="G378" s="229"/>
      <c r="H378" s="232">
        <v>23.940000000000001</v>
      </c>
      <c r="I378" s="233"/>
      <c r="J378" s="229"/>
      <c r="K378" s="229"/>
      <c r="L378" s="234"/>
      <c r="M378" s="235"/>
      <c r="N378" s="236"/>
      <c r="O378" s="236"/>
      <c r="P378" s="236"/>
      <c r="Q378" s="236"/>
      <c r="R378" s="236"/>
      <c r="S378" s="236"/>
      <c r="T378" s="237"/>
      <c r="AT378" s="238" t="s">
        <v>180</v>
      </c>
      <c r="AU378" s="238" t="s">
        <v>87</v>
      </c>
      <c r="AV378" s="12" t="s">
        <v>87</v>
      </c>
      <c r="AW378" s="12" t="s">
        <v>38</v>
      </c>
      <c r="AX378" s="12" t="s">
        <v>85</v>
      </c>
      <c r="AY378" s="238" t="s">
        <v>171</v>
      </c>
    </row>
    <row r="379" s="1" customFormat="1" ht="16.5" customHeight="1">
      <c r="B379" s="38"/>
      <c r="C379" s="205" t="s">
        <v>741</v>
      </c>
      <c r="D379" s="205" t="s">
        <v>173</v>
      </c>
      <c r="E379" s="206" t="s">
        <v>742</v>
      </c>
      <c r="F379" s="207" t="s">
        <v>743</v>
      </c>
      <c r="G379" s="208" t="s">
        <v>176</v>
      </c>
      <c r="H379" s="209">
        <v>12.779999999999999</v>
      </c>
      <c r="I379" s="210"/>
      <c r="J379" s="211">
        <f>ROUND(I379*H379,2)</f>
        <v>0</v>
      </c>
      <c r="K379" s="207" t="s">
        <v>177</v>
      </c>
      <c r="L379" s="43"/>
      <c r="M379" s="212" t="s">
        <v>1</v>
      </c>
      <c r="N379" s="213" t="s">
        <v>48</v>
      </c>
      <c r="O379" s="79"/>
      <c r="P379" s="214">
        <f>O379*H379</f>
        <v>0</v>
      </c>
      <c r="Q379" s="214">
        <v>0</v>
      </c>
      <c r="R379" s="214">
        <f>Q379*H379</f>
        <v>0</v>
      </c>
      <c r="S379" s="214">
        <v>0.050999999999999997</v>
      </c>
      <c r="T379" s="215">
        <f>S379*H379</f>
        <v>0.65177999999999992</v>
      </c>
      <c r="AR379" s="16" t="s">
        <v>178</v>
      </c>
      <c r="AT379" s="16" t="s">
        <v>173</v>
      </c>
      <c r="AU379" s="16" t="s">
        <v>87</v>
      </c>
      <c r="AY379" s="16" t="s">
        <v>171</v>
      </c>
      <c r="BE379" s="216">
        <f>IF(N379="základní",J379,0)</f>
        <v>0</v>
      </c>
      <c r="BF379" s="216">
        <f>IF(N379="snížená",J379,0)</f>
        <v>0</v>
      </c>
      <c r="BG379" s="216">
        <f>IF(N379="zákl. přenesená",J379,0)</f>
        <v>0</v>
      </c>
      <c r="BH379" s="216">
        <f>IF(N379="sníž. přenesená",J379,0)</f>
        <v>0</v>
      </c>
      <c r="BI379" s="216">
        <f>IF(N379="nulová",J379,0)</f>
        <v>0</v>
      </c>
      <c r="BJ379" s="16" t="s">
        <v>85</v>
      </c>
      <c r="BK379" s="216">
        <f>ROUND(I379*H379,2)</f>
        <v>0</v>
      </c>
      <c r="BL379" s="16" t="s">
        <v>178</v>
      </c>
      <c r="BM379" s="16" t="s">
        <v>744</v>
      </c>
    </row>
    <row r="380" s="12" customFormat="1">
      <c r="B380" s="228"/>
      <c r="C380" s="229"/>
      <c r="D380" s="219" t="s">
        <v>180</v>
      </c>
      <c r="E380" s="230" t="s">
        <v>1</v>
      </c>
      <c r="F380" s="231" t="s">
        <v>745</v>
      </c>
      <c r="G380" s="229"/>
      <c r="H380" s="232">
        <v>6.2999999999999998</v>
      </c>
      <c r="I380" s="233"/>
      <c r="J380" s="229"/>
      <c r="K380" s="229"/>
      <c r="L380" s="234"/>
      <c r="M380" s="235"/>
      <c r="N380" s="236"/>
      <c r="O380" s="236"/>
      <c r="P380" s="236"/>
      <c r="Q380" s="236"/>
      <c r="R380" s="236"/>
      <c r="S380" s="236"/>
      <c r="T380" s="237"/>
      <c r="AT380" s="238" t="s">
        <v>180</v>
      </c>
      <c r="AU380" s="238" t="s">
        <v>87</v>
      </c>
      <c r="AV380" s="12" t="s">
        <v>87</v>
      </c>
      <c r="AW380" s="12" t="s">
        <v>38</v>
      </c>
      <c r="AX380" s="12" t="s">
        <v>77</v>
      </c>
      <c r="AY380" s="238" t="s">
        <v>171</v>
      </c>
    </row>
    <row r="381" s="12" customFormat="1">
      <c r="B381" s="228"/>
      <c r="C381" s="229"/>
      <c r="D381" s="219" t="s">
        <v>180</v>
      </c>
      <c r="E381" s="230" t="s">
        <v>1</v>
      </c>
      <c r="F381" s="231" t="s">
        <v>746</v>
      </c>
      <c r="G381" s="229"/>
      <c r="H381" s="232">
        <v>6.4800000000000004</v>
      </c>
      <c r="I381" s="233"/>
      <c r="J381" s="229"/>
      <c r="K381" s="229"/>
      <c r="L381" s="234"/>
      <c r="M381" s="235"/>
      <c r="N381" s="236"/>
      <c r="O381" s="236"/>
      <c r="P381" s="236"/>
      <c r="Q381" s="236"/>
      <c r="R381" s="236"/>
      <c r="S381" s="236"/>
      <c r="T381" s="237"/>
      <c r="AT381" s="238" t="s">
        <v>180</v>
      </c>
      <c r="AU381" s="238" t="s">
        <v>87</v>
      </c>
      <c r="AV381" s="12" t="s">
        <v>87</v>
      </c>
      <c r="AW381" s="12" t="s">
        <v>38</v>
      </c>
      <c r="AX381" s="12" t="s">
        <v>77</v>
      </c>
      <c r="AY381" s="238" t="s">
        <v>171</v>
      </c>
    </row>
    <row r="382" s="13" customFormat="1">
      <c r="B382" s="239"/>
      <c r="C382" s="240"/>
      <c r="D382" s="219" t="s">
        <v>180</v>
      </c>
      <c r="E382" s="241" t="s">
        <v>1</v>
      </c>
      <c r="F382" s="242" t="s">
        <v>253</v>
      </c>
      <c r="G382" s="240"/>
      <c r="H382" s="243">
        <v>12.780000000000001</v>
      </c>
      <c r="I382" s="244"/>
      <c r="J382" s="240"/>
      <c r="K382" s="240"/>
      <c r="L382" s="245"/>
      <c r="M382" s="246"/>
      <c r="N382" s="247"/>
      <c r="O382" s="247"/>
      <c r="P382" s="247"/>
      <c r="Q382" s="247"/>
      <c r="R382" s="247"/>
      <c r="S382" s="247"/>
      <c r="T382" s="248"/>
      <c r="AT382" s="249" t="s">
        <v>180</v>
      </c>
      <c r="AU382" s="249" t="s">
        <v>87</v>
      </c>
      <c r="AV382" s="13" t="s">
        <v>178</v>
      </c>
      <c r="AW382" s="13" t="s">
        <v>38</v>
      </c>
      <c r="AX382" s="13" t="s">
        <v>85</v>
      </c>
      <c r="AY382" s="249" t="s">
        <v>171</v>
      </c>
    </row>
    <row r="383" s="1" customFormat="1" ht="16.5" customHeight="1">
      <c r="B383" s="38"/>
      <c r="C383" s="205" t="s">
        <v>747</v>
      </c>
      <c r="D383" s="205" t="s">
        <v>173</v>
      </c>
      <c r="E383" s="206" t="s">
        <v>748</v>
      </c>
      <c r="F383" s="207" t="s">
        <v>749</v>
      </c>
      <c r="G383" s="208" t="s">
        <v>176</v>
      </c>
      <c r="H383" s="209">
        <v>27.359999999999999</v>
      </c>
      <c r="I383" s="210"/>
      <c r="J383" s="211">
        <f>ROUND(I383*H383,2)</f>
        <v>0</v>
      </c>
      <c r="K383" s="207" t="s">
        <v>177</v>
      </c>
      <c r="L383" s="43"/>
      <c r="M383" s="212" t="s">
        <v>1</v>
      </c>
      <c r="N383" s="213" t="s">
        <v>48</v>
      </c>
      <c r="O383" s="79"/>
      <c r="P383" s="214">
        <f>O383*H383</f>
        <v>0</v>
      </c>
      <c r="Q383" s="214">
        <v>0</v>
      </c>
      <c r="R383" s="214">
        <f>Q383*H383</f>
        <v>0</v>
      </c>
      <c r="S383" s="214">
        <v>0.025000000000000001</v>
      </c>
      <c r="T383" s="215">
        <f>S383*H383</f>
        <v>0.68400000000000005</v>
      </c>
      <c r="AR383" s="16" t="s">
        <v>178</v>
      </c>
      <c r="AT383" s="16" t="s">
        <v>173</v>
      </c>
      <c r="AU383" s="16" t="s">
        <v>87</v>
      </c>
      <c r="AY383" s="16" t="s">
        <v>171</v>
      </c>
      <c r="BE383" s="216">
        <f>IF(N383="základní",J383,0)</f>
        <v>0</v>
      </c>
      <c r="BF383" s="216">
        <f>IF(N383="snížená",J383,0)</f>
        <v>0</v>
      </c>
      <c r="BG383" s="216">
        <f>IF(N383="zákl. přenesená",J383,0)</f>
        <v>0</v>
      </c>
      <c r="BH383" s="216">
        <f>IF(N383="sníž. přenesená",J383,0)</f>
        <v>0</v>
      </c>
      <c r="BI383" s="216">
        <f>IF(N383="nulová",J383,0)</f>
        <v>0</v>
      </c>
      <c r="BJ383" s="16" t="s">
        <v>85</v>
      </c>
      <c r="BK383" s="216">
        <f>ROUND(I383*H383,2)</f>
        <v>0</v>
      </c>
      <c r="BL383" s="16" t="s">
        <v>178</v>
      </c>
      <c r="BM383" s="16" t="s">
        <v>750</v>
      </c>
    </row>
    <row r="384" s="12" customFormat="1">
      <c r="B384" s="228"/>
      <c r="C384" s="229"/>
      <c r="D384" s="219" t="s">
        <v>180</v>
      </c>
      <c r="E384" s="230" t="s">
        <v>1</v>
      </c>
      <c r="F384" s="231" t="s">
        <v>751</v>
      </c>
      <c r="G384" s="229"/>
      <c r="H384" s="232">
        <v>27.359999999999999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AT384" s="238" t="s">
        <v>180</v>
      </c>
      <c r="AU384" s="238" t="s">
        <v>87</v>
      </c>
      <c r="AV384" s="12" t="s">
        <v>87</v>
      </c>
      <c r="AW384" s="12" t="s">
        <v>38</v>
      </c>
      <c r="AX384" s="12" t="s">
        <v>85</v>
      </c>
      <c r="AY384" s="238" t="s">
        <v>171</v>
      </c>
    </row>
    <row r="385" s="1" customFormat="1" ht="16.5" customHeight="1">
      <c r="B385" s="38"/>
      <c r="C385" s="205" t="s">
        <v>752</v>
      </c>
      <c r="D385" s="205" t="s">
        <v>173</v>
      </c>
      <c r="E385" s="206" t="s">
        <v>753</v>
      </c>
      <c r="F385" s="207" t="s">
        <v>754</v>
      </c>
      <c r="G385" s="208" t="s">
        <v>194</v>
      </c>
      <c r="H385" s="209">
        <v>11.246</v>
      </c>
      <c r="I385" s="210"/>
      <c r="J385" s="211">
        <f>ROUND(I385*H385,2)</f>
        <v>0</v>
      </c>
      <c r="K385" s="207" t="s">
        <v>177</v>
      </c>
      <c r="L385" s="43"/>
      <c r="M385" s="212" t="s">
        <v>1</v>
      </c>
      <c r="N385" s="213" t="s">
        <v>48</v>
      </c>
      <c r="O385" s="79"/>
      <c r="P385" s="214">
        <f>O385*H385</f>
        <v>0</v>
      </c>
      <c r="Q385" s="214">
        <v>0</v>
      </c>
      <c r="R385" s="214">
        <f>Q385*H385</f>
        <v>0</v>
      </c>
      <c r="S385" s="214">
        <v>2.3999999999999999</v>
      </c>
      <c r="T385" s="215">
        <f>S385*H385</f>
        <v>26.990400000000001</v>
      </c>
      <c r="AR385" s="16" t="s">
        <v>178</v>
      </c>
      <c r="AT385" s="16" t="s">
        <v>173</v>
      </c>
      <c r="AU385" s="16" t="s">
        <v>87</v>
      </c>
      <c r="AY385" s="16" t="s">
        <v>171</v>
      </c>
      <c r="BE385" s="216">
        <f>IF(N385="základní",J385,0)</f>
        <v>0</v>
      </c>
      <c r="BF385" s="216">
        <f>IF(N385="snížená",J385,0)</f>
        <v>0</v>
      </c>
      <c r="BG385" s="216">
        <f>IF(N385="zákl. přenesená",J385,0)</f>
        <v>0</v>
      </c>
      <c r="BH385" s="216">
        <f>IF(N385="sníž. přenesená",J385,0)</f>
        <v>0</v>
      </c>
      <c r="BI385" s="216">
        <f>IF(N385="nulová",J385,0)</f>
        <v>0</v>
      </c>
      <c r="BJ385" s="16" t="s">
        <v>85</v>
      </c>
      <c r="BK385" s="216">
        <f>ROUND(I385*H385,2)</f>
        <v>0</v>
      </c>
      <c r="BL385" s="16" t="s">
        <v>178</v>
      </c>
      <c r="BM385" s="16" t="s">
        <v>755</v>
      </c>
    </row>
    <row r="386" s="12" customFormat="1">
      <c r="B386" s="228"/>
      <c r="C386" s="229"/>
      <c r="D386" s="219" t="s">
        <v>180</v>
      </c>
      <c r="E386" s="230" t="s">
        <v>1</v>
      </c>
      <c r="F386" s="231" t="s">
        <v>756</v>
      </c>
      <c r="G386" s="229"/>
      <c r="H386" s="232">
        <v>11.246</v>
      </c>
      <c r="I386" s="233"/>
      <c r="J386" s="229"/>
      <c r="K386" s="229"/>
      <c r="L386" s="234"/>
      <c r="M386" s="235"/>
      <c r="N386" s="236"/>
      <c r="O386" s="236"/>
      <c r="P386" s="236"/>
      <c r="Q386" s="236"/>
      <c r="R386" s="236"/>
      <c r="S386" s="236"/>
      <c r="T386" s="237"/>
      <c r="AT386" s="238" t="s">
        <v>180</v>
      </c>
      <c r="AU386" s="238" t="s">
        <v>87</v>
      </c>
      <c r="AV386" s="12" t="s">
        <v>87</v>
      </c>
      <c r="AW386" s="12" t="s">
        <v>38</v>
      </c>
      <c r="AX386" s="12" t="s">
        <v>85</v>
      </c>
      <c r="AY386" s="238" t="s">
        <v>171</v>
      </c>
    </row>
    <row r="387" s="1" customFormat="1" ht="16.5" customHeight="1">
      <c r="B387" s="38"/>
      <c r="C387" s="205" t="s">
        <v>757</v>
      </c>
      <c r="D387" s="205" t="s">
        <v>173</v>
      </c>
      <c r="E387" s="206" t="s">
        <v>758</v>
      </c>
      <c r="F387" s="207" t="s">
        <v>759</v>
      </c>
      <c r="G387" s="208" t="s">
        <v>194</v>
      </c>
      <c r="H387" s="209">
        <v>6.274</v>
      </c>
      <c r="I387" s="210"/>
      <c r="J387" s="211">
        <f>ROUND(I387*H387,2)</f>
        <v>0</v>
      </c>
      <c r="K387" s="207" t="s">
        <v>177</v>
      </c>
      <c r="L387" s="43"/>
      <c r="M387" s="212" t="s">
        <v>1</v>
      </c>
      <c r="N387" s="213" t="s">
        <v>48</v>
      </c>
      <c r="O387" s="79"/>
      <c r="P387" s="214">
        <f>O387*H387</f>
        <v>0</v>
      </c>
      <c r="Q387" s="214">
        <v>0</v>
      </c>
      <c r="R387" s="214">
        <f>Q387*H387</f>
        <v>0</v>
      </c>
      <c r="S387" s="214">
        <v>1.8</v>
      </c>
      <c r="T387" s="215">
        <f>S387*H387</f>
        <v>11.293200000000001</v>
      </c>
      <c r="AR387" s="16" t="s">
        <v>178</v>
      </c>
      <c r="AT387" s="16" t="s">
        <v>173</v>
      </c>
      <c r="AU387" s="16" t="s">
        <v>87</v>
      </c>
      <c r="AY387" s="16" t="s">
        <v>171</v>
      </c>
      <c r="BE387" s="216">
        <f>IF(N387="základní",J387,0)</f>
        <v>0</v>
      </c>
      <c r="BF387" s="216">
        <f>IF(N387="snížená",J387,0)</f>
        <v>0</v>
      </c>
      <c r="BG387" s="216">
        <f>IF(N387="zákl. přenesená",J387,0)</f>
        <v>0</v>
      </c>
      <c r="BH387" s="216">
        <f>IF(N387="sníž. přenesená",J387,0)</f>
        <v>0</v>
      </c>
      <c r="BI387" s="216">
        <f>IF(N387="nulová",J387,0)</f>
        <v>0</v>
      </c>
      <c r="BJ387" s="16" t="s">
        <v>85</v>
      </c>
      <c r="BK387" s="216">
        <f>ROUND(I387*H387,2)</f>
        <v>0</v>
      </c>
      <c r="BL387" s="16" t="s">
        <v>178</v>
      </c>
      <c r="BM387" s="16" t="s">
        <v>760</v>
      </c>
    </row>
    <row r="388" s="12" customFormat="1">
      <c r="B388" s="228"/>
      <c r="C388" s="229"/>
      <c r="D388" s="219" t="s">
        <v>180</v>
      </c>
      <c r="E388" s="230" t="s">
        <v>1</v>
      </c>
      <c r="F388" s="231" t="s">
        <v>761</v>
      </c>
      <c r="G388" s="229"/>
      <c r="H388" s="232">
        <v>2.6400000000000001</v>
      </c>
      <c r="I388" s="233"/>
      <c r="J388" s="229"/>
      <c r="K388" s="229"/>
      <c r="L388" s="234"/>
      <c r="M388" s="235"/>
      <c r="N388" s="236"/>
      <c r="O388" s="236"/>
      <c r="P388" s="236"/>
      <c r="Q388" s="236"/>
      <c r="R388" s="236"/>
      <c r="S388" s="236"/>
      <c r="T388" s="237"/>
      <c r="AT388" s="238" t="s">
        <v>180</v>
      </c>
      <c r="AU388" s="238" t="s">
        <v>87</v>
      </c>
      <c r="AV388" s="12" t="s">
        <v>87</v>
      </c>
      <c r="AW388" s="12" t="s">
        <v>38</v>
      </c>
      <c r="AX388" s="12" t="s">
        <v>77</v>
      </c>
      <c r="AY388" s="238" t="s">
        <v>171</v>
      </c>
    </row>
    <row r="389" s="12" customFormat="1">
      <c r="B389" s="228"/>
      <c r="C389" s="229"/>
      <c r="D389" s="219" t="s">
        <v>180</v>
      </c>
      <c r="E389" s="230" t="s">
        <v>1</v>
      </c>
      <c r="F389" s="231" t="s">
        <v>762</v>
      </c>
      <c r="G389" s="229"/>
      <c r="H389" s="232">
        <v>1.458</v>
      </c>
      <c r="I389" s="233"/>
      <c r="J389" s="229"/>
      <c r="K389" s="229"/>
      <c r="L389" s="234"/>
      <c r="M389" s="235"/>
      <c r="N389" s="236"/>
      <c r="O389" s="236"/>
      <c r="P389" s="236"/>
      <c r="Q389" s="236"/>
      <c r="R389" s="236"/>
      <c r="S389" s="236"/>
      <c r="T389" s="237"/>
      <c r="AT389" s="238" t="s">
        <v>180</v>
      </c>
      <c r="AU389" s="238" t="s">
        <v>87</v>
      </c>
      <c r="AV389" s="12" t="s">
        <v>87</v>
      </c>
      <c r="AW389" s="12" t="s">
        <v>38</v>
      </c>
      <c r="AX389" s="12" t="s">
        <v>77</v>
      </c>
      <c r="AY389" s="238" t="s">
        <v>171</v>
      </c>
    </row>
    <row r="390" s="12" customFormat="1">
      <c r="B390" s="228"/>
      <c r="C390" s="229"/>
      <c r="D390" s="219" t="s">
        <v>180</v>
      </c>
      <c r="E390" s="230" t="s">
        <v>1</v>
      </c>
      <c r="F390" s="231" t="s">
        <v>763</v>
      </c>
      <c r="G390" s="229"/>
      <c r="H390" s="232">
        <v>2.1760000000000002</v>
      </c>
      <c r="I390" s="233"/>
      <c r="J390" s="229"/>
      <c r="K390" s="229"/>
      <c r="L390" s="234"/>
      <c r="M390" s="235"/>
      <c r="N390" s="236"/>
      <c r="O390" s="236"/>
      <c r="P390" s="236"/>
      <c r="Q390" s="236"/>
      <c r="R390" s="236"/>
      <c r="S390" s="236"/>
      <c r="T390" s="237"/>
      <c r="AT390" s="238" t="s">
        <v>180</v>
      </c>
      <c r="AU390" s="238" t="s">
        <v>87</v>
      </c>
      <c r="AV390" s="12" t="s">
        <v>87</v>
      </c>
      <c r="AW390" s="12" t="s">
        <v>38</v>
      </c>
      <c r="AX390" s="12" t="s">
        <v>77</v>
      </c>
      <c r="AY390" s="238" t="s">
        <v>171</v>
      </c>
    </row>
    <row r="391" s="13" customFormat="1">
      <c r="B391" s="239"/>
      <c r="C391" s="240"/>
      <c r="D391" s="219" t="s">
        <v>180</v>
      </c>
      <c r="E391" s="241" t="s">
        <v>1</v>
      </c>
      <c r="F391" s="242" t="s">
        <v>253</v>
      </c>
      <c r="G391" s="240"/>
      <c r="H391" s="243">
        <v>6.274</v>
      </c>
      <c r="I391" s="244"/>
      <c r="J391" s="240"/>
      <c r="K391" s="240"/>
      <c r="L391" s="245"/>
      <c r="M391" s="246"/>
      <c r="N391" s="247"/>
      <c r="O391" s="247"/>
      <c r="P391" s="247"/>
      <c r="Q391" s="247"/>
      <c r="R391" s="247"/>
      <c r="S391" s="247"/>
      <c r="T391" s="248"/>
      <c r="AT391" s="249" t="s">
        <v>180</v>
      </c>
      <c r="AU391" s="249" t="s">
        <v>87</v>
      </c>
      <c r="AV391" s="13" t="s">
        <v>178</v>
      </c>
      <c r="AW391" s="13" t="s">
        <v>38</v>
      </c>
      <c r="AX391" s="13" t="s">
        <v>85</v>
      </c>
      <c r="AY391" s="249" t="s">
        <v>171</v>
      </c>
    </row>
    <row r="392" s="1" customFormat="1" ht="16.5" customHeight="1">
      <c r="B392" s="38"/>
      <c r="C392" s="205" t="s">
        <v>764</v>
      </c>
      <c r="D392" s="205" t="s">
        <v>173</v>
      </c>
      <c r="E392" s="206" t="s">
        <v>765</v>
      </c>
      <c r="F392" s="207" t="s">
        <v>766</v>
      </c>
      <c r="G392" s="208" t="s">
        <v>331</v>
      </c>
      <c r="H392" s="209">
        <v>2</v>
      </c>
      <c r="I392" s="210"/>
      <c r="J392" s="211">
        <f>ROUND(I392*H392,2)</f>
        <v>0</v>
      </c>
      <c r="K392" s="207" t="s">
        <v>177</v>
      </c>
      <c r="L392" s="43"/>
      <c r="M392" s="212" t="s">
        <v>1</v>
      </c>
      <c r="N392" s="213" t="s">
        <v>48</v>
      </c>
      <c r="O392" s="79"/>
      <c r="P392" s="214">
        <f>O392*H392</f>
        <v>0</v>
      </c>
      <c r="Q392" s="214">
        <v>0</v>
      </c>
      <c r="R392" s="214">
        <f>Q392*H392</f>
        <v>0</v>
      </c>
      <c r="S392" s="214">
        <v>0.053999999999999999</v>
      </c>
      <c r="T392" s="215">
        <f>S392*H392</f>
        <v>0.108</v>
      </c>
      <c r="AR392" s="16" t="s">
        <v>178</v>
      </c>
      <c r="AT392" s="16" t="s">
        <v>173</v>
      </c>
      <c r="AU392" s="16" t="s">
        <v>87</v>
      </c>
      <c r="AY392" s="16" t="s">
        <v>171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6" t="s">
        <v>85</v>
      </c>
      <c r="BK392" s="216">
        <f>ROUND(I392*H392,2)</f>
        <v>0</v>
      </c>
      <c r="BL392" s="16" t="s">
        <v>178</v>
      </c>
      <c r="BM392" s="16" t="s">
        <v>767</v>
      </c>
    </row>
    <row r="393" s="12" customFormat="1">
      <c r="B393" s="228"/>
      <c r="C393" s="229"/>
      <c r="D393" s="219" t="s">
        <v>180</v>
      </c>
      <c r="E393" s="230" t="s">
        <v>1</v>
      </c>
      <c r="F393" s="231" t="s">
        <v>768</v>
      </c>
      <c r="G393" s="229"/>
      <c r="H393" s="232">
        <v>2</v>
      </c>
      <c r="I393" s="233"/>
      <c r="J393" s="229"/>
      <c r="K393" s="229"/>
      <c r="L393" s="234"/>
      <c r="M393" s="235"/>
      <c r="N393" s="236"/>
      <c r="O393" s="236"/>
      <c r="P393" s="236"/>
      <c r="Q393" s="236"/>
      <c r="R393" s="236"/>
      <c r="S393" s="236"/>
      <c r="T393" s="237"/>
      <c r="AT393" s="238" t="s">
        <v>180</v>
      </c>
      <c r="AU393" s="238" t="s">
        <v>87</v>
      </c>
      <c r="AV393" s="12" t="s">
        <v>87</v>
      </c>
      <c r="AW393" s="12" t="s">
        <v>38</v>
      </c>
      <c r="AX393" s="12" t="s">
        <v>85</v>
      </c>
      <c r="AY393" s="238" t="s">
        <v>171</v>
      </c>
    </row>
    <row r="394" s="1" customFormat="1" ht="16.5" customHeight="1">
      <c r="B394" s="38"/>
      <c r="C394" s="205" t="s">
        <v>769</v>
      </c>
      <c r="D394" s="205" t="s">
        <v>173</v>
      </c>
      <c r="E394" s="206" t="s">
        <v>770</v>
      </c>
      <c r="F394" s="207" t="s">
        <v>771</v>
      </c>
      <c r="G394" s="208" t="s">
        <v>331</v>
      </c>
      <c r="H394" s="209">
        <v>6</v>
      </c>
      <c r="I394" s="210"/>
      <c r="J394" s="211">
        <f>ROUND(I394*H394,2)</f>
        <v>0</v>
      </c>
      <c r="K394" s="207" t="s">
        <v>177</v>
      </c>
      <c r="L394" s="43"/>
      <c r="M394" s="212" t="s">
        <v>1</v>
      </c>
      <c r="N394" s="213" t="s">
        <v>48</v>
      </c>
      <c r="O394" s="79"/>
      <c r="P394" s="214">
        <f>O394*H394</f>
        <v>0</v>
      </c>
      <c r="Q394" s="214">
        <v>0</v>
      </c>
      <c r="R394" s="214">
        <f>Q394*H394</f>
        <v>0</v>
      </c>
      <c r="S394" s="214">
        <v>0.049000000000000002</v>
      </c>
      <c r="T394" s="215">
        <f>S394*H394</f>
        <v>0.29400000000000004</v>
      </c>
      <c r="AR394" s="16" t="s">
        <v>178</v>
      </c>
      <c r="AT394" s="16" t="s">
        <v>173</v>
      </c>
      <c r="AU394" s="16" t="s">
        <v>87</v>
      </c>
      <c r="AY394" s="16" t="s">
        <v>171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6" t="s">
        <v>85</v>
      </c>
      <c r="BK394" s="216">
        <f>ROUND(I394*H394,2)</f>
        <v>0</v>
      </c>
      <c r="BL394" s="16" t="s">
        <v>178</v>
      </c>
      <c r="BM394" s="16" t="s">
        <v>772</v>
      </c>
    </row>
    <row r="395" s="1" customFormat="1" ht="16.5" customHeight="1">
      <c r="B395" s="38"/>
      <c r="C395" s="205" t="s">
        <v>773</v>
      </c>
      <c r="D395" s="205" t="s">
        <v>173</v>
      </c>
      <c r="E395" s="206" t="s">
        <v>774</v>
      </c>
      <c r="F395" s="207" t="s">
        <v>775</v>
      </c>
      <c r="G395" s="208" t="s">
        <v>189</v>
      </c>
      <c r="H395" s="209">
        <v>50</v>
      </c>
      <c r="I395" s="210"/>
      <c r="J395" s="211">
        <f>ROUND(I395*H395,2)</f>
        <v>0</v>
      </c>
      <c r="K395" s="207" t="s">
        <v>1</v>
      </c>
      <c r="L395" s="43"/>
      <c r="M395" s="212" t="s">
        <v>1</v>
      </c>
      <c r="N395" s="213" t="s">
        <v>48</v>
      </c>
      <c r="O395" s="79"/>
      <c r="P395" s="214">
        <f>O395*H395</f>
        <v>0</v>
      </c>
      <c r="Q395" s="214">
        <v>0.0060600000000000003</v>
      </c>
      <c r="R395" s="214">
        <f>Q395*H395</f>
        <v>0.30299999999999999</v>
      </c>
      <c r="S395" s="214">
        <v>0</v>
      </c>
      <c r="T395" s="215">
        <f>S395*H395</f>
        <v>0</v>
      </c>
      <c r="AR395" s="16" t="s">
        <v>178</v>
      </c>
      <c r="AT395" s="16" t="s">
        <v>173</v>
      </c>
      <c r="AU395" s="16" t="s">
        <v>87</v>
      </c>
      <c r="AY395" s="16" t="s">
        <v>171</v>
      </c>
      <c r="BE395" s="216">
        <f>IF(N395="základní",J395,0)</f>
        <v>0</v>
      </c>
      <c r="BF395" s="216">
        <f>IF(N395="snížená",J395,0)</f>
        <v>0</v>
      </c>
      <c r="BG395" s="216">
        <f>IF(N395="zákl. přenesená",J395,0)</f>
        <v>0</v>
      </c>
      <c r="BH395" s="216">
        <f>IF(N395="sníž. přenesená",J395,0)</f>
        <v>0</v>
      </c>
      <c r="BI395" s="216">
        <f>IF(N395="nulová",J395,0)</f>
        <v>0</v>
      </c>
      <c r="BJ395" s="16" t="s">
        <v>85</v>
      </c>
      <c r="BK395" s="216">
        <f>ROUND(I395*H395,2)</f>
        <v>0</v>
      </c>
      <c r="BL395" s="16" t="s">
        <v>178</v>
      </c>
      <c r="BM395" s="16" t="s">
        <v>776</v>
      </c>
    </row>
    <row r="396" s="12" customFormat="1">
      <c r="B396" s="228"/>
      <c r="C396" s="229"/>
      <c r="D396" s="219" t="s">
        <v>180</v>
      </c>
      <c r="E396" s="230" t="s">
        <v>1</v>
      </c>
      <c r="F396" s="231" t="s">
        <v>777</v>
      </c>
      <c r="G396" s="229"/>
      <c r="H396" s="232">
        <v>50</v>
      </c>
      <c r="I396" s="233"/>
      <c r="J396" s="229"/>
      <c r="K396" s="229"/>
      <c r="L396" s="234"/>
      <c r="M396" s="235"/>
      <c r="N396" s="236"/>
      <c r="O396" s="236"/>
      <c r="P396" s="236"/>
      <c r="Q396" s="236"/>
      <c r="R396" s="236"/>
      <c r="S396" s="236"/>
      <c r="T396" s="237"/>
      <c r="AT396" s="238" t="s">
        <v>180</v>
      </c>
      <c r="AU396" s="238" t="s">
        <v>87</v>
      </c>
      <c r="AV396" s="12" t="s">
        <v>87</v>
      </c>
      <c r="AW396" s="12" t="s">
        <v>38</v>
      </c>
      <c r="AX396" s="12" t="s">
        <v>85</v>
      </c>
      <c r="AY396" s="238" t="s">
        <v>171</v>
      </c>
    </row>
    <row r="397" s="1" customFormat="1" ht="16.5" customHeight="1">
      <c r="B397" s="38"/>
      <c r="C397" s="205" t="s">
        <v>778</v>
      </c>
      <c r="D397" s="205" t="s">
        <v>173</v>
      </c>
      <c r="E397" s="206" t="s">
        <v>779</v>
      </c>
      <c r="F397" s="207" t="s">
        <v>780</v>
      </c>
      <c r="G397" s="208" t="s">
        <v>176</v>
      </c>
      <c r="H397" s="209">
        <v>35.530000000000001</v>
      </c>
      <c r="I397" s="210"/>
      <c r="J397" s="211">
        <f>ROUND(I397*H397,2)</f>
        <v>0</v>
      </c>
      <c r="K397" s="207" t="s">
        <v>177</v>
      </c>
      <c r="L397" s="43"/>
      <c r="M397" s="212" t="s">
        <v>1</v>
      </c>
      <c r="N397" s="213" t="s">
        <v>48</v>
      </c>
      <c r="O397" s="79"/>
      <c r="P397" s="214">
        <f>O397*H397</f>
        <v>0</v>
      </c>
      <c r="Q397" s="214">
        <v>0.00063000000000000003</v>
      </c>
      <c r="R397" s="214">
        <f>Q397*H397</f>
        <v>0.022383900000000002</v>
      </c>
      <c r="S397" s="214">
        <v>0</v>
      </c>
      <c r="T397" s="215">
        <f>S397*H397</f>
        <v>0</v>
      </c>
      <c r="AR397" s="16" t="s">
        <v>178</v>
      </c>
      <c r="AT397" s="16" t="s">
        <v>173</v>
      </c>
      <c r="AU397" s="16" t="s">
        <v>87</v>
      </c>
      <c r="AY397" s="16" t="s">
        <v>171</v>
      </c>
      <c r="BE397" s="216">
        <f>IF(N397="základní",J397,0)</f>
        <v>0</v>
      </c>
      <c r="BF397" s="216">
        <f>IF(N397="snížená",J397,0)</f>
        <v>0</v>
      </c>
      <c r="BG397" s="216">
        <f>IF(N397="zákl. přenesená",J397,0)</f>
        <v>0</v>
      </c>
      <c r="BH397" s="216">
        <f>IF(N397="sníž. přenesená",J397,0)</f>
        <v>0</v>
      </c>
      <c r="BI397" s="216">
        <f>IF(N397="nulová",J397,0)</f>
        <v>0</v>
      </c>
      <c r="BJ397" s="16" t="s">
        <v>85</v>
      </c>
      <c r="BK397" s="216">
        <f>ROUND(I397*H397,2)</f>
        <v>0</v>
      </c>
      <c r="BL397" s="16" t="s">
        <v>178</v>
      </c>
      <c r="BM397" s="16" t="s">
        <v>781</v>
      </c>
    </row>
    <row r="398" s="12" customFormat="1">
      <c r="B398" s="228"/>
      <c r="C398" s="229"/>
      <c r="D398" s="219" t="s">
        <v>180</v>
      </c>
      <c r="E398" s="230" t="s">
        <v>1</v>
      </c>
      <c r="F398" s="231" t="s">
        <v>782</v>
      </c>
      <c r="G398" s="229"/>
      <c r="H398" s="232">
        <v>35.530000000000001</v>
      </c>
      <c r="I398" s="233"/>
      <c r="J398" s="229"/>
      <c r="K398" s="229"/>
      <c r="L398" s="234"/>
      <c r="M398" s="235"/>
      <c r="N398" s="236"/>
      <c r="O398" s="236"/>
      <c r="P398" s="236"/>
      <c r="Q398" s="236"/>
      <c r="R398" s="236"/>
      <c r="S398" s="236"/>
      <c r="T398" s="237"/>
      <c r="AT398" s="238" t="s">
        <v>180</v>
      </c>
      <c r="AU398" s="238" t="s">
        <v>87</v>
      </c>
      <c r="AV398" s="12" t="s">
        <v>87</v>
      </c>
      <c r="AW398" s="12" t="s">
        <v>38</v>
      </c>
      <c r="AX398" s="12" t="s">
        <v>85</v>
      </c>
      <c r="AY398" s="238" t="s">
        <v>171</v>
      </c>
    </row>
    <row r="399" s="1" customFormat="1" ht="16.5" customHeight="1">
      <c r="B399" s="38"/>
      <c r="C399" s="205" t="s">
        <v>783</v>
      </c>
      <c r="D399" s="205" t="s">
        <v>173</v>
      </c>
      <c r="E399" s="206" t="s">
        <v>784</v>
      </c>
      <c r="F399" s="207" t="s">
        <v>785</v>
      </c>
      <c r="G399" s="208" t="s">
        <v>331</v>
      </c>
      <c r="H399" s="209">
        <v>8</v>
      </c>
      <c r="I399" s="210"/>
      <c r="J399" s="211">
        <f>ROUND(I399*H399,2)</f>
        <v>0</v>
      </c>
      <c r="K399" s="207" t="s">
        <v>177</v>
      </c>
      <c r="L399" s="43"/>
      <c r="M399" s="212" t="s">
        <v>1</v>
      </c>
      <c r="N399" s="213" t="s">
        <v>48</v>
      </c>
      <c r="O399" s="79"/>
      <c r="P399" s="214">
        <f>O399*H399</f>
        <v>0</v>
      </c>
      <c r="Q399" s="214">
        <v>0.0018</v>
      </c>
      <c r="R399" s="214">
        <f>Q399*H399</f>
        <v>0.0144</v>
      </c>
      <c r="S399" s="214">
        <v>0</v>
      </c>
      <c r="T399" s="215">
        <f>S399*H399</f>
        <v>0</v>
      </c>
      <c r="AR399" s="16" t="s">
        <v>178</v>
      </c>
      <c r="AT399" s="16" t="s">
        <v>173</v>
      </c>
      <c r="AU399" s="16" t="s">
        <v>87</v>
      </c>
      <c r="AY399" s="16" t="s">
        <v>171</v>
      </c>
      <c r="BE399" s="216">
        <f>IF(N399="základní",J399,0)</f>
        <v>0</v>
      </c>
      <c r="BF399" s="216">
        <f>IF(N399="snížená",J399,0)</f>
        <v>0</v>
      </c>
      <c r="BG399" s="216">
        <f>IF(N399="zákl. přenesená",J399,0)</f>
        <v>0</v>
      </c>
      <c r="BH399" s="216">
        <f>IF(N399="sníž. přenesená",J399,0)</f>
        <v>0</v>
      </c>
      <c r="BI399" s="216">
        <f>IF(N399="nulová",J399,0)</f>
        <v>0</v>
      </c>
      <c r="BJ399" s="16" t="s">
        <v>85</v>
      </c>
      <c r="BK399" s="216">
        <f>ROUND(I399*H399,2)</f>
        <v>0</v>
      </c>
      <c r="BL399" s="16" t="s">
        <v>178</v>
      </c>
      <c r="BM399" s="16" t="s">
        <v>786</v>
      </c>
    </row>
    <row r="400" s="1" customFormat="1" ht="16.5" customHeight="1">
      <c r="B400" s="38"/>
      <c r="C400" s="205" t="s">
        <v>787</v>
      </c>
      <c r="D400" s="205" t="s">
        <v>173</v>
      </c>
      <c r="E400" s="206" t="s">
        <v>788</v>
      </c>
      <c r="F400" s="207" t="s">
        <v>789</v>
      </c>
      <c r="G400" s="208" t="s">
        <v>331</v>
      </c>
      <c r="H400" s="209">
        <v>7</v>
      </c>
      <c r="I400" s="210"/>
      <c r="J400" s="211">
        <f>ROUND(I400*H400,2)</f>
        <v>0</v>
      </c>
      <c r="K400" s="207" t="s">
        <v>177</v>
      </c>
      <c r="L400" s="43"/>
      <c r="M400" s="212" t="s">
        <v>1</v>
      </c>
      <c r="N400" s="213" t="s">
        <v>48</v>
      </c>
      <c r="O400" s="79"/>
      <c r="P400" s="214">
        <f>O400*H400</f>
        <v>0</v>
      </c>
      <c r="Q400" s="214">
        <v>0.00017000000000000001</v>
      </c>
      <c r="R400" s="214">
        <f>Q400*H400</f>
        <v>0.0011900000000000001</v>
      </c>
      <c r="S400" s="214">
        <v>0</v>
      </c>
      <c r="T400" s="215">
        <f>S400*H400</f>
        <v>0</v>
      </c>
      <c r="AR400" s="16" t="s">
        <v>178</v>
      </c>
      <c r="AT400" s="16" t="s">
        <v>173</v>
      </c>
      <c r="AU400" s="16" t="s">
        <v>87</v>
      </c>
      <c r="AY400" s="16" t="s">
        <v>171</v>
      </c>
      <c r="BE400" s="216">
        <f>IF(N400="základní",J400,0)</f>
        <v>0</v>
      </c>
      <c r="BF400" s="216">
        <f>IF(N400="snížená",J400,0)</f>
        <v>0</v>
      </c>
      <c r="BG400" s="216">
        <f>IF(N400="zákl. přenesená",J400,0)</f>
        <v>0</v>
      </c>
      <c r="BH400" s="216">
        <f>IF(N400="sníž. přenesená",J400,0)</f>
        <v>0</v>
      </c>
      <c r="BI400" s="216">
        <f>IF(N400="nulová",J400,0)</f>
        <v>0</v>
      </c>
      <c r="BJ400" s="16" t="s">
        <v>85</v>
      </c>
      <c r="BK400" s="216">
        <f>ROUND(I400*H400,2)</f>
        <v>0</v>
      </c>
      <c r="BL400" s="16" t="s">
        <v>178</v>
      </c>
      <c r="BM400" s="16" t="s">
        <v>790</v>
      </c>
    </row>
    <row r="401" s="1" customFormat="1" ht="16.5" customHeight="1">
      <c r="B401" s="38"/>
      <c r="C401" s="205" t="s">
        <v>791</v>
      </c>
      <c r="D401" s="205" t="s">
        <v>173</v>
      </c>
      <c r="E401" s="206" t="s">
        <v>792</v>
      </c>
      <c r="F401" s="207" t="s">
        <v>793</v>
      </c>
      <c r="G401" s="208" t="s">
        <v>331</v>
      </c>
      <c r="H401" s="209">
        <v>96</v>
      </c>
      <c r="I401" s="210"/>
      <c r="J401" s="211">
        <f>ROUND(I401*H401,2)</f>
        <v>0</v>
      </c>
      <c r="K401" s="207" t="s">
        <v>177</v>
      </c>
      <c r="L401" s="43"/>
      <c r="M401" s="212" t="s">
        <v>1</v>
      </c>
      <c r="N401" s="213" t="s">
        <v>48</v>
      </c>
      <c r="O401" s="79"/>
      <c r="P401" s="214">
        <f>O401*H401</f>
        <v>0</v>
      </c>
      <c r="Q401" s="214">
        <v>4.0000000000000003E-05</v>
      </c>
      <c r="R401" s="214">
        <f>Q401*H401</f>
        <v>0.0038400000000000005</v>
      </c>
      <c r="S401" s="214">
        <v>0</v>
      </c>
      <c r="T401" s="215">
        <f>S401*H401</f>
        <v>0</v>
      </c>
      <c r="AR401" s="16" t="s">
        <v>178</v>
      </c>
      <c r="AT401" s="16" t="s">
        <v>173</v>
      </c>
      <c r="AU401" s="16" t="s">
        <v>87</v>
      </c>
      <c r="AY401" s="16" t="s">
        <v>171</v>
      </c>
      <c r="BE401" s="216">
        <f>IF(N401="základní",J401,0)</f>
        <v>0</v>
      </c>
      <c r="BF401" s="216">
        <f>IF(N401="snížená",J401,0)</f>
        <v>0</v>
      </c>
      <c r="BG401" s="216">
        <f>IF(N401="zákl. přenesená",J401,0)</f>
        <v>0</v>
      </c>
      <c r="BH401" s="216">
        <f>IF(N401="sníž. přenesená",J401,0)</f>
        <v>0</v>
      </c>
      <c r="BI401" s="216">
        <f>IF(N401="nulová",J401,0)</f>
        <v>0</v>
      </c>
      <c r="BJ401" s="16" t="s">
        <v>85</v>
      </c>
      <c r="BK401" s="216">
        <f>ROUND(I401*H401,2)</f>
        <v>0</v>
      </c>
      <c r="BL401" s="16" t="s">
        <v>178</v>
      </c>
      <c r="BM401" s="16" t="s">
        <v>794</v>
      </c>
    </row>
    <row r="402" s="12" customFormat="1">
      <c r="B402" s="228"/>
      <c r="C402" s="229"/>
      <c r="D402" s="219" t="s">
        <v>180</v>
      </c>
      <c r="E402" s="230" t="s">
        <v>1</v>
      </c>
      <c r="F402" s="231" t="s">
        <v>795</v>
      </c>
      <c r="G402" s="229"/>
      <c r="H402" s="232">
        <v>96</v>
      </c>
      <c r="I402" s="233"/>
      <c r="J402" s="229"/>
      <c r="K402" s="229"/>
      <c r="L402" s="234"/>
      <c r="M402" s="235"/>
      <c r="N402" s="236"/>
      <c r="O402" s="236"/>
      <c r="P402" s="236"/>
      <c r="Q402" s="236"/>
      <c r="R402" s="236"/>
      <c r="S402" s="236"/>
      <c r="T402" s="237"/>
      <c r="AT402" s="238" t="s">
        <v>180</v>
      </c>
      <c r="AU402" s="238" t="s">
        <v>87</v>
      </c>
      <c r="AV402" s="12" t="s">
        <v>87</v>
      </c>
      <c r="AW402" s="12" t="s">
        <v>38</v>
      </c>
      <c r="AX402" s="12" t="s">
        <v>85</v>
      </c>
      <c r="AY402" s="238" t="s">
        <v>171</v>
      </c>
    </row>
    <row r="403" s="1" customFormat="1" ht="16.5" customHeight="1">
      <c r="B403" s="38"/>
      <c r="C403" s="205" t="s">
        <v>21</v>
      </c>
      <c r="D403" s="205" t="s">
        <v>173</v>
      </c>
      <c r="E403" s="206" t="s">
        <v>796</v>
      </c>
      <c r="F403" s="207" t="s">
        <v>797</v>
      </c>
      <c r="G403" s="208" t="s">
        <v>331</v>
      </c>
      <c r="H403" s="209">
        <v>24</v>
      </c>
      <c r="I403" s="210"/>
      <c r="J403" s="211">
        <f>ROUND(I403*H403,2)</f>
        <v>0</v>
      </c>
      <c r="K403" s="207" t="s">
        <v>1</v>
      </c>
      <c r="L403" s="43"/>
      <c r="M403" s="212" t="s">
        <v>1</v>
      </c>
      <c r="N403" s="213" t="s">
        <v>48</v>
      </c>
      <c r="O403" s="79"/>
      <c r="P403" s="214">
        <f>O403*H403</f>
        <v>0</v>
      </c>
      <c r="Q403" s="214">
        <v>4.0000000000000003E-05</v>
      </c>
      <c r="R403" s="214">
        <f>Q403*H403</f>
        <v>0.00096000000000000013</v>
      </c>
      <c r="S403" s="214">
        <v>0</v>
      </c>
      <c r="T403" s="215">
        <f>S403*H403</f>
        <v>0</v>
      </c>
      <c r="AR403" s="16" t="s">
        <v>178</v>
      </c>
      <c r="AT403" s="16" t="s">
        <v>173</v>
      </c>
      <c r="AU403" s="16" t="s">
        <v>87</v>
      </c>
      <c r="AY403" s="16" t="s">
        <v>171</v>
      </c>
      <c r="BE403" s="216">
        <f>IF(N403="základní",J403,0)</f>
        <v>0</v>
      </c>
      <c r="BF403" s="216">
        <f>IF(N403="snížená",J403,0)</f>
        <v>0</v>
      </c>
      <c r="BG403" s="216">
        <f>IF(N403="zákl. přenesená",J403,0)</f>
        <v>0</v>
      </c>
      <c r="BH403" s="216">
        <f>IF(N403="sníž. přenesená",J403,0)</f>
        <v>0</v>
      </c>
      <c r="BI403" s="216">
        <f>IF(N403="nulová",J403,0)</f>
        <v>0</v>
      </c>
      <c r="BJ403" s="16" t="s">
        <v>85</v>
      </c>
      <c r="BK403" s="216">
        <f>ROUND(I403*H403,2)</f>
        <v>0</v>
      </c>
      <c r="BL403" s="16" t="s">
        <v>178</v>
      </c>
      <c r="BM403" s="16" t="s">
        <v>798</v>
      </c>
    </row>
    <row r="404" s="12" customFormat="1">
      <c r="B404" s="228"/>
      <c r="C404" s="229"/>
      <c r="D404" s="219" t="s">
        <v>180</v>
      </c>
      <c r="E404" s="230" t="s">
        <v>1</v>
      </c>
      <c r="F404" s="231" t="s">
        <v>799</v>
      </c>
      <c r="G404" s="229"/>
      <c r="H404" s="232">
        <v>24</v>
      </c>
      <c r="I404" s="233"/>
      <c r="J404" s="229"/>
      <c r="K404" s="229"/>
      <c r="L404" s="234"/>
      <c r="M404" s="235"/>
      <c r="N404" s="236"/>
      <c r="O404" s="236"/>
      <c r="P404" s="236"/>
      <c r="Q404" s="236"/>
      <c r="R404" s="236"/>
      <c r="S404" s="236"/>
      <c r="T404" s="237"/>
      <c r="AT404" s="238" t="s">
        <v>180</v>
      </c>
      <c r="AU404" s="238" t="s">
        <v>87</v>
      </c>
      <c r="AV404" s="12" t="s">
        <v>87</v>
      </c>
      <c r="AW404" s="12" t="s">
        <v>38</v>
      </c>
      <c r="AX404" s="12" t="s">
        <v>85</v>
      </c>
      <c r="AY404" s="238" t="s">
        <v>171</v>
      </c>
    </row>
    <row r="405" s="1" customFormat="1" ht="16.5" customHeight="1">
      <c r="B405" s="38"/>
      <c r="C405" s="205" t="s">
        <v>800</v>
      </c>
      <c r="D405" s="205" t="s">
        <v>173</v>
      </c>
      <c r="E405" s="206" t="s">
        <v>801</v>
      </c>
      <c r="F405" s="207" t="s">
        <v>802</v>
      </c>
      <c r="G405" s="208" t="s">
        <v>176</v>
      </c>
      <c r="H405" s="209">
        <v>153.5</v>
      </c>
      <c r="I405" s="210"/>
      <c r="J405" s="211">
        <f>ROUND(I405*H405,2)</f>
        <v>0</v>
      </c>
      <c r="K405" s="207" t="s">
        <v>177</v>
      </c>
      <c r="L405" s="43"/>
      <c r="M405" s="212" t="s">
        <v>1</v>
      </c>
      <c r="N405" s="213" t="s">
        <v>48</v>
      </c>
      <c r="O405" s="79"/>
      <c r="P405" s="214">
        <f>O405*H405</f>
        <v>0</v>
      </c>
      <c r="Q405" s="214">
        <v>0</v>
      </c>
      <c r="R405" s="214">
        <f>Q405*H405</f>
        <v>0</v>
      </c>
      <c r="S405" s="214">
        <v>0</v>
      </c>
      <c r="T405" s="215">
        <f>S405*H405</f>
        <v>0</v>
      </c>
      <c r="AR405" s="16" t="s">
        <v>178</v>
      </c>
      <c r="AT405" s="16" t="s">
        <v>173</v>
      </c>
      <c r="AU405" s="16" t="s">
        <v>87</v>
      </c>
      <c r="AY405" s="16" t="s">
        <v>171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16" t="s">
        <v>85</v>
      </c>
      <c r="BK405" s="216">
        <f>ROUND(I405*H405,2)</f>
        <v>0</v>
      </c>
      <c r="BL405" s="16" t="s">
        <v>178</v>
      </c>
      <c r="BM405" s="16" t="s">
        <v>803</v>
      </c>
    </row>
    <row r="406" s="12" customFormat="1">
      <c r="B406" s="228"/>
      <c r="C406" s="229"/>
      <c r="D406" s="219" t="s">
        <v>180</v>
      </c>
      <c r="E406" s="230" t="s">
        <v>1</v>
      </c>
      <c r="F406" s="231" t="s">
        <v>804</v>
      </c>
      <c r="G406" s="229"/>
      <c r="H406" s="232">
        <v>153.5</v>
      </c>
      <c r="I406" s="233"/>
      <c r="J406" s="229"/>
      <c r="K406" s="229"/>
      <c r="L406" s="234"/>
      <c r="M406" s="235"/>
      <c r="N406" s="236"/>
      <c r="O406" s="236"/>
      <c r="P406" s="236"/>
      <c r="Q406" s="236"/>
      <c r="R406" s="236"/>
      <c r="S406" s="236"/>
      <c r="T406" s="237"/>
      <c r="AT406" s="238" t="s">
        <v>180</v>
      </c>
      <c r="AU406" s="238" t="s">
        <v>87</v>
      </c>
      <c r="AV406" s="12" t="s">
        <v>87</v>
      </c>
      <c r="AW406" s="12" t="s">
        <v>38</v>
      </c>
      <c r="AX406" s="12" t="s">
        <v>85</v>
      </c>
      <c r="AY406" s="238" t="s">
        <v>171</v>
      </c>
    </row>
    <row r="407" s="1" customFormat="1" ht="16.5" customHeight="1">
      <c r="B407" s="38"/>
      <c r="C407" s="205" t="s">
        <v>805</v>
      </c>
      <c r="D407" s="205" t="s">
        <v>173</v>
      </c>
      <c r="E407" s="206" t="s">
        <v>806</v>
      </c>
      <c r="F407" s="207" t="s">
        <v>807</v>
      </c>
      <c r="G407" s="208" t="s">
        <v>176</v>
      </c>
      <c r="H407" s="209">
        <v>13815</v>
      </c>
      <c r="I407" s="210"/>
      <c r="J407" s="211">
        <f>ROUND(I407*H407,2)</f>
        <v>0</v>
      </c>
      <c r="K407" s="207" t="s">
        <v>177</v>
      </c>
      <c r="L407" s="43"/>
      <c r="M407" s="212" t="s">
        <v>1</v>
      </c>
      <c r="N407" s="213" t="s">
        <v>48</v>
      </c>
      <c r="O407" s="79"/>
      <c r="P407" s="214">
        <f>O407*H407</f>
        <v>0</v>
      </c>
      <c r="Q407" s="214">
        <v>0</v>
      </c>
      <c r="R407" s="214">
        <f>Q407*H407</f>
        <v>0</v>
      </c>
      <c r="S407" s="214">
        <v>0</v>
      </c>
      <c r="T407" s="215">
        <f>S407*H407</f>
        <v>0</v>
      </c>
      <c r="AR407" s="16" t="s">
        <v>178</v>
      </c>
      <c r="AT407" s="16" t="s">
        <v>173</v>
      </c>
      <c r="AU407" s="16" t="s">
        <v>87</v>
      </c>
      <c r="AY407" s="16" t="s">
        <v>171</v>
      </c>
      <c r="BE407" s="216">
        <f>IF(N407="základní",J407,0)</f>
        <v>0</v>
      </c>
      <c r="BF407" s="216">
        <f>IF(N407="snížená",J407,0)</f>
        <v>0</v>
      </c>
      <c r="BG407" s="216">
        <f>IF(N407="zákl. přenesená",J407,0)</f>
        <v>0</v>
      </c>
      <c r="BH407" s="216">
        <f>IF(N407="sníž. přenesená",J407,0)</f>
        <v>0</v>
      </c>
      <c r="BI407" s="216">
        <f>IF(N407="nulová",J407,0)</f>
        <v>0</v>
      </c>
      <c r="BJ407" s="16" t="s">
        <v>85</v>
      </c>
      <c r="BK407" s="216">
        <f>ROUND(I407*H407,2)</f>
        <v>0</v>
      </c>
      <c r="BL407" s="16" t="s">
        <v>178</v>
      </c>
      <c r="BM407" s="16" t="s">
        <v>808</v>
      </c>
    </row>
    <row r="408" s="12" customFormat="1">
      <c r="B408" s="228"/>
      <c r="C408" s="229"/>
      <c r="D408" s="219" t="s">
        <v>180</v>
      </c>
      <c r="E408" s="230" t="s">
        <v>1</v>
      </c>
      <c r="F408" s="231" t="s">
        <v>809</v>
      </c>
      <c r="G408" s="229"/>
      <c r="H408" s="232">
        <v>13815</v>
      </c>
      <c r="I408" s="233"/>
      <c r="J408" s="229"/>
      <c r="K408" s="229"/>
      <c r="L408" s="234"/>
      <c r="M408" s="235"/>
      <c r="N408" s="236"/>
      <c r="O408" s="236"/>
      <c r="P408" s="236"/>
      <c r="Q408" s="236"/>
      <c r="R408" s="236"/>
      <c r="S408" s="236"/>
      <c r="T408" s="237"/>
      <c r="AT408" s="238" t="s">
        <v>180</v>
      </c>
      <c r="AU408" s="238" t="s">
        <v>87</v>
      </c>
      <c r="AV408" s="12" t="s">
        <v>87</v>
      </c>
      <c r="AW408" s="12" t="s">
        <v>38</v>
      </c>
      <c r="AX408" s="12" t="s">
        <v>85</v>
      </c>
      <c r="AY408" s="238" t="s">
        <v>171</v>
      </c>
    </row>
    <row r="409" s="1" customFormat="1" ht="16.5" customHeight="1">
      <c r="B409" s="38"/>
      <c r="C409" s="205" t="s">
        <v>810</v>
      </c>
      <c r="D409" s="205" t="s">
        <v>173</v>
      </c>
      <c r="E409" s="206" t="s">
        <v>811</v>
      </c>
      <c r="F409" s="207" t="s">
        <v>812</v>
      </c>
      <c r="G409" s="208" t="s">
        <v>176</v>
      </c>
      <c r="H409" s="209">
        <v>153.5</v>
      </c>
      <c r="I409" s="210"/>
      <c r="J409" s="211">
        <f>ROUND(I409*H409,2)</f>
        <v>0</v>
      </c>
      <c r="K409" s="207" t="s">
        <v>177</v>
      </c>
      <c r="L409" s="43"/>
      <c r="M409" s="212" t="s">
        <v>1</v>
      </c>
      <c r="N409" s="213" t="s">
        <v>48</v>
      </c>
      <c r="O409" s="79"/>
      <c r="P409" s="214">
        <f>O409*H409</f>
        <v>0</v>
      </c>
      <c r="Q409" s="214">
        <v>0</v>
      </c>
      <c r="R409" s="214">
        <f>Q409*H409</f>
        <v>0</v>
      </c>
      <c r="S409" s="214">
        <v>0</v>
      </c>
      <c r="T409" s="215">
        <f>S409*H409</f>
        <v>0</v>
      </c>
      <c r="AR409" s="16" t="s">
        <v>178</v>
      </c>
      <c r="AT409" s="16" t="s">
        <v>173</v>
      </c>
      <c r="AU409" s="16" t="s">
        <v>87</v>
      </c>
      <c r="AY409" s="16" t="s">
        <v>171</v>
      </c>
      <c r="BE409" s="216">
        <f>IF(N409="základní",J409,0)</f>
        <v>0</v>
      </c>
      <c r="BF409" s="216">
        <f>IF(N409="snížená",J409,0)</f>
        <v>0</v>
      </c>
      <c r="BG409" s="216">
        <f>IF(N409="zákl. přenesená",J409,0)</f>
        <v>0</v>
      </c>
      <c r="BH409" s="216">
        <f>IF(N409="sníž. přenesená",J409,0)</f>
        <v>0</v>
      </c>
      <c r="BI409" s="216">
        <f>IF(N409="nulová",J409,0)</f>
        <v>0</v>
      </c>
      <c r="BJ409" s="16" t="s">
        <v>85</v>
      </c>
      <c r="BK409" s="216">
        <f>ROUND(I409*H409,2)</f>
        <v>0</v>
      </c>
      <c r="BL409" s="16" t="s">
        <v>178</v>
      </c>
      <c r="BM409" s="16" t="s">
        <v>813</v>
      </c>
    </row>
    <row r="410" s="1" customFormat="1" ht="16.5" customHeight="1">
      <c r="B410" s="38"/>
      <c r="C410" s="205" t="s">
        <v>814</v>
      </c>
      <c r="D410" s="205" t="s">
        <v>173</v>
      </c>
      <c r="E410" s="206" t="s">
        <v>815</v>
      </c>
      <c r="F410" s="207" t="s">
        <v>816</v>
      </c>
      <c r="G410" s="208" t="s">
        <v>331</v>
      </c>
      <c r="H410" s="209">
        <v>5</v>
      </c>
      <c r="I410" s="210"/>
      <c r="J410" s="211">
        <f>ROUND(I410*H410,2)</f>
        <v>0</v>
      </c>
      <c r="K410" s="207" t="s">
        <v>177</v>
      </c>
      <c r="L410" s="43"/>
      <c r="M410" s="212" t="s">
        <v>1</v>
      </c>
      <c r="N410" s="213" t="s">
        <v>48</v>
      </c>
      <c r="O410" s="79"/>
      <c r="P410" s="214">
        <f>O410*H410</f>
        <v>0</v>
      </c>
      <c r="Q410" s="214">
        <v>0</v>
      </c>
      <c r="R410" s="214">
        <f>Q410*H410</f>
        <v>0</v>
      </c>
      <c r="S410" s="214">
        <v>0</v>
      </c>
      <c r="T410" s="215">
        <f>S410*H410</f>
        <v>0</v>
      </c>
      <c r="AR410" s="16" t="s">
        <v>178</v>
      </c>
      <c r="AT410" s="16" t="s">
        <v>173</v>
      </c>
      <c r="AU410" s="16" t="s">
        <v>87</v>
      </c>
      <c r="AY410" s="16" t="s">
        <v>171</v>
      </c>
      <c r="BE410" s="216">
        <f>IF(N410="základní",J410,0)</f>
        <v>0</v>
      </c>
      <c r="BF410" s="216">
        <f>IF(N410="snížená",J410,0)</f>
        <v>0</v>
      </c>
      <c r="BG410" s="216">
        <f>IF(N410="zákl. přenesená",J410,0)</f>
        <v>0</v>
      </c>
      <c r="BH410" s="216">
        <f>IF(N410="sníž. přenesená",J410,0)</f>
        <v>0</v>
      </c>
      <c r="BI410" s="216">
        <f>IF(N410="nulová",J410,0)</f>
        <v>0</v>
      </c>
      <c r="BJ410" s="16" t="s">
        <v>85</v>
      </c>
      <c r="BK410" s="216">
        <f>ROUND(I410*H410,2)</f>
        <v>0</v>
      </c>
      <c r="BL410" s="16" t="s">
        <v>178</v>
      </c>
      <c r="BM410" s="16" t="s">
        <v>817</v>
      </c>
    </row>
    <row r="411" s="1" customFormat="1" ht="16.5" customHeight="1">
      <c r="B411" s="38"/>
      <c r="C411" s="205" t="s">
        <v>818</v>
      </c>
      <c r="D411" s="205" t="s">
        <v>173</v>
      </c>
      <c r="E411" s="206" t="s">
        <v>819</v>
      </c>
      <c r="F411" s="207" t="s">
        <v>820</v>
      </c>
      <c r="G411" s="208" t="s">
        <v>331</v>
      </c>
      <c r="H411" s="209">
        <v>60</v>
      </c>
      <c r="I411" s="210"/>
      <c r="J411" s="211">
        <f>ROUND(I411*H411,2)</f>
        <v>0</v>
      </c>
      <c r="K411" s="207" t="s">
        <v>177</v>
      </c>
      <c r="L411" s="43"/>
      <c r="M411" s="212" t="s">
        <v>1</v>
      </c>
      <c r="N411" s="213" t="s">
        <v>48</v>
      </c>
      <c r="O411" s="79"/>
      <c r="P411" s="214">
        <f>O411*H411</f>
        <v>0</v>
      </c>
      <c r="Q411" s="214">
        <v>0</v>
      </c>
      <c r="R411" s="214">
        <f>Q411*H411</f>
        <v>0</v>
      </c>
      <c r="S411" s="214">
        <v>0</v>
      </c>
      <c r="T411" s="215">
        <f>S411*H411</f>
        <v>0</v>
      </c>
      <c r="AR411" s="16" t="s">
        <v>178</v>
      </c>
      <c r="AT411" s="16" t="s">
        <v>173</v>
      </c>
      <c r="AU411" s="16" t="s">
        <v>87</v>
      </c>
      <c r="AY411" s="16" t="s">
        <v>171</v>
      </c>
      <c r="BE411" s="216">
        <f>IF(N411="základní",J411,0)</f>
        <v>0</v>
      </c>
      <c r="BF411" s="216">
        <f>IF(N411="snížená",J411,0)</f>
        <v>0</v>
      </c>
      <c r="BG411" s="216">
        <f>IF(N411="zákl. přenesená",J411,0)</f>
        <v>0</v>
      </c>
      <c r="BH411" s="216">
        <f>IF(N411="sníž. přenesená",J411,0)</f>
        <v>0</v>
      </c>
      <c r="BI411" s="216">
        <f>IF(N411="nulová",J411,0)</f>
        <v>0</v>
      </c>
      <c r="BJ411" s="16" t="s">
        <v>85</v>
      </c>
      <c r="BK411" s="216">
        <f>ROUND(I411*H411,2)</f>
        <v>0</v>
      </c>
      <c r="BL411" s="16" t="s">
        <v>178</v>
      </c>
      <c r="BM411" s="16" t="s">
        <v>821</v>
      </c>
    </row>
    <row r="412" s="1" customFormat="1" ht="16.5" customHeight="1">
      <c r="B412" s="38"/>
      <c r="C412" s="205" t="s">
        <v>822</v>
      </c>
      <c r="D412" s="205" t="s">
        <v>173</v>
      </c>
      <c r="E412" s="206" t="s">
        <v>823</v>
      </c>
      <c r="F412" s="207" t="s">
        <v>824</v>
      </c>
      <c r="G412" s="208" t="s">
        <v>331</v>
      </c>
      <c r="H412" s="209">
        <v>5</v>
      </c>
      <c r="I412" s="210"/>
      <c r="J412" s="211">
        <f>ROUND(I412*H412,2)</f>
        <v>0</v>
      </c>
      <c r="K412" s="207" t="s">
        <v>177</v>
      </c>
      <c r="L412" s="43"/>
      <c r="M412" s="212" t="s">
        <v>1</v>
      </c>
      <c r="N412" s="213" t="s">
        <v>48</v>
      </c>
      <c r="O412" s="79"/>
      <c r="P412" s="214">
        <f>O412*H412</f>
        <v>0</v>
      </c>
      <c r="Q412" s="214">
        <v>0</v>
      </c>
      <c r="R412" s="214">
        <f>Q412*H412</f>
        <v>0</v>
      </c>
      <c r="S412" s="214">
        <v>0</v>
      </c>
      <c r="T412" s="215">
        <f>S412*H412</f>
        <v>0</v>
      </c>
      <c r="AR412" s="16" t="s">
        <v>178</v>
      </c>
      <c r="AT412" s="16" t="s">
        <v>173</v>
      </c>
      <c r="AU412" s="16" t="s">
        <v>87</v>
      </c>
      <c r="AY412" s="16" t="s">
        <v>171</v>
      </c>
      <c r="BE412" s="216">
        <f>IF(N412="základní",J412,0)</f>
        <v>0</v>
      </c>
      <c r="BF412" s="216">
        <f>IF(N412="snížená",J412,0)</f>
        <v>0</v>
      </c>
      <c r="BG412" s="216">
        <f>IF(N412="zákl. přenesená",J412,0)</f>
        <v>0</v>
      </c>
      <c r="BH412" s="216">
        <f>IF(N412="sníž. přenesená",J412,0)</f>
        <v>0</v>
      </c>
      <c r="BI412" s="216">
        <f>IF(N412="nulová",J412,0)</f>
        <v>0</v>
      </c>
      <c r="BJ412" s="16" t="s">
        <v>85</v>
      </c>
      <c r="BK412" s="216">
        <f>ROUND(I412*H412,2)</f>
        <v>0</v>
      </c>
      <c r="BL412" s="16" t="s">
        <v>178</v>
      </c>
      <c r="BM412" s="16" t="s">
        <v>825</v>
      </c>
    </row>
    <row r="413" s="1" customFormat="1" ht="16.5" customHeight="1">
      <c r="B413" s="38"/>
      <c r="C413" s="205" t="s">
        <v>826</v>
      </c>
      <c r="D413" s="205" t="s">
        <v>173</v>
      </c>
      <c r="E413" s="206" t="s">
        <v>827</v>
      </c>
      <c r="F413" s="207" t="s">
        <v>828</v>
      </c>
      <c r="G413" s="208" t="s">
        <v>829</v>
      </c>
      <c r="H413" s="209">
        <v>3</v>
      </c>
      <c r="I413" s="210"/>
      <c r="J413" s="211">
        <f>ROUND(I413*H413,2)</f>
        <v>0</v>
      </c>
      <c r="K413" s="207" t="s">
        <v>177</v>
      </c>
      <c r="L413" s="43"/>
      <c r="M413" s="212" t="s">
        <v>1</v>
      </c>
      <c r="N413" s="213" t="s">
        <v>48</v>
      </c>
      <c r="O413" s="79"/>
      <c r="P413" s="214">
        <f>O413*H413</f>
        <v>0</v>
      </c>
      <c r="Q413" s="214">
        <v>0</v>
      </c>
      <c r="R413" s="214">
        <f>Q413*H413</f>
        <v>0</v>
      </c>
      <c r="S413" s="214">
        <v>0</v>
      </c>
      <c r="T413" s="215">
        <f>S413*H413</f>
        <v>0</v>
      </c>
      <c r="AR413" s="16" t="s">
        <v>178</v>
      </c>
      <c r="AT413" s="16" t="s">
        <v>173</v>
      </c>
      <c r="AU413" s="16" t="s">
        <v>87</v>
      </c>
      <c r="AY413" s="16" t="s">
        <v>171</v>
      </c>
      <c r="BE413" s="216">
        <f>IF(N413="základní",J413,0)</f>
        <v>0</v>
      </c>
      <c r="BF413" s="216">
        <f>IF(N413="snížená",J413,0)</f>
        <v>0</v>
      </c>
      <c r="BG413" s="216">
        <f>IF(N413="zákl. přenesená",J413,0)</f>
        <v>0</v>
      </c>
      <c r="BH413" s="216">
        <f>IF(N413="sníž. přenesená",J413,0)</f>
        <v>0</v>
      </c>
      <c r="BI413" s="216">
        <f>IF(N413="nulová",J413,0)</f>
        <v>0</v>
      </c>
      <c r="BJ413" s="16" t="s">
        <v>85</v>
      </c>
      <c r="BK413" s="216">
        <f>ROUND(I413*H413,2)</f>
        <v>0</v>
      </c>
      <c r="BL413" s="16" t="s">
        <v>178</v>
      </c>
      <c r="BM413" s="16" t="s">
        <v>830</v>
      </c>
    </row>
    <row r="414" s="1" customFormat="1" ht="16.5" customHeight="1">
      <c r="B414" s="38"/>
      <c r="C414" s="205" t="s">
        <v>831</v>
      </c>
      <c r="D414" s="205" t="s">
        <v>173</v>
      </c>
      <c r="E414" s="206" t="s">
        <v>832</v>
      </c>
      <c r="F414" s="207" t="s">
        <v>833</v>
      </c>
      <c r="G414" s="208" t="s">
        <v>829</v>
      </c>
      <c r="H414" s="209">
        <v>60</v>
      </c>
      <c r="I414" s="210"/>
      <c r="J414" s="211">
        <f>ROUND(I414*H414,2)</f>
        <v>0</v>
      </c>
      <c r="K414" s="207" t="s">
        <v>177</v>
      </c>
      <c r="L414" s="43"/>
      <c r="M414" s="212" t="s">
        <v>1</v>
      </c>
      <c r="N414" s="213" t="s">
        <v>48</v>
      </c>
      <c r="O414" s="79"/>
      <c r="P414" s="214">
        <f>O414*H414</f>
        <v>0</v>
      </c>
      <c r="Q414" s="214">
        <v>0</v>
      </c>
      <c r="R414" s="214">
        <f>Q414*H414</f>
        <v>0</v>
      </c>
      <c r="S414" s="214">
        <v>0</v>
      </c>
      <c r="T414" s="215">
        <f>S414*H414</f>
        <v>0</v>
      </c>
      <c r="AR414" s="16" t="s">
        <v>178</v>
      </c>
      <c r="AT414" s="16" t="s">
        <v>173</v>
      </c>
      <c r="AU414" s="16" t="s">
        <v>87</v>
      </c>
      <c r="AY414" s="16" t="s">
        <v>171</v>
      </c>
      <c r="BE414" s="216">
        <f>IF(N414="základní",J414,0)</f>
        <v>0</v>
      </c>
      <c r="BF414" s="216">
        <f>IF(N414="snížená",J414,0)</f>
        <v>0</v>
      </c>
      <c r="BG414" s="216">
        <f>IF(N414="zákl. přenesená",J414,0)</f>
        <v>0</v>
      </c>
      <c r="BH414" s="216">
        <f>IF(N414="sníž. přenesená",J414,0)</f>
        <v>0</v>
      </c>
      <c r="BI414" s="216">
        <f>IF(N414="nulová",J414,0)</f>
        <v>0</v>
      </c>
      <c r="BJ414" s="16" t="s">
        <v>85</v>
      </c>
      <c r="BK414" s="216">
        <f>ROUND(I414*H414,2)</f>
        <v>0</v>
      </c>
      <c r="BL414" s="16" t="s">
        <v>178</v>
      </c>
      <c r="BM414" s="16" t="s">
        <v>834</v>
      </c>
    </row>
    <row r="415" s="1" customFormat="1" ht="16.5" customHeight="1">
      <c r="B415" s="38"/>
      <c r="C415" s="205" t="s">
        <v>835</v>
      </c>
      <c r="D415" s="205" t="s">
        <v>173</v>
      </c>
      <c r="E415" s="206" t="s">
        <v>836</v>
      </c>
      <c r="F415" s="207" t="s">
        <v>837</v>
      </c>
      <c r="G415" s="208" t="s">
        <v>829</v>
      </c>
      <c r="H415" s="209">
        <v>3</v>
      </c>
      <c r="I415" s="210"/>
      <c r="J415" s="211">
        <f>ROUND(I415*H415,2)</f>
        <v>0</v>
      </c>
      <c r="K415" s="207" t="s">
        <v>177</v>
      </c>
      <c r="L415" s="43"/>
      <c r="M415" s="212" t="s">
        <v>1</v>
      </c>
      <c r="N415" s="213" t="s">
        <v>48</v>
      </c>
      <c r="O415" s="79"/>
      <c r="P415" s="214">
        <f>O415*H415</f>
        <v>0</v>
      </c>
      <c r="Q415" s="214">
        <v>0</v>
      </c>
      <c r="R415" s="214">
        <f>Q415*H415</f>
        <v>0</v>
      </c>
      <c r="S415" s="214">
        <v>0</v>
      </c>
      <c r="T415" s="215">
        <f>S415*H415</f>
        <v>0</v>
      </c>
      <c r="AR415" s="16" t="s">
        <v>178</v>
      </c>
      <c r="AT415" s="16" t="s">
        <v>173</v>
      </c>
      <c r="AU415" s="16" t="s">
        <v>87</v>
      </c>
      <c r="AY415" s="16" t="s">
        <v>171</v>
      </c>
      <c r="BE415" s="216">
        <f>IF(N415="základní",J415,0)</f>
        <v>0</v>
      </c>
      <c r="BF415" s="216">
        <f>IF(N415="snížená",J415,0)</f>
        <v>0</v>
      </c>
      <c r="BG415" s="216">
        <f>IF(N415="zákl. přenesená",J415,0)</f>
        <v>0</v>
      </c>
      <c r="BH415" s="216">
        <f>IF(N415="sníž. přenesená",J415,0)</f>
        <v>0</v>
      </c>
      <c r="BI415" s="216">
        <f>IF(N415="nulová",J415,0)</f>
        <v>0</v>
      </c>
      <c r="BJ415" s="16" t="s">
        <v>85</v>
      </c>
      <c r="BK415" s="216">
        <f>ROUND(I415*H415,2)</f>
        <v>0</v>
      </c>
      <c r="BL415" s="16" t="s">
        <v>178</v>
      </c>
      <c r="BM415" s="16" t="s">
        <v>838</v>
      </c>
    </row>
    <row r="416" s="1" customFormat="1" ht="16.5" customHeight="1">
      <c r="B416" s="38"/>
      <c r="C416" s="205" t="s">
        <v>839</v>
      </c>
      <c r="D416" s="205" t="s">
        <v>173</v>
      </c>
      <c r="E416" s="206" t="s">
        <v>840</v>
      </c>
      <c r="F416" s="207" t="s">
        <v>841</v>
      </c>
      <c r="G416" s="208" t="s">
        <v>176</v>
      </c>
      <c r="H416" s="209">
        <v>120.771</v>
      </c>
      <c r="I416" s="210"/>
      <c r="J416" s="211">
        <f>ROUND(I416*H416,2)</f>
        <v>0</v>
      </c>
      <c r="K416" s="207" t="s">
        <v>177</v>
      </c>
      <c r="L416" s="43"/>
      <c r="M416" s="212" t="s">
        <v>1</v>
      </c>
      <c r="N416" s="213" t="s">
        <v>48</v>
      </c>
      <c r="O416" s="79"/>
      <c r="P416" s="214">
        <f>O416*H416</f>
        <v>0</v>
      </c>
      <c r="Q416" s="214">
        <v>0.00158</v>
      </c>
      <c r="R416" s="214">
        <f>Q416*H416</f>
        <v>0.19081818</v>
      </c>
      <c r="S416" s="214">
        <v>0</v>
      </c>
      <c r="T416" s="215">
        <f>S416*H416</f>
        <v>0</v>
      </c>
      <c r="AR416" s="16" t="s">
        <v>178</v>
      </c>
      <c r="AT416" s="16" t="s">
        <v>173</v>
      </c>
      <c r="AU416" s="16" t="s">
        <v>87</v>
      </c>
      <c r="AY416" s="16" t="s">
        <v>171</v>
      </c>
      <c r="BE416" s="216">
        <f>IF(N416="základní",J416,0)</f>
        <v>0</v>
      </c>
      <c r="BF416" s="216">
        <f>IF(N416="snížená",J416,0)</f>
        <v>0</v>
      </c>
      <c r="BG416" s="216">
        <f>IF(N416="zákl. přenesená",J416,0)</f>
        <v>0</v>
      </c>
      <c r="BH416" s="216">
        <f>IF(N416="sníž. přenesená",J416,0)</f>
        <v>0</v>
      </c>
      <c r="BI416" s="216">
        <f>IF(N416="nulová",J416,0)</f>
        <v>0</v>
      </c>
      <c r="BJ416" s="16" t="s">
        <v>85</v>
      </c>
      <c r="BK416" s="216">
        <f>ROUND(I416*H416,2)</f>
        <v>0</v>
      </c>
      <c r="BL416" s="16" t="s">
        <v>178</v>
      </c>
      <c r="BM416" s="16" t="s">
        <v>842</v>
      </c>
    </row>
    <row r="417" s="12" customFormat="1">
      <c r="B417" s="228"/>
      <c r="C417" s="229"/>
      <c r="D417" s="219" t="s">
        <v>180</v>
      </c>
      <c r="E417" s="230" t="s">
        <v>1</v>
      </c>
      <c r="F417" s="231" t="s">
        <v>843</v>
      </c>
      <c r="G417" s="229"/>
      <c r="H417" s="232">
        <v>120.771</v>
      </c>
      <c r="I417" s="233"/>
      <c r="J417" s="229"/>
      <c r="K417" s="229"/>
      <c r="L417" s="234"/>
      <c r="M417" s="235"/>
      <c r="N417" s="236"/>
      <c r="O417" s="236"/>
      <c r="P417" s="236"/>
      <c r="Q417" s="236"/>
      <c r="R417" s="236"/>
      <c r="S417" s="236"/>
      <c r="T417" s="237"/>
      <c r="AT417" s="238" t="s">
        <v>180</v>
      </c>
      <c r="AU417" s="238" t="s">
        <v>87</v>
      </c>
      <c r="AV417" s="12" t="s">
        <v>87</v>
      </c>
      <c r="AW417" s="12" t="s">
        <v>38</v>
      </c>
      <c r="AX417" s="12" t="s">
        <v>85</v>
      </c>
      <c r="AY417" s="238" t="s">
        <v>171</v>
      </c>
    </row>
    <row r="418" s="1" customFormat="1" ht="16.5" customHeight="1">
      <c r="B418" s="38"/>
      <c r="C418" s="205" t="s">
        <v>844</v>
      </c>
      <c r="D418" s="205" t="s">
        <v>173</v>
      </c>
      <c r="E418" s="206" t="s">
        <v>845</v>
      </c>
      <c r="F418" s="207" t="s">
        <v>846</v>
      </c>
      <c r="G418" s="208" t="s">
        <v>176</v>
      </c>
      <c r="H418" s="209">
        <v>701.60299999999995</v>
      </c>
      <c r="I418" s="210"/>
      <c r="J418" s="211">
        <f>ROUND(I418*H418,2)</f>
        <v>0</v>
      </c>
      <c r="K418" s="207" t="s">
        <v>177</v>
      </c>
      <c r="L418" s="43"/>
      <c r="M418" s="212" t="s">
        <v>1</v>
      </c>
      <c r="N418" s="213" t="s">
        <v>48</v>
      </c>
      <c r="O418" s="79"/>
      <c r="P418" s="214">
        <f>O418*H418</f>
        <v>0</v>
      </c>
      <c r="Q418" s="214">
        <v>0</v>
      </c>
      <c r="R418" s="214">
        <f>Q418*H418</f>
        <v>0</v>
      </c>
      <c r="S418" s="214">
        <v>0</v>
      </c>
      <c r="T418" s="215">
        <f>S418*H418</f>
        <v>0</v>
      </c>
      <c r="AR418" s="16" t="s">
        <v>254</v>
      </c>
      <c r="AT418" s="16" t="s">
        <v>173</v>
      </c>
      <c r="AU418" s="16" t="s">
        <v>87</v>
      </c>
      <c r="AY418" s="16" t="s">
        <v>171</v>
      </c>
      <c r="BE418" s="216">
        <f>IF(N418="základní",J418,0)</f>
        <v>0</v>
      </c>
      <c r="BF418" s="216">
        <f>IF(N418="snížená",J418,0)</f>
        <v>0</v>
      </c>
      <c r="BG418" s="216">
        <f>IF(N418="zákl. přenesená",J418,0)</f>
        <v>0</v>
      </c>
      <c r="BH418" s="216">
        <f>IF(N418="sníž. přenesená",J418,0)</f>
        <v>0</v>
      </c>
      <c r="BI418" s="216">
        <f>IF(N418="nulová",J418,0)</f>
        <v>0</v>
      </c>
      <c r="BJ418" s="16" t="s">
        <v>85</v>
      </c>
      <c r="BK418" s="216">
        <f>ROUND(I418*H418,2)</f>
        <v>0</v>
      </c>
      <c r="BL418" s="16" t="s">
        <v>254</v>
      </c>
      <c r="BM418" s="16" t="s">
        <v>847</v>
      </c>
    </row>
    <row r="419" s="12" customFormat="1">
      <c r="B419" s="228"/>
      <c r="C419" s="229"/>
      <c r="D419" s="219" t="s">
        <v>180</v>
      </c>
      <c r="E419" s="230" t="s">
        <v>1</v>
      </c>
      <c r="F419" s="231" t="s">
        <v>848</v>
      </c>
      <c r="G419" s="229"/>
      <c r="H419" s="232">
        <v>701.60299999999995</v>
      </c>
      <c r="I419" s="233"/>
      <c r="J419" s="229"/>
      <c r="K419" s="229"/>
      <c r="L419" s="234"/>
      <c r="M419" s="235"/>
      <c r="N419" s="236"/>
      <c r="O419" s="236"/>
      <c r="P419" s="236"/>
      <c r="Q419" s="236"/>
      <c r="R419" s="236"/>
      <c r="S419" s="236"/>
      <c r="T419" s="237"/>
      <c r="AT419" s="238" t="s">
        <v>180</v>
      </c>
      <c r="AU419" s="238" t="s">
        <v>87</v>
      </c>
      <c r="AV419" s="12" t="s">
        <v>87</v>
      </c>
      <c r="AW419" s="12" t="s">
        <v>38</v>
      </c>
      <c r="AX419" s="12" t="s">
        <v>85</v>
      </c>
      <c r="AY419" s="238" t="s">
        <v>171</v>
      </c>
    </row>
    <row r="420" s="1" customFormat="1" ht="16.5" customHeight="1">
      <c r="B420" s="38"/>
      <c r="C420" s="261" t="s">
        <v>849</v>
      </c>
      <c r="D420" s="261" t="s">
        <v>383</v>
      </c>
      <c r="E420" s="262" t="s">
        <v>850</v>
      </c>
      <c r="F420" s="263" t="s">
        <v>851</v>
      </c>
      <c r="G420" s="264" t="s">
        <v>176</v>
      </c>
      <c r="H420" s="265">
        <v>701.60299999999995</v>
      </c>
      <c r="I420" s="266"/>
      <c r="J420" s="267">
        <f>ROUND(I420*H420,2)</f>
        <v>0</v>
      </c>
      <c r="K420" s="263" t="s">
        <v>177</v>
      </c>
      <c r="L420" s="268"/>
      <c r="M420" s="269" t="s">
        <v>1</v>
      </c>
      <c r="N420" s="270" t="s">
        <v>48</v>
      </c>
      <c r="O420" s="79"/>
      <c r="P420" s="214">
        <f>O420*H420</f>
        <v>0</v>
      </c>
      <c r="Q420" s="214">
        <v>0</v>
      </c>
      <c r="R420" s="214">
        <f>Q420*H420</f>
        <v>0</v>
      </c>
      <c r="S420" s="214">
        <v>0</v>
      </c>
      <c r="T420" s="215">
        <f>S420*H420</f>
        <v>0</v>
      </c>
      <c r="AR420" s="16" t="s">
        <v>343</v>
      </c>
      <c r="AT420" s="16" t="s">
        <v>383</v>
      </c>
      <c r="AU420" s="16" t="s">
        <v>87</v>
      </c>
      <c r="AY420" s="16" t="s">
        <v>171</v>
      </c>
      <c r="BE420" s="216">
        <f>IF(N420="základní",J420,0)</f>
        <v>0</v>
      </c>
      <c r="BF420" s="216">
        <f>IF(N420="snížená",J420,0)</f>
        <v>0</v>
      </c>
      <c r="BG420" s="216">
        <f>IF(N420="zákl. přenesená",J420,0)</f>
        <v>0</v>
      </c>
      <c r="BH420" s="216">
        <f>IF(N420="sníž. přenesená",J420,0)</f>
        <v>0</v>
      </c>
      <c r="BI420" s="216">
        <f>IF(N420="nulová",J420,0)</f>
        <v>0</v>
      </c>
      <c r="BJ420" s="16" t="s">
        <v>85</v>
      </c>
      <c r="BK420" s="216">
        <f>ROUND(I420*H420,2)</f>
        <v>0</v>
      </c>
      <c r="BL420" s="16" t="s">
        <v>254</v>
      </c>
      <c r="BM420" s="16" t="s">
        <v>852</v>
      </c>
    </row>
    <row r="421" s="1" customFormat="1" ht="16.5" customHeight="1">
      <c r="B421" s="38"/>
      <c r="C421" s="205" t="s">
        <v>853</v>
      </c>
      <c r="D421" s="205" t="s">
        <v>173</v>
      </c>
      <c r="E421" s="206" t="s">
        <v>854</v>
      </c>
      <c r="F421" s="207" t="s">
        <v>855</v>
      </c>
      <c r="G421" s="208" t="s">
        <v>176</v>
      </c>
      <c r="H421" s="209">
        <v>1358.31</v>
      </c>
      <c r="I421" s="210"/>
      <c r="J421" s="211">
        <f>ROUND(I421*H421,2)</f>
        <v>0</v>
      </c>
      <c r="K421" s="207" t="s">
        <v>1</v>
      </c>
      <c r="L421" s="43"/>
      <c r="M421" s="212" t="s">
        <v>1</v>
      </c>
      <c r="N421" s="213" t="s">
        <v>48</v>
      </c>
      <c r="O421" s="79"/>
      <c r="P421" s="214">
        <f>O421*H421</f>
        <v>0</v>
      </c>
      <c r="Q421" s="214">
        <v>3.9499999999999998E-05</v>
      </c>
      <c r="R421" s="214">
        <f>Q421*H421</f>
        <v>0.053653244999999995</v>
      </c>
      <c r="S421" s="214">
        <v>0</v>
      </c>
      <c r="T421" s="215">
        <f>S421*H421</f>
        <v>0</v>
      </c>
      <c r="AR421" s="16" t="s">
        <v>178</v>
      </c>
      <c r="AT421" s="16" t="s">
        <v>173</v>
      </c>
      <c r="AU421" s="16" t="s">
        <v>87</v>
      </c>
      <c r="AY421" s="16" t="s">
        <v>171</v>
      </c>
      <c r="BE421" s="216">
        <f>IF(N421="základní",J421,0)</f>
        <v>0</v>
      </c>
      <c r="BF421" s="216">
        <f>IF(N421="snížená",J421,0)</f>
        <v>0</v>
      </c>
      <c r="BG421" s="216">
        <f>IF(N421="zákl. přenesená",J421,0)</f>
        <v>0</v>
      </c>
      <c r="BH421" s="216">
        <f>IF(N421="sníž. přenesená",J421,0)</f>
        <v>0</v>
      </c>
      <c r="BI421" s="216">
        <f>IF(N421="nulová",J421,0)</f>
        <v>0</v>
      </c>
      <c r="BJ421" s="16" t="s">
        <v>85</v>
      </c>
      <c r="BK421" s="216">
        <f>ROUND(I421*H421,2)</f>
        <v>0</v>
      </c>
      <c r="BL421" s="16" t="s">
        <v>178</v>
      </c>
      <c r="BM421" s="16" t="s">
        <v>856</v>
      </c>
    </row>
    <row r="422" s="12" customFormat="1">
      <c r="B422" s="228"/>
      <c r="C422" s="229"/>
      <c r="D422" s="219" t="s">
        <v>180</v>
      </c>
      <c r="E422" s="230" t="s">
        <v>1</v>
      </c>
      <c r="F422" s="231" t="s">
        <v>857</v>
      </c>
      <c r="G422" s="229"/>
      <c r="H422" s="232">
        <v>1358.31</v>
      </c>
      <c r="I422" s="233"/>
      <c r="J422" s="229"/>
      <c r="K422" s="229"/>
      <c r="L422" s="234"/>
      <c r="M422" s="235"/>
      <c r="N422" s="236"/>
      <c r="O422" s="236"/>
      <c r="P422" s="236"/>
      <c r="Q422" s="236"/>
      <c r="R422" s="236"/>
      <c r="S422" s="236"/>
      <c r="T422" s="237"/>
      <c r="AT422" s="238" t="s">
        <v>180</v>
      </c>
      <c r="AU422" s="238" t="s">
        <v>87</v>
      </c>
      <c r="AV422" s="12" t="s">
        <v>87</v>
      </c>
      <c r="AW422" s="12" t="s">
        <v>38</v>
      </c>
      <c r="AX422" s="12" t="s">
        <v>85</v>
      </c>
      <c r="AY422" s="238" t="s">
        <v>171</v>
      </c>
    </row>
    <row r="423" s="10" customFormat="1" ht="22.8" customHeight="1">
      <c r="B423" s="189"/>
      <c r="C423" s="190"/>
      <c r="D423" s="191" t="s">
        <v>76</v>
      </c>
      <c r="E423" s="203" t="s">
        <v>858</v>
      </c>
      <c r="F423" s="203" t="s">
        <v>859</v>
      </c>
      <c r="G423" s="190"/>
      <c r="H423" s="190"/>
      <c r="I423" s="193"/>
      <c r="J423" s="204">
        <f>BK423</f>
        <v>0</v>
      </c>
      <c r="K423" s="190"/>
      <c r="L423" s="195"/>
      <c r="M423" s="196"/>
      <c r="N423" s="197"/>
      <c r="O423" s="197"/>
      <c r="P423" s="198">
        <f>SUM(P424:P436)</f>
        <v>0</v>
      </c>
      <c r="Q423" s="197"/>
      <c r="R423" s="198">
        <f>SUM(R424:R436)</f>
        <v>0</v>
      </c>
      <c r="S423" s="197"/>
      <c r="T423" s="199">
        <f>SUM(T424:T436)</f>
        <v>0</v>
      </c>
      <c r="AR423" s="200" t="s">
        <v>85</v>
      </c>
      <c r="AT423" s="201" t="s">
        <v>76</v>
      </c>
      <c r="AU423" s="201" t="s">
        <v>85</v>
      </c>
      <c r="AY423" s="200" t="s">
        <v>171</v>
      </c>
      <c r="BK423" s="202">
        <f>SUM(BK424:BK436)</f>
        <v>0</v>
      </c>
    </row>
    <row r="424" s="1" customFormat="1" ht="16.5" customHeight="1">
      <c r="B424" s="38"/>
      <c r="C424" s="205" t="s">
        <v>860</v>
      </c>
      <c r="D424" s="205" t="s">
        <v>173</v>
      </c>
      <c r="E424" s="206" t="s">
        <v>861</v>
      </c>
      <c r="F424" s="207" t="s">
        <v>862</v>
      </c>
      <c r="G424" s="208" t="s">
        <v>189</v>
      </c>
      <c r="H424" s="209">
        <v>15</v>
      </c>
      <c r="I424" s="210"/>
      <c r="J424" s="211">
        <f>ROUND(I424*H424,2)</f>
        <v>0</v>
      </c>
      <c r="K424" s="207" t="s">
        <v>177</v>
      </c>
      <c r="L424" s="43"/>
      <c r="M424" s="212" t="s">
        <v>1</v>
      </c>
      <c r="N424" s="213" t="s">
        <v>48</v>
      </c>
      <c r="O424" s="79"/>
      <c r="P424" s="214">
        <f>O424*H424</f>
        <v>0</v>
      </c>
      <c r="Q424" s="214">
        <v>0</v>
      </c>
      <c r="R424" s="214">
        <f>Q424*H424</f>
        <v>0</v>
      </c>
      <c r="S424" s="214">
        <v>0</v>
      </c>
      <c r="T424" s="215">
        <f>S424*H424</f>
        <v>0</v>
      </c>
      <c r="AR424" s="16" t="s">
        <v>178</v>
      </c>
      <c r="AT424" s="16" t="s">
        <v>173</v>
      </c>
      <c r="AU424" s="16" t="s">
        <v>87</v>
      </c>
      <c r="AY424" s="16" t="s">
        <v>171</v>
      </c>
      <c r="BE424" s="216">
        <f>IF(N424="základní",J424,0)</f>
        <v>0</v>
      </c>
      <c r="BF424" s="216">
        <f>IF(N424="snížená",J424,0)</f>
        <v>0</v>
      </c>
      <c r="BG424" s="216">
        <f>IF(N424="zákl. přenesená",J424,0)</f>
        <v>0</v>
      </c>
      <c r="BH424" s="216">
        <f>IF(N424="sníž. přenesená",J424,0)</f>
        <v>0</v>
      </c>
      <c r="BI424" s="216">
        <f>IF(N424="nulová",J424,0)</f>
        <v>0</v>
      </c>
      <c r="BJ424" s="16" t="s">
        <v>85</v>
      </c>
      <c r="BK424" s="216">
        <f>ROUND(I424*H424,2)</f>
        <v>0</v>
      </c>
      <c r="BL424" s="16" t="s">
        <v>178</v>
      </c>
      <c r="BM424" s="16" t="s">
        <v>863</v>
      </c>
    </row>
    <row r="425" s="1" customFormat="1" ht="16.5" customHeight="1">
      <c r="B425" s="38"/>
      <c r="C425" s="205" t="s">
        <v>864</v>
      </c>
      <c r="D425" s="205" t="s">
        <v>173</v>
      </c>
      <c r="E425" s="206" t="s">
        <v>865</v>
      </c>
      <c r="F425" s="207" t="s">
        <v>866</v>
      </c>
      <c r="G425" s="208" t="s">
        <v>189</v>
      </c>
      <c r="H425" s="209">
        <v>90</v>
      </c>
      <c r="I425" s="210"/>
      <c r="J425" s="211">
        <f>ROUND(I425*H425,2)</f>
        <v>0</v>
      </c>
      <c r="K425" s="207" t="s">
        <v>177</v>
      </c>
      <c r="L425" s="43"/>
      <c r="M425" s="212" t="s">
        <v>1</v>
      </c>
      <c r="N425" s="213" t="s">
        <v>48</v>
      </c>
      <c r="O425" s="79"/>
      <c r="P425" s="214">
        <f>O425*H425</f>
        <v>0</v>
      </c>
      <c r="Q425" s="214">
        <v>0</v>
      </c>
      <c r="R425" s="214">
        <f>Q425*H425</f>
        <v>0</v>
      </c>
      <c r="S425" s="214">
        <v>0</v>
      </c>
      <c r="T425" s="215">
        <f>S425*H425</f>
        <v>0</v>
      </c>
      <c r="AR425" s="16" t="s">
        <v>178</v>
      </c>
      <c r="AT425" s="16" t="s">
        <v>173</v>
      </c>
      <c r="AU425" s="16" t="s">
        <v>87</v>
      </c>
      <c r="AY425" s="16" t="s">
        <v>171</v>
      </c>
      <c r="BE425" s="216">
        <f>IF(N425="základní",J425,0)</f>
        <v>0</v>
      </c>
      <c r="BF425" s="216">
        <f>IF(N425="snížená",J425,0)</f>
        <v>0</v>
      </c>
      <c r="BG425" s="216">
        <f>IF(N425="zákl. přenesená",J425,0)</f>
        <v>0</v>
      </c>
      <c r="BH425" s="216">
        <f>IF(N425="sníž. přenesená",J425,0)</f>
        <v>0</v>
      </c>
      <c r="BI425" s="216">
        <f>IF(N425="nulová",J425,0)</f>
        <v>0</v>
      </c>
      <c r="BJ425" s="16" t="s">
        <v>85</v>
      </c>
      <c r="BK425" s="216">
        <f>ROUND(I425*H425,2)</f>
        <v>0</v>
      </c>
      <c r="BL425" s="16" t="s">
        <v>178</v>
      </c>
      <c r="BM425" s="16" t="s">
        <v>867</v>
      </c>
    </row>
    <row r="426" s="1" customFormat="1" ht="16.5" customHeight="1">
      <c r="B426" s="38"/>
      <c r="C426" s="205" t="s">
        <v>868</v>
      </c>
      <c r="D426" s="205" t="s">
        <v>173</v>
      </c>
      <c r="E426" s="206" t="s">
        <v>869</v>
      </c>
      <c r="F426" s="207" t="s">
        <v>870</v>
      </c>
      <c r="G426" s="208" t="s">
        <v>234</v>
      </c>
      <c r="H426" s="209">
        <v>825.55499999999995</v>
      </c>
      <c r="I426" s="210"/>
      <c r="J426" s="211">
        <f>ROUND(I426*H426,2)</f>
        <v>0</v>
      </c>
      <c r="K426" s="207" t="s">
        <v>177</v>
      </c>
      <c r="L426" s="43"/>
      <c r="M426" s="212" t="s">
        <v>1</v>
      </c>
      <c r="N426" s="213" t="s">
        <v>48</v>
      </c>
      <c r="O426" s="79"/>
      <c r="P426" s="214">
        <f>O426*H426</f>
        <v>0</v>
      </c>
      <c r="Q426" s="214">
        <v>0</v>
      </c>
      <c r="R426" s="214">
        <f>Q426*H426</f>
        <v>0</v>
      </c>
      <c r="S426" s="214">
        <v>0</v>
      </c>
      <c r="T426" s="215">
        <f>S426*H426</f>
        <v>0</v>
      </c>
      <c r="AR426" s="16" t="s">
        <v>178</v>
      </c>
      <c r="AT426" s="16" t="s">
        <v>173</v>
      </c>
      <c r="AU426" s="16" t="s">
        <v>87</v>
      </c>
      <c r="AY426" s="16" t="s">
        <v>171</v>
      </c>
      <c r="BE426" s="216">
        <f>IF(N426="základní",J426,0)</f>
        <v>0</v>
      </c>
      <c r="BF426" s="216">
        <f>IF(N426="snížená",J426,0)</f>
        <v>0</v>
      </c>
      <c r="BG426" s="216">
        <f>IF(N426="zákl. přenesená",J426,0)</f>
        <v>0</v>
      </c>
      <c r="BH426" s="216">
        <f>IF(N426="sníž. přenesená",J426,0)</f>
        <v>0</v>
      </c>
      <c r="BI426" s="216">
        <f>IF(N426="nulová",J426,0)</f>
        <v>0</v>
      </c>
      <c r="BJ426" s="16" t="s">
        <v>85</v>
      </c>
      <c r="BK426" s="216">
        <f>ROUND(I426*H426,2)</f>
        <v>0</v>
      </c>
      <c r="BL426" s="16" t="s">
        <v>178</v>
      </c>
      <c r="BM426" s="16" t="s">
        <v>871</v>
      </c>
    </row>
    <row r="427" s="12" customFormat="1">
      <c r="B427" s="228"/>
      <c r="C427" s="229"/>
      <c r="D427" s="219" t="s">
        <v>180</v>
      </c>
      <c r="E427" s="230" t="s">
        <v>1</v>
      </c>
      <c r="F427" s="231" t="s">
        <v>872</v>
      </c>
      <c r="G427" s="229"/>
      <c r="H427" s="232">
        <v>825.55499999999995</v>
      </c>
      <c r="I427" s="233"/>
      <c r="J427" s="229"/>
      <c r="K427" s="229"/>
      <c r="L427" s="234"/>
      <c r="M427" s="235"/>
      <c r="N427" s="236"/>
      <c r="O427" s="236"/>
      <c r="P427" s="236"/>
      <c r="Q427" s="236"/>
      <c r="R427" s="236"/>
      <c r="S427" s="236"/>
      <c r="T427" s="237"/>
      <c r="AT427" s="238" t="s">
        <v>180</v>
      </c>
      <c r="AU427" s="238" t="s">
        <v>87</v>
      </c>
      <c r="AV427" s="12" t="s">
        <v>87</v>
      </c>
      <c r="AW427" s="12" t="s">
        <v>38</v>
      </c>
      <c r="AX427" s="12" t="s">
        <v>85</v>
      </c>
      <c r="AY427" s="238" t="s">
        <v>171</v>
      </c>
    </row>
    <row r="428" s="1" customFormat="1" ht="16.5" customHeight="1">
      <c r="B428" s="38"/>
      <c r="C428" s="205" t="s">
        <v>873</v>
      </c>
      <c r="D428" s="205" t="s">
        <v>173</v>
      </c>
      <c r="E428" s="206" t="s">
        <v>874</v>
      </c>
      <c r="F428" s="207" t="s">
        <v>875</v>
      </c>
      <c r="G428" s="208" t="s">
        <v>234</v>
      </c>
      <c r="H428" s="209">
        <v>55.036999999999999</v>
      </c>
      <c r="I428" s="210"/>
      <c r="J428" s="211">
        <f>ROUND(I428*H428,2)</f>
        <v>0</v>
      </c>
      <c r="K428" s="207" t="s">
        <v>177</v>
      </c>
      <c r="L428" s="43"/>
      <c r="M428" s="212" t="s">
        <v>1</v>
      </c>
      <c r="N428" s="213" t="s">
        <v>48</v>
      </c>
      <c r="O428" s="79"/>
      <c r="P428" s="214">
        <f>O428*H428</f>
        <v>0</v>
      </c>
      <c r="Q428" s="214">
        <v>0</v>
      </c>
      <c r="R428" s="214">
        <f>Q428*H428</f>
        <v>0</v>
      </c>
      <c r="S428" s="214">
        <v>0</v>
      </c>
      <c r="T428" s="215">
        <f>S428*H428</f>
        <v>0</v>
      </c>
      <c r="AR428" s="16" t="s">
        <v>178</v>
      </c>
      <c r="AT428" s="16" t="s">
        <v>173</v>
      </c>
      <c r="AU428" s="16" t="s">
        <v>87</v>
      </c>
      <c r="AY428" s="16" t="s">
        <v>171</v>
      </c>
      <c r="BE428" s="216">
        <f>IF(N428="základní",J428,0)</f>
        <v>0</v>
      </c>
      <c r="BF428" s="216">
        <f>IF(N428="snížená",J428,0)</f>
        <v>0</v>
      </c>
      <c r="BG428" s="216">
        <f>IF(N428="zákl. přenesená",J428,0)</f>
        <v>0</v>
      </c>
      <c r="BH428" s="216">
        <f>IF(N428="sníž. přenesená",J428,0)</f>
        <v>0</v>
      </c>
      <c r="BI428" s="216">
        <f>IF(N428="nulová",J428,0)</f>
        <v>0</v>
      </c>
      <c r="BJ428" s="16" t="s">
        <v>85</v>
      </c>
      <c r="BK428" s="216">
        <f>ROUND(I428*H428,2)</f>
        <v>0</v>
      </c>
      <c r="BL428" s="16" t="s">
        <v>178</v>
      </c>
      <c r="BM428" s="16" t="s">
        <v>876</v>
      </c>
    </row>
    <row r="429" s="1" customFormat="1" ht="16.5" customHeight="1">
      <c r="B429" s="38"/>
      <c r="C429" s="205" t="s">
        <v>877</v>
      </c>
      <c r="D429" s="205" t="s">
        <v>173</v>
      </c>
      <c r="E429" s="206" t="s">
        <v>878</v>
      </c>
      <c r="F429" s="207" t="s">
        <v>879</v>
      </c>
      <c r="G429" s="208" t="s">
        <v>234</v>
      </c>
      <c r="H429" s="209">
        <v>27.375</v>
      </c>
      <c r="I429" s="210"/>
      <c r="J429" s="211">
        <f>ROUND(I429*H429,2)</f>
        <v>0</v>
      </c>
      <c r="K429" s="207" t="s">
        <v>177</v>
      </c>
      <c r="L429" s="43"/>
      <c r="M429" s="212" t="s">
        <v>1</v>
      </c>
      <c r="N429" s="213" t="s">
        <v>48</v>
      </c>
      <c r="O429" s="79"/>
      <c r="P429" s="214">
        <f>O429*H429</f>
        <v>0</v>
      </c>
      <c r="Q429" s="214">
        <v>0</v>
      </c>
      <c r="R429" s="214">
        <f>Q429*H429</f>
        <v>0</v>
      </c>
      <c r="S429" s="214">
        <v>0</v>
      </c>
      <c r="T429" s="215">
        <f>S429*H429</f>
        <v>0</v>
      </c>
      <c r="AR429" s="16" t="s">
        <v>178</v>
      </c>
      <c r="AT429" s="16" t="s">
        <v>173</v>
      </c>
      <c r="AU429" s="16" t="s">
        <v>87</v>
      </c>
      <c r="AY429" s="16" t="s">
        <v>171</v>
      </c>
      <c r="BE429" s="216">
        <f>IF(N429="základní",J429,0)</f>
        <v>0</v>
      </c>
      <c r="BF429" s="216">
        <f>IF(N429="snížená",J429,0)</f>
        <v>0</v>
      </c>
      <c r="BG429" s="216">
        <f>IF(N429="zákl. přenesená",J429,0)</f>
        <v>0</v>
      </c>
      <c r="BH429" s="216">
        <f>IF(N429="sníž. přenesená",J429,0)</f>
        <v>0</v>
      </c>
      <c r="BI429" s="216">
        <f>IF(N429="nulová",J429,0)</f>
        <v>0</v>
      </c>
      <c r="BJ429" s="16" t="s">
        <v>85</v>
      </c>
      <c r="BK429" s="216">
        <f>ROUND(I429*H429,2)</f>
        <v>0</v>
      </c>
      <c r="BL429" s="16" t="s">
        <v>178</v>
      </c>
      <c r="BM429" s="16" t="s">
        <v>880</v>
      </c>
    </row>
    <row r="430" s="1" customFormat="1" ht="16.5" customHeight="1">
      <c r="B430" s="38"/>
      <c r="C430" s="205" t="s">
        <v>881</v>
      </c>
      <c r="D430" s="205" t="s">
        <v>173</v>
      </c>
      <c r="E430" s="206" t="s">
        <v>882</v>
      </c>
      <c r="F430" s="207" t="s">
        <v>883</v>
      </c>
      <c r="G430" s="208" t="s">
        <v>234</v>
      </c>
      <c r="H430" s="209">
        <v>11.587</v>
      </c>
      <c r="I430" s="210"/>
      <c r="J430" s="211">
        <f>ROUND(I430*H430,2)</f>
        <v>0</v>
      </c>
      <c r="K430" s="207" t="s">
        <v>177</v>
      </c>
      <c r="L430" s="43"/>
      <c r="M430" s="212" t="s">
        <v>1</v>
      </c>
      <c r="N430" s="213" t="s">
        <v>48</v>
      </c>
      <c r="O430" s="79"/>
      <c r="P430" s="214">
        <f>O430*H430</f>
        <v>0</v>
      </c>
      <c r="Q430" s="214">
        <v>0</v>
      </c>
      <c r="R430" s="214">
        <f>Q430*H430</f>
        <v>0</v>
      </c>
      <c r="S430" s="214">
        <v>0</v>
      </c>
      <c r="T430" s="215">
        <f>S430*H430</f>
        <v>0</v>
      </c>
      <c r="AR430" s="16" t="s">
        <v>178</v>
      </c>
      <c r="AT430" s="16" t="s">
        <v>173</v>
      </c>
      <c r="AU430" s="16" t="s">
        <v>87</v>
      </c>
      <c r="AY430" s="16" t="s">
        <v>171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6" t="s">
        <v>85</v>
      </c>
      <c r="BK430" s="216">
        <f>ROUND(I430*H430,2)</f>
        <v>0</v>
      </c>
      <c r="BL430" s="16" t="s">
        <v>178</v>
      </c>
      <c r="BM430" s="16" t="s">
        <v>884</v>
      </c>
    </row>
    <row r="431" s="1" customFormat="1" ht="16.5" customHeight="1">
      <c r="B431" s="38"/>
      <c r="C431" s="205" t="s">
        <v>885</v>
      </c>
      <c r="D431" s="205" t="s">
        <v>173</v>
      </c>
      <c r="E431" s="206" t="s">
        <v>886</v>
      </c>
      <c r="F431" s="207" t="s">
        <v>887</v>
      </c>
      <c r="G431" s="208" t="s">
        <v>234</v>
      </c>
      <c r="H431" s="209">
        <v>24.751999999999999</v>
      </c>
      <c r="I431" s="210"/>
      <c r="J431" s="211">
        <f>ROUND(I431*H431,2)</f>
        <v>0</v>
      </c>
      <c r="K431" s="207" t="s">
        <v>177</v>
      </c>
      <c r="L431" s="43"/>
      <c r="M431" s="212" t="s">
        <v>1</v>
      </c>
      <c r="N431" s="213" t="s">
        <v>48</v>
      </c>
      <c r="O431" s="79"/>
      <c r="P431" s="214">
        <f>O431*H431</f>
        <v>0</v>
      </c>
      <c r="Q431" s="214">
        <v>0</v>
      </c>
      <c r="R431" s="214">
        <f>Q431*H431</f>
        <v>0</v>
      </c>
      <c r="S431" s="214">
        <v>0</v>
      </c>
      <c r="T431" s="215">
        <f>S431*H431</f>
        <v>0</v>
      </c>
      <c r="AR431" s="16" t="s">
        <v>178</v>
      </c>
      <c r="AT431" s="16" t="s">
        <v>173</v>
      </c>
      <c r="AU431" s="16" t="s">
        <v>87</v>
      </c>
      <c r="AY431" s="16" t="s">
        <v>171</v>
      </c>
      <c r="BE431" s="216">
        <f>IF(N431="základní",J431,0)</f>
        <v>0</v>
      </c>
      <c r="BF431" s="216">
        <f>IF(N431="snížená",J431,0)</f>
        <v>0</v>
      </c>
      <c r="BG431" s="216">
        <f>IF(N431="zákl. přenesená",J431,0)</f>
        <v>0</v>
      </c>
      <c r="BH431" s="216">
        <f>IF(N431="sníž. přenesená",J431,0)</f>
        <v>0</v>
      </c>
      <c r="BI431" s="216">
        <f>IF(N431="nulová",J431,0)</f>
        <v>0</v>
      </c>
      <c r="BJ431" s="16" t="s">
        <v>85</v>
      </c>
      <c r="BK431" s="216">
        <f>ROUND(I431*H431,2)</f>
        <v>0</v>
      </c>
      <c r="BL431" s="16" t="s">
        <v>178</v>
      </c>
      <c r="BM431" s="16" t="s">
        <v>888</v>
      </c>
    </row>
    <row r="432" s="1" customFormat="1" ht="16.5" customHeight="1">
      <c r="B432" s="38"/>
      <c r="C432" s="205" t="s">
        <v>889</v>
      </c>
      <c r="D432" s="205" t="s">
        <v>173</v>
      </c>
      <c r="E432" s="206" t="s">
        <v>890</v>
      </c>
      <c r="F432" s="207" t="s">
        <v>891</v>
      </c>
      <c r="G432" s="208" t="s">
        <v>234</v>
      </c>
      <c r="H432" s="209">
        <v>1.5509999999999999</v>
      </c>
      <c r="I432" s="210"/>
      <c r="J432" s="211">
        <f>ROUND(I432*H432,2)</f>
        <v>0</v>
      </c>
      <c r="K432" s="207" t="s">
        <v>177</v>
      </c>
      <c r="L432" s="43"/>
      <c r="M432" s="212" t="s">
        <v>1</v>
      </c>
      <c r="N432" s="213" t="s">
        <v>48</v>
      </c>
      <c r="O432" s="79"/>
      <c r="P432" s="214">
        <f>O432*H432</f>
        <v>0</v>
      </c>
      <c r="Q432" s="214">
        <v>0</v>
      </c>
      <c r="R432" s="214">
        <f>Q432*H432</f>
        <v>0</v>
      </c>
      <c r="S432" s="214">
        <v>0</v>
      </c>
      <c r="T432" s="215">
        <f>S432*H432</f>
        <v>0</v>
      </c>
      <c r="AR432" s="16" t="s">
        <v>178</v>
      </c>
      <c r="AT432" s="16" t="s">
        <v>173</v>
      </c>
      <c r="AU432" s="16" t="s">
        <v>87</v>
      </c>
      <c r="AY432" s="16" t="s">
        <v>171</v>
      </c>
      <c r="BE432" s="216">
        <f>IF(N432="základní",J432,0)</f>
        <v>0</v>
      </c>
      <c r="BF432" s="216">
        <f>IF(N432="snížená",J432,0)</f>
        <v>0</v>
      </c>
      <c r="BG432" s="216">
        <f>IF(N432="zákl. přenesená",J432,0)</f>
        <v>0</v>
      </c>
      <c r="BH432" s="216">
        <f>IF(N432="sníž. přenesená",J432,0)</f>
        <v>0</v>
      </c>
      <c r="BI432" s="216">
        <f>IF(N432="nulová",J432,0)</f>
        <v>0</v>
      </c>
      <c r="BJ432" s="16" t="s">
        <v>85</v>
      </c>
      <c r="BK432" s="216">
        <f>ROUND(I432*H432,2)</f>
        <v>0</v>
      </c>
      <c r="BL432" s="16" t="s">
        <v>178</v>
      </c>
      <c r="BM432" s="16" t="s">
        <v>892</v>
      </c>
    </row>
    <row r="433" s="1" customFormat="1" ht="16.5" customHeight="1">
      <c r="B433" s="38"/>
      <c r="C433" s="205" t="s">
        <v>893</v>
      </c>
      <c r="D433" s="205" t="s">
        <v>173</v>
      </c>
      <c r="E433" s="206" t="s">
        <v>894</v>
      </c>
      <c r="F433" s="207" t="s">
        <v>895</v>
      </c>
      <c r="G433" s="208" t="s">
        <v>234</v>
      </c>
      <c r="H433" s="209">
        <v>1.6810000000000001</v>
      </c>
      <c r="I433" s="210"/>
      <c r="J433" s="211">
        <f>ROUND(I433*H433,2)</f>
        <v>0</v>
      </c>
      <c r="K433" s="207" t="s">
        <v>177</v>
      </c>
      <c r="L433" s="43"/>
      <c r="M433" s="212" t="s">
        <v>1</v>
      </c>
      <c r="N433" s="213" t="s">
        <v>48</v>
      </c>
      <c r="O433" s="79"/>
      <c r="P433" s="214">
        <f>O433*H433</f>
        <v>0</v>
      </c>
      <c r="Q433" s="214">
        <v>0</v>
      </c>
      <c r="R433" s="214">
        <f>Q433*H433</f>
        <v>0</v>
      </c>
      <c r="S433" s="214">
        <v>0</v>
      </c>
      <c r="T433" s="215">
        <f>S433*H433</f>
        <v>0</v>
      </c>
      <c r="AR433" s="16" t="s">
        <v>178</v>
      </c>
      <c r="AT433" s="16" t="s">
        <v>173</v>
      </c>
      <c r="AU433" s="16" t="s">
        <v>87</v>
      </c>
      <c r="AY433" s="16" t="s">
        <v>171</v>
      </c>
      <c r="BE433" s="216">
        <f>IF(N433="základní",J433,0)</f>
        <v>0</v>
      </c>
      <c r="BF433" s="216">
        <f>IF(N433="snížená",J433,0)</f>
        <v>0</v>
      </c>
      <c r="BG433" s="216">
        <f>IF(N433="zákl. přenesená",J433,0)</f>
        <v>0</v>
      </c>
      <c r="BH433" s="216">
        <f>IF(N433="sníž. přenesená",J433,0)</f>
        <v>0</v>
      </c>
      <c r="BI433" s="216">
        <f>IF(N433="nulová",J433,0)</f>
        <v>0</v>
      </c>
      <c r="BJ433" s="16" t="s">
        <v>85</v>
      </c>
      <c r="BK433" s="216">
        <f>ROUND(I433*H433,2)</f>
        <v>0</v>
      </c>
      <c r="BL433" s="16" t="s">
        <v>178</v>
      </c>
      <c r="BM433" s="16" t="s">
        <v>896</v>
      </c>
    </row>
    <row r="434" s="1" customFormat="1" ht="16.5" customHeight="1">
      <c r="B434" s="38"/>
      <c r="C434" s="205" t="s">
        <v>897</v>
      </c>
      <c r="D434" s="205" t="s">
        <v>173</v>
      </c>
      <c r="E434" s="206" t="s">
        <v>898</v>
      </c>
      <c r="F434" s="207" t="s">
        <v>899</v>
      </c>
      <c r="G434" s="208" t="s">
        <v>234</v>
      </c>
      <c r="H434" s="209">
        <v>1.8500000000000001</v>
      </c>
      <c r="I434" s="210"/>
      <c r="J434" s="211">
        <f>ROUND(I434*H434,2)</f>
        <v>0</v>
      </c>
      <c r="K434" s="207" t="s">
        <v>177</v>
      </c>
      <c r="L434" s="43"/>
      <c r="M434" s="212" t="s">
        <v>1</v>
      </c>
      <c r="N434" s="213" t="s">
        <v>48</v>
      </c>
      <c r="O434" s="79"/>
      <c r="P434" s="214">
        <f>O434*H434</f>
        <v>0</v>
      </c>
      <c r="Q434" s="214">
        <v>0</v>
      </c>
      <c r="R434" s="214">
        <f>Q434*H434</f>
        <v>0</v>
      </c>
      <c r="S434" s="214">
        <v>0</v>
      </c>
      <c r="T434" s="215">
        <f>S434*H434</f>
        <v>0</v>
      </c>
      <c r="AR434" s="16" t="s">
        <v>178</v>
      </c>
      <c r="AT434" s="16" t="s">
        <v>173</v>
      </c>
      <c r="AU434" s="16" t="s">
        <v>87</v>
      </c>
      <c r="AY434" s="16" t="s">
        <v>171</v>
      </c>
      <c r="BE434" s="216">
        <f>IF(N434="základní",J434,0)</f>
        <v>0</v>
      </c>
      <c r="BF434" s="216">
        <f>IF(N434="snížená",J434,0)</f>
        <v>0</v>
      </c>
      <c r="BG434" s="216">
        <f>IF(N434="zákl. přenesená",J434,0)</f>
        <v>0</v>
      </c>
      <c r="BH434" s="216">
        <f>IF(N434="sníž. přenesená",J434,0)</f>
        <v>0</v>
      </c>
      <c r="BI434" s="216">
        <f>IF(N434="nulová",J434,0)</f>
        <v>0</v>
      </c>
      <c r="BJ434" s="16" t="s">
        <v>85</v>
      </c>
      <c r="BK434" s="216">
        <f>ROUND(I434*H434,2)</f>
        <v>0</v>
      </c>
      <c r="BL434" s="16" t="s">
        <v>178</v>
      </c>
      <c r="BM434" s="16" t="s">
        <v>900</v>
      </c>
    </row>
    <row r="435" s="1" customFormat="1" ht="16.5" customHeight="1">
      <c r="B435" s="38"/>
      <c r="C435" s="205" t="s">
        <v>901</v>
      </c>
      <c r="D435" s="205" t="s">
        <v>173</v>
      </c>
      <c r="E435" s="206" t="s">
        <v>902</v>
      </c>
      <c r="F435" s="207" t="s">
        <v>903</v>
      </c>
      <c r="G435" s="208" t="s">
        <v>234</v>
      </c>
      <c r="H435" s="209">
        <v>15.893000000000001</v>
      </c>
      <c r="I435" s="210"/>
      <c r="J435" s="211">
        <f>ROUND(I435*H435,2)</f>
        <v>0</v>
      </c>
      <c r="K435" s="207" t="s">
        <v>177</v>
      </c>
      <c r="L435" s="43"/>
      <c r="M435" s="212" t="s">
        <v>1</v>
      </c>
      <c r="N435" s="213" t="s">
        <v>48</v>
      </c>
      <c r="O435" s="79"/>
      <c r="P435" s="214">
        <f>O435*H435</f>
        <v>0</v>
      </c>
      <c r="Q435" s="214">
        <v>0</v>
      </c>
      <c r="R435" s="214">
        <f>Q435*H435</f>
        <v>0</v>
      </c>
      <c r="S435" s="214">
        <v>0</v>
      </c>
      <c r="T435" s="215">
        <f>S435*H435</f>
        <v>0</v>
      </c>
      <c r="AR435" s="16" t="s">
        <v>178</v>
      </c>
      <c r="AT435" s="16" t="s">
        <v>173</v>
      </c>
      <c r="AU435" s="16" t="s">
        <v>87</v>
      </c>
      <c r="AY435" s="16" t="s">
        <v>171</v>
      </c>
      <c r="BE435" s="216">
        <f>IF(N435="základní",J435,0)</f>
        <v>0</v>
      </c>
      <c r="BF435" s="216">
        <f>IF(N435="snížená",J435,0)</f>
        <v>0</v>
      </c>
      <c r="BG435" s="216">
        <f>IF(N435="zákl. přenesená",J435,0)</f>
        <v>0</v>
      </c>
      <c r="BH435" s="216">
        <f>IF(N435="sníž. přenesená",J435,0)</f>
        <v>0</v>
      </c>
      <c r="BI435" s="216">
        <f>IF(N435="nulová",J435,0)</f>
        <v>0</v>
      </c>
      <c r="BJ435" s="16" t="s">
        <v>85</v>
      </c>
      <c r="BK435" s="216">
        <f>ROUND(I435*H435,2)</f>
        <v>0</v>
      </c>
      <c r="BL435" s="16" t="s">
        <v>178</v>
      </c>
      <c r="BM435" s="16" t="s">
        <v>904</v>
      </c>
    </row>
    <row r="436" s="1" customFormat="1" ht="16.5" customHeight="1">
      <c r="B436" s="38"/>
      <c r="C436" s="205" t="s">
        <v>905</v>
      </c>
      <c r="D436" s="205" t="s">
        <v>173</v>
      </c>
      <c r="E436" s="206" t="s">
        <v>906</v>
      </c>
      <c r="F436" s="207" t="s">
        <v>907</v>
      </c>
      <c r="G436" s="208" t="s">
        <v>234</v>
      </c>
      <c r="H436" s="209">
        <v>10.955</v>
      </c>
      <c r="I436" s="210"/>
      <c r="J436" s="211">
        <f>ROUND(I436*H436,2)</f>
        <v>0</v>
      </c>
      <c r="K436" s="207" t="s">
        <v>177</v>
      </c>
      <c r="L436" s="43"/>
      <c r="M436" s="212" t="s">
        <v>1</v>
      </c>
      <c r="N436" s="213" t="s">
        <v>48</v>
      </c>
      <c r="O436" s="79"/>
      <c r="P436" s="214">
        <f>O436*H436</f>
        <v>0</v>
      </c>
      <c r="Q436" s="214">
        <v>0</v>
      </c>
      <c r="R436" s="214">
        <f>Q436*H436</f>
        <v>0</v>
      </c>
      <c r="S436" s="214">
        <v>0</v>
      </c>
      <c r="T436" s="215">
        <f>S436*H436</f>
        <v>0</v>
      </c>
      <c r="AR436" s="16" t="s">
        <v>178</v>
      </c>
      <c r="AT436" s="16" t="s">
        <v>173</v>
      </c>
      <c r="AU436" s="16" t="s">
        <v>87</v>
      </c>
      <c r="AY436" s="16" t="s">
        <v>171</v>
      </c>
      <c r="BE436" s="216">
        <f>IF(N436="základní",J436,0)</f>
        <v>0</v>
      </c>
      <c r="BF436" s="216">
        <f>IF(N436="snížená",J436,0)</f>
        <v>0</v>
      </c>
      <c r="BG436" s="216">
        <f>IF(N436="zákl. přenesená",J436,0)</f>
        <v>0</v>
      </c>
      <c r="BH436" s="216">
        <f>IF(N436="sníž. přenesená",J436,0)</f>
        <v>0</v>
      </c>
      <c r="BI436" s="216">
        <f>IF(N436="nulová",J436,0)</f>
        <v>0</v>
      </c>
      <c r="BJ436" s="16" t="s">
        <v>85</v>
      </c>
      <c r="BK436" s="216">
        <f>ROUND(I436*H436,2)</f>
        <v>0</v>
      </c>
      <c r="BL436" s="16" t="s">
        <v>178</v>
      </c>
      <c r="BM436" s="16" t="s">
        <v>908</v>
      </c>
    </row>
    <row r="437" s="10" customFormat="1" ht="22.8" customHeight="1">
      <c r="B437" s="189"/>
      <c r="C437" s="190"/>
      <c r="D437" s="191" t="s">
        <v>76</v>
      </c>
      <c r="E437" s="203" t="s">
        <v>909</v>
      </c>
      <c r="F437" s="203" t="s">
        <v>910</v>
      </c>
      <c r="G437" s="190"/>
      <c r="H437" s="190"/>
      <c r="I437" s="193"/>
      <c r="J437" s="204">
        <f>BK437</f>
        <v>0</v>
      </c>
      <c r="K437" s="190"/>
      <c r="L437" s="195"/>
      <c r="M437" s="196"/>
      <c r="N437" s="197"/>
      <c r="O437" s="197"/>
      <c r="P437" s="198">
        <f>P438</f>
        <v>0</v>
      </c>
      <c r="Q437" s="197"/>
      <c r="R437" s="198">
        <f>R438</f>
        <v>0</v>
      </c>
      <c r="S437" s="197"/>
      <c r="T437" s="199">
        <f>T438</f>
        <v>0</v>
      </c>
      <c r="AR437" s="200" t="s">
        <v>85</v>
      </c>
      <c r="AT437" s="201" t="s">
        <v>76</v>
      </c>
      <c r="AU437" s="201" t="s">
        <v>85</v>
      </c>
      <c r="AY437" s="200" t="s">
        <v>171</v>
      </c>
      <c r="BK437" s="202">
        <f>BK438</f>
        <v>0</v>
      </c>
    </row>
    <row r="438" s="1" customFormat="1" ht="16.5" customHeight="1">
      <c r="B438" s="38"/>
      <c r="C438" s="205" t="s">
        <v>911</v>
      </c>
      <c r="D438" s="205" t="s">
        <v>173</v>
      </c>
      <c r="E438" s="206" t="s">
        <v>912</v>
      </c>
      <c r="F438" s="207" t="s">
        <v>913</v>
      </c>
      <c r="G438" s="208" t="s">
        <v>234</v>
      </c>
      <c r="H438" s="209">
        <v>288.70699999999999</v>
      </c>
      <c r="I438" s="210"/>
      <c r="J438" s="211">
        <f>ROUND(I438*H438,2)</f>
        <v>0</v>
      </c>
      <c r="K438" s="207" t="s">
        <v>177</v>
      </c>
      <c r="L438" s="43"/>
      <c r="M438" s="212" t="s">
        <v>1</v>
      </c>
      <c r="N438" s="213" t="s">
        <v>48</v>
      </c>
      <c r="O438" s="79"/>
      <c r="P438" s="214">
        <f>O438*H438</f>
        <v>0</v>
      </c>
      <c r="Q438" s="214">
        <v>0</v>
      </c>
      <c r="R438" s="214">
        <f>Q438*H438</f>
        <v>0</v>
      </c>
      <c r="S438" s="214">
        <v>0</v>
      </c>
      <c r="T438" s="215">
        <f>S438*H438</f>
        <v>0</v>
      </c>
      <c r="AR438" s="16" t="s">
        <v>178</v>
      </c>
      <c r="AT438" s="16" t="s">
        <v>173</v>
      </c>
      <c r="AU438" s="16" t="s">
        <v>87</v>
      </c>
      <c r="AY438" s="16" t="s">
        <v>171</v>
      </c>
      <c r="BE438" s="216">
        <f>IF(N438="základní",J438,0)</f>
        <v>0</v>
      </c>
      <c r="BF438" s="216">
        <f>IF(N438="snížená",J438,0)</f>
        <v>0</v>
      </c>
      <c r="BG438" s="216">
        <f>IF(N438="zákl. přenesená",J438,0)</f>
        <v>0</v>
      </c>
      <c r="BH438" s="216">
        <f>IF(N438="sníž. přenesená",J438,0)</f>
        <v>0</v>
      </c>
      <c r="BI438" s="216">
        <f>IF(N438="nulová",J438,0)</f>
        <v>0</v>
      </c>
      <c r="BJ438" s="16" t="s">
        <v>85</v>
      </c>
      <c r="BK438" s="216">
        <f>ROUND(I438*H438,2)</f>
        <v>0</v>
      </c>
      <c r="BL438" s="16" t="s">
        <v>178</v>
      </c>
      <c r="BM438" s="16" t="s">
        <v>914</v>
      </c>
    </row>
    <row r="439" s="10" customFormat="1" ht="25.92" customHeight="1">
      <c r="B439" s="189"/>
      <c r="C439" s="190"/>
      <c r="D439" s="191" t="s">
        <v>76</v>
      </c>
      <c r="E439" s="192" t="s">
        <v>915</v>
      </c>
      <c r="F439" s="192" t="s">
        <v>916</v>
      </c>
      <c r="G439" s="190"/>
      <c r="H439" s="190"/>
      <c r="I439" s="193"/>
      <c r="J439" s="194">
        <f>BK439</f>
        <v>0</v>
      </c>
      <c r="K439" s="190"/>
      <c r="L439" s="195"/>
      <c r="M439" s="196"/>
      <c r="N439" s="197"/>
      <c r="O439" s="197"/>
      <c r="P439" s="198">
        <f>P440+P457+P470+P549+P553+P558+P568+P586+P638+P704+P777+P787+P820+P868+P900+P913+P941+P980+P994</f>
        <v>0</v>
      </c>
      <c r="Q439" s="197"/>
      <c r="R439" s="198">
        <f>R440+R457+R470+R549+R553+R558+R568+R586+R638+R704+R777+R787+R820+R868+R900+R913+R941+R980+R994</f>
        <v>91.849715929999988</v>
      </c>
      <c r="S439" s="197"/>
      <c r="T439" s="199">
        <f>T440+T457+T470+T549+T553+T558+T568+T586+T638+T704+T777+T787+T820+T868+T900+T913+T941+T980+T994</f>
        <v>42.871918200000003</v>
      </c>
      <c r="AR439" s="200" t="s">
        <v>87</v>
      </c>
      <c r="AT439" s="201" t="s">
        <v>76</v>
      </c>
      <c r="AU439" s="201" t="s">
        <v>77</v>
      </c>
      <c r="AY439" s="200" t="s">
        <v>171</v>
      </c>
      <c r="BK439" s="202">
        <f>BK440+BK457+BK470+BK549+BK553+BK558+BK568+BK586+BK638+BK704+BK777+BK787+BK820+BK868+BK900+BK913+BK941+BK980+BK994</f>
        <v>0</v>
      </c>
    </row>
    <row r="440" s="10" customFormat="1" ht="22.8" customHeight="1">
      <c r="B440" s="189"/>
      <c r="C440" s="190"/>
      <c r="D440" s="191" t="s">
        <v>76</v>
      </c>
      <c r="E440" s="203" t="s">
        <v>917</v>
      </c>
      <c r="F440" s="203" t="s">
        <v>918</v>
      </c>
      <c r="G440" s="190"/>
      <c r="H440" s="190"/>
      <c r="I440" s="193"/>
      <c r="J440" s="204">
        <f>BK440</f>
        <v>0</v>
      </c>
      <c r="K440" s="190"/>
      <c r="L440" s="195"/>
      <c r="M440" s="196"/>
      <c r="N440" s="197"/>
      <c r="O440" s="197"/>
      <c r="P440" s="198">
        <f>SUM(P441:P456)</f>
        <v>0</v>
      </c>
      <c r="Q440" s="197"/>
      <c r="R440" s="198">
        <f>SUM(R441:R456)</f>
        <v>0.10164648</v>
      </c>
      <c r="S440" s="197"/>
      <c r="T440" s="199">
        <f>SUM(T441:T456)</f>
        <v>0</v>
      </c>
      <c r="AR440" s="200" t="s">
        <v>87</v>
      </c>
      <c r="AT440" s="201" t="s">
        <v>76</v>
      </c>
      <c r="AU440" s="201" t="s">
        <v>85</v>
      </c>
      <c r="AY440" s="200" t="s">
        <v>171</v>
      </c>
      <c r="BK440" s="202">
        <f>SUM(BK441:BK456)</f>
        <v>0</v>
      </c>
    </row>
    <row r="441" s="1" customFormat="1" ht="16.5" customHeight="1">
      <c r="B441" s="38"/>
      <c r="C441" s="205" t="s">
        <v>919</v>
      </c>
      <c r="D441" s="205" t="s">
        <v>173</v>
      </c>
      <c r="E441" s="206" t="s">
        <v>920</v>
      </c>
      <c r="F441" s="207" t="s">
        <v>921</v>
      </c>
      <c r="G441" s="208" t="s">
        <v>176</v>
      </c>
      <c r="H441" s="209">
        <v>18.335000000000001</v>
      </c>
      <c r="I441" s="210"/>
      <c r="J441" s="211">
        <f>ROUND(I441*H441,2)</f>
        <v>0</v>
      </c>
      <c r="K441" s="207" t="s">
        <v>177</v>
      </c>
      <c r="L441" s="43"/>
      <c r="M441" s="212" t="s">
        <v>1</v>
      </c>
      <c r="N441" s="213" t="s">
        <v>48</v>
      </c>
      <c r="O441" s="79"/>
      <c r="P441" s="214">
        <f>O441*H441</f>
        <v>0</v>
      </c>
      <c r="Q441" s="214">
        <v>0</v>
      </c>
      <c r="R441" s="214">
        <f>Q441*H441</f>
        <v>0</v>
      </c>
      <c r="S441" s="214">
        <v>0</v>
      </c>
      <c r="T441" s="215">
        <f>S441*H441</f>
        <v>0</v>
      </c>
      <c r="AR441" s="16" t="s">
        <v>254</v>
      </c>
      <c r="AT441" s="16" t="s">
        <v>173</v>
      </c>
      <c r="AU441" s="16" t="s">
        <v>87</v>
      </c>
      <c r="AY441" s="16" t="s">
        <v>171</v>
      </c>
      <c r="BE441" s="216">
        <f>IF(N441="základní",J441,0)</f>
        <v>0</v>
      </c>
      <c r="BF441" s="216">
        <f>IF(N441="snížená",J441,0)</f>
        <v>0</v>
      </c>
      <c r="BG441" s="216">
        <f>IF(N441="zákl. přenesená",J441,0)</f>
        <v>0</v>
      </c>
      <c r="BH441" s="216">
        <f>IF(N441="sníž. přenesená",J441,0)</f>
        <v>0</v>
      </c>
      <c r="BI441" s="216">
        <f>IF(N441="nulová",J441,0)</f>
        <v>0</v>
      </c>
      <c r="BJ441" s="16" t="s">
        <v>85</v>
      </c>
      <c r="BK441" s="216">
        <f>ROUND(I441*H441,2)</f>
        <v>0</v>
      </c>
      <c r="BL441" s="16" t="s">
        <v>254</v>
      </c>
      <c r="BM441" s="16" t="s">
        <v>922</v>
      </c>
    </row>
    <row r="442" s="12" customFormat="1">
      <c r="B442" s="228"/>
      <c r="C442" s="229"/>
      <c r="D442" s="219" t="s">
        <v>180</v>
      </c>
      <c r="E442" s="230" t="s">
        <v>1</v>
      </c>
      <c r="F442" s="231" t="s">
        <v>923</v>
      </c>
      <c r="G442" s="229"/>
      <c r="H442" s="232">
        <v>18.335000000000001</v>
      </c>
      <c r="I442" s="233"/>
      <c r="J442" s="229"/>
      <c r="K442" s="229"/>
      <c r="L442" s="234"/>
      <c r="M442" s="235"/>
      <c r="N442" s="236"/>
      <c r="O442" s="236"/>
      <c r="P442" s="236"/>
      <c r="Q442" s="236"/>
      <c r="R442" s="236"/>
      <c r="S442" s="236"/>
      <c r="T442" s="237"/>
      <c r="AT442" s="238" t="s">
        <v>180</v>
      </c>
      <c r="AU442" s="238" t="s">
        <v>87</v>
      </c>
      <c r="AV442" s="12" t="s">
        <v>87</v>
      </c>
      <c r="AW442" s="12" t="s">
        <v>38</v>
      </c>
      <c r="AX442" s="12" t="s">
        <v>85</v>
      </c>
      <c r="AY442" s="238" t="s">
        <v>171</v>
      </c>
    </row>
    <row r="443" s="1" customFormat="1" ht="16.5" customHeight="1">
      <c r="B443" s="38"/>
      <c r="C443" s="261" t="s">
        <v>924</v>
      </c>
      <c r="D443" s="261" t="s">
        <v>383</v>
      </c>
      <c r="E443" s="262" t="s">
        <v>925</v>
      </c>
      <c r="F443" s="263" t="s">
        <v>926</v>
      </c>
      <c r="G443" s="264" t="s">
        <v>234</v>
      </c>
      <c r="H443" s="265">
        <v>0.025000000000000001</v>
      </c>
      <c r="I443" s="266"/>
      <c r="J443" s="267">
        <f>ROUND(I443*H443,2)</f>
        <v>0</v>
      </c>
      <c r="K443" s="263" t="s">
        <v>177</v>
      </c>
      <c r="L443" s="268"/>
      <c r="M443" s="269" t="s">
        <v>1</v>
      </c>
      <c r="N443" s="270" t="s">
        <v>48</v>
      </c>
      <c r="O443" s="79"/>
      <c r="P443" s="214">
        <f>O443*H443</f>
        <v>0</v>
      </c>
      <c r="Q443" s="214">
        <v>1</v>
      </c>
      <c r="R443" s="214">
        <f>Q443*H443</f>
        <v>0.025000000000000001</v>
      </c>
      <c r="S443" s="214">
        <v>0</v>
      </c>
      <c r="T443" s="215">
        <f>S443*H443</f>
        <v>0</v>
      </c>
      <c r="AR443" s="16" t="s">
        <v>343</v>
      </c>
      <c r="AT443" s="16" t="s">
        <v>383</v>
      </c>
      <c r="AU443" s="16" t="s">
        <v>87</v>
      </c>
      <c r="AY443" s="16" t="s">
        <v>171</v>
      </c>
      <c r="BE443" s="216">
        <f>IF(N443="základní",J443,0)</f>
        <v>0</v>
      </c>
      <c r="BF443" s="216">
        <f>IF(N443="snížená",J443,0)</f>
        <v>0</v>
      </c>
      <c r="BG443" s="216">
        <f>IF(N443="zákl. přenesená",J443,0)</f>
        <v>0</v>
      </c>
      <c r="BH443" s="216">
        <f>IF(N443="sníž. přenesená",J443,0)</f>
        <v>0</v>
      </c>
      <c r="BI443" s="216">
        <f>IF(N443="nulová",J443,0)</f>
        <v>0</v>
      </c>
      <c r="BJ443" s="16" t="s">
        <v>85</v>
      </c>
      <c r="BK443" s="216">
        <f>ROUND(I443*H443,2)</f>
        <v>0</v>
      </c>
      <c r="BL443" s="16" t="s">
        <v>254</v>
      </c>
      <c r="BM443" s="16" t="s">
        <v>927</v>
      </c>
    </row>
    <row r="444" s="12" customFormat="1">
      <c r="B444" s="228"/>
      <c r="C444" s="229"/>
      <c r="D444" s="219" t="s">
        <v>180</v>
      </c>
      <c r="E444" s="229"/>
      <c r="F444" s="231" t="s">
        <v>928</v>
      </c>
      <c r="G444" s="229"/>
      <c r="H444" s="232">
        <v>0.025000000000000001</v>
      </c>
      <c r="I444" s="233"/>
      <c r="J444" s="229"/>
      <c r="K444" s="229"/>
      <c r="L444" s="234"/>
      <c r="M444" s="235"/>
      <c r="N444" s="236"/>
      <c r="O444" s="236"/>
      <c r="P444" s="236"/>
      <c r="Q444" s="236"/>
      <c r="R444" s="236"/>
      <c r="S444" s="236"/>
      <c r="T444" s="237"/>
      <c r="AT444" s="238" t="s">
        <v>180</v>
      </c>
      <c r="AU444" s="238" t="s">
        <v>87</v>
      </c>
      <c r="AV444" s="12" t="s">
        <v>87</v>
      </c>
      <c r="AW444" s="12" t="s">
        <v>4</v>
      </c>
      <c r="AX444" s="12" t="s">
        <v>85</v>
      </c>
      <c r="AY444" s="238" t="s">
        <v>171</v>
      </c>
    </row>
    <row r="445" s="1" customFormat="1" ht="16.5" customHeight="1">
      <c r="B445" s="38"/>
      <c r="C445" s="205" t="s">
        <v>929</v>
      </c>
      <c r="D445" s="205" t="s">
        <v>173</v>
      </c>
      <c r="E445" s="206" t="s">
        <v>930</v>
      </c>
      <c r="F445" s="207" t="s">
        <v>931</v>
      </c>
      <c r="G445" s="208" t="s">
        <v>176</v>
      </c>
      <c r="H445" s="209">
        <v>24.154</v>
      </c>
      <c r="I445" s="210"/>
      <c r="J445" s="211">
        <f>ROUND(I445*H445,2)</f>
        <v>0</v>
      </c>
      <c r="K445" s="207" t="s">
        <v>177</v>
      </c>
      <c r="L445" s="43"/>
      <c r="M445" s="212" t="s">
        <v>1</v>
      </c>
      <c r="N445" s="213" t="s">
        <v>48</v>
      </c>
      <c r="O445" s="79"/>
      <c r="P445" s="214">
        <f>O445*H445</f>
        <v>0</v>
      </c>
      <c r="Q445" s="214">
        <v>0.00040000000000000002</v>
      </c>
      <c r="R445" s="214">
        <f>Q445*H445</f>
        <v>0.0096616000000000011</v>
      </c>
      <c r="S445" s="214">
        <v>0</v>
      </c>
      <c r="T445" s="215">
        <f>S445*H445</f>
        <v>0</v>
      </c>
      <c r="AR445" s="16" t="s">
        <v>254</v>
      </c>
      <c r="AT445" s="16" t="s">
        <v>173</v>
      </c>
      <c r="AU445" s="16" t="s">
        <v>87</v>
      </c>
      <c r="AY445" s="16" t="s">
        <v>171</v>
      </c>
      <c r="BE445" s="216">
        <f>IF(N445="základní",J445,0)</f>
        <v>0</v>
      </c>
      <c r="BF445" s="216">
        <f>IF(N445="snížená",J445,0)</f>
        <v>0</v>
      </c>
      <c r="BG445" s="216">
        <f>IF(N445="zákl. přenesená",J445,0)</f>
        <v>0</v>
      </c>
      <c r="BH445" s="216">
        <f>IF(N445="sníž. přenesená",J445,0)</f>
        <v>0</v>
      </c>
      <c r="BI445" s="216">
        <f>IF(N445="nulová",J445,0)</f>
        <v>0</v>
      </c>
      <c r="BJ445" s="16" t="s">
        <v>85</v>
      </c>
      <c r="BK445" s="216">
        <f>ROUND(I445*H445,2)</f>
        <v>0</v>
      </c>
      <c r="BL445" s="16" t="s">
        <v>254</v>
      </c>
      <c r="BM445" s="16" t="s">
        <v>932</v>
      </c>
    </row>
    <row r="446" s="12" customFormat="1">
      <c r="B446" s="228"/>
      <c r="C446" s="229"/>
      <c r="D446" s="219" t="s">
        <v>180</v>
      </c>
      <c r="E446" s="230" t="s">
        <v>1</v>
      </c>
      <c r="F446" s="231" t="s">
        <v>933</v>
      </c>
      <c r="G446" s="229"/>
      <c r="H446" s="232">
        <v>18.335000000000001</v>
      </c>
      <c r="I446" s="233"/>
      <c r="J446" s="229"/>
      <c r="K446" s="229"/>
      <c r="L446" s="234"/>
      <c r="M446" s="235"/>
      <c r="N446" s="236"/>
      <c r="O446" s="236"/>
      <c r="P446" s="236"/>
      <c r="Q446" s="236"/>
      <c r="R446" s="236"/>
      <c r="S446" s="236"/>
      <c r="T446" s="237"/>
      <c r="AT446" s="238" t="s">
        <v>180</v>
      </c>
      <c r="AU446" s="238" t="s">
        <v>87</v>
      </c>
      <c r="AV446" s="12" t="s">
        <v>87</v>
      </c>
      <c r="AW446" s="12" t="s">
        <v>38</v>
      </c>
      <c r="AX446" s="12" t="s">
        <v>77</v>
      </c>
      <c r="AY446" s="238" t="s">
        <v>171</v>
      </c>
    </row>
    <row r="447" s="12" customFormat="1">
      <c r="B447" s="228"/>
      <c r="C447" s="229"/>
      <c r="D447" s="219" t="s">
        <v>180</v>
      </c>
      <c r="E447" s="230" t="s">
        <v>1</v>
      </c>
      <c r="F447" s="231" t="s">
        <v>934</v>
      </c>
      <c r="G447" s="229"/>
      <c r="H447" s="232">
        <v>5.819</v>
      </c>
      <c r="I447" s="233"/>
      <c r="J447" s="229"/>
      <c r="K447" s="229"/>
      <c r="L447" s="234"/>
      <c r="M447" s="235"/>
      <c r="N447" s="236"/>
      <c r="O447" s="236"/>
      <c r="P447" s="236"/>
      <c r="Q447" s="236"/>
      <c r="R447" s="236"/>
      <c r="S447" s="236"/>
      <c r="T447" s="237"/>
      <c r="AT447" s="238" t="s">
        <v>180</v>
      </c>
      <c r="AU447" s="238" t="s">
        <v>87</v>
      </c>
      <c r="AV447" s="12" t="s">
        <v>87</v>
      </c>
      <c r="AW447" s="12" t="s">
        <v>38</v>
      </c>
      <c r="AX447" s="12" t="s">
        <v>77</v>
      </c>
      <c r="AY447" s="238" t="s">
        <v>171</v>
      </c>
    </row>
    <row r="448" s="13" customFormat="1">
      <c r="B448" s="239"/>
      <c r="C448" s="240"/>
      <c r="D448" s="219" t="s">
        <v>180</v>
      </c>
      <c r="E448" s="241" t="s">
        <v>1</v>
      </c>
      <c r="F448" s="242" t="s">
        <v>253</v>
      </c>
      <c r="G448" s="240"/>
      <c r="H448" s="243">
        <v>24.154</v>
      </c>
      <c r="I448" s="244"/>
      <c r="J448" s="240"/>
      <c r="K448" s="240"/>
      <c r="L448" s="245"/>
      <c r="M448" s="246"/>
      <c r="N448" s="247"/>
      <c r="O448" s="247"/>
      <c r="P448" s="247"/>
      <c r="Q448" s="247"/>
      <c r="R448" s="247"/>
      <c r="S448" s="247"/>
      <c r="T448" s="248"/>
      <c r="AT448" s="249" t="s">
        <v>180</v>
      </c>
      <c r="AU448" s="249" t="s">
        <v>87</v>
      </c>
      <c r="AV448" s="13" t="s">
        <v>178</v>
      </c>
      <c r="AW448" s="13" t="s">
        <v>38</v>
      </c>
      <c r="AX448" s="13" t="s">
        <v>85</v>
      </c>
      <c r="AY448" s="249" t="s">
        <v>171</v>
      </c>
    </row>
    <row r="449" s="1" customFormat="1" ht="22.5" customHeight="1">
      <c r="B449" s="38"/>
      <c r="C449" s="261" t="s">
        <v>935</v>
      </c>
      <c r="D449" s="261" t="s">
        <v>383</v>
      </c>
      <c r="E449" s="262" t="s">
        <v>936</v>
      </c>
      <c r="F449" s="263" t="s">
        <v>937</v>
      </c>
      <c r="G449" s="264" t="s">
        <v>176</v>
      </c>
      <c r="H449" s="265">
        <v>27.777000000000001</v>
      </c>
      <c r="I449" s="266"/>
      <c r="J449" s="267">
        <f>ROUND(I449*H449,2)</f>
        <v>0</v>
      </c>
      <c r="K449" s="263" t="s">
        <v>177</v>
      </c>
      <c r="L449" s="268"/>
      <c r="M449" s="269" t="s">
        <v>1</v>
      </c>
      <c r="N449" s="270" t="s">
        <v>48</v>
      </c>
      <c r="O449" s="79"/>
      <c r="P449" s="214">
        <f>O449*H449</f>
        <v>0</v>
      </c>
      <c r="Q449" s="214">
        <v>0.002</v>
      </c>
      <c r="R449" s="214">
        <f>Q449*H449</f>
        <v>0.055554000000000006</v>
      </c>
      <c r="S449" s="214">
        <v>0</v>
      </c>
      <c r="T449" s="215">
        <f>S449*H449</f>
        <v>0</v>
      </c>
      <c r="AR449" s="16" t="s">
        <v>343</v>
      </c>
      <c r="AT449" s="16" t="s">
        <v>383</v>
      </c>
      <c r="AU449" s="16" t="s">
        <v>87</v>
      </c>
      <c r="AY449" s="16" t="s">
        <v>171</v>
      </c>
      <c r="BE449" s="216">
        <f>IF(N449="základní",J449,0)</f>
        <v>0</v>
      </c>
      <c r="BF449" s="216">
        <f>IF(N449="snížená",J449,0)</f>
        <v>0</v>
      </c>
      <c r="BG449" s="216">
        <f>IF(N449="zákl. přenesená",J449,0)</f>
        <v>0</v>
      </c>
      <c r="BH449" s="216">
        <f>IF(N449="sníž. přenesená",J449,0)</f>
        <v>0</v>
      </c>
      <c r="BI449" s="216">
        <f>IF(N449="nulová",J449,0)</f>
        <v>0</v>
      </c>
      <c r="BJ449" s="16" t="s">
        <v>85</v>
      </c>
      <c r="BK449" s="216">
        <f>ROUND(I449*H449,2)</f>
        <v>0</v>
      </c>
      <c r="BL449" s="16" t="s">
        <v>254</v>
      </c>
      <c r="BM449" s="16" t="s">
        <v>938</v>
      </c>
    </row>
    <row r="450" s="12" customFormat="1">
      <c r="B450" s="228"/>
      <c r="C450" s="229"/>
      <c r="D450" s="219" t="s">
        <v>180</v>
      </c>
      <c r="E450" s="229"/>
      <c r="F450" s="231" t="s">
        <v>939</v>
      </c>
      <c r="G450" s="229"/>
      <c r="H450" s="232">
        <v>27.777000000000001</v>
      </c>
      <c r="I450" s="233"/>
      <c r="J450" s="229"/>
      <c r="K450" s="229"/>
      <c r="L450" s="234"/>
      <c r="M450" s="235"/>
      <c r="N450" s="236"/>
      <c r="O450" s="236"/>
      <c r="P450" s="236"/>
      <c r="Q450" s="236"/>
      <c r="R450" s="236"/>
      <c r="S450" s="236"/>
      <c r="T450" s="237"/>
      <c r="AT450" s="238" t="s">
        <v>180</v>
      </c>
      <c r="AU450" s="238" t="s">
        <v>87</v>
      </c>
      <c r="AV450" s="12" t="s">
        <v>87</v>
      </c>
      <c r="AW450" s="12" t="s">
        <v>4</v>
      </c>
      <c r="AX450" s="12" t="s">
        <v>85</v>
      </c>
      <c r="AY450" s="238" t="s">
        <v>171</v>
      </c>
    </row>
    <row r="451" s="1" customFormat="1" ht="16.5" customHeight="1">
      <c r="B451" s="38"/>
      <c r="C451" s="205" t="s">
        <v>940</v>
      </c>
      <c r="D451" s="205" t="s">
        <v>173</v>
      </c>
      <c r="E451" s="206" t="s">
        <v>941</v>
      </c>
      <c r="F451" s="207" t="s">
        <v>942</v>
      </c>
      <c r="G451" s="208" t="s">
        <v>176</v>
      </c>
      <c r="H451" s="209">
        <v>13.275</v>
      </c>
      <c r="I451" s="210"/>
      <c r="J451" s="211">
        <f>ROUND(I451*H451,2)</f>
        <v>0</v>
      </c>
      <c r="K451" s="207" t="s">
        <v>177</v>
      </c>
      <c r="L451" s="43"/>
      <c r="M451" s="212" t="s">
        <v>1</v>
      </c>
      <c r="N451" s="213" t="s">
        <v>48</v>
      </c>
      <c r="O451" s="79"/>
      <c r="P451" s="214">
        <f>O451*H451</f>
        <v>0</v>
      </c>
      <c r="Q451" s="214">
        <v>0.00068000000000000005</v>
      </c>
      <c r="R451" s="214">
        <f>Q451*H451</f>
        <v>0.0090270000000000003</v>
      </c>
      <c r="S451" s="214">
        <v>0</v>
      </c>
      <c r="T451" s="215">
        <f>S451*H451</f>
        <v>0</v>
      </c>
      <c r="AR451" s="16" t="s">
        <v>254</v>
      </c>
      <c r="AT451" s="16" t="s">
        <v>173</v>
      </c>
      <c r="AU451" s="16" t="s">
        <v>87</v>
      </c>
      <c r="AY451" s="16" t="s">
        <v>171</v>
      </c>
      <c r="BE451" s="216">
        <f>IF(N451="základní",J451,0)</f>
        <v>0</v>
      </c>
      <c r="BF451" s="216">
        <f>IF(N451="snížená",J451,0)</f>
        <v>0</v>
      </c>
      <c r="BG451" s="216">
        <f>IF(N451="zákl. přenesená",J451,0)</f>
        <v>0</v>
      </c>
      <c r="BH451" s="216">
        <f>IF(N451="sníž. přenesená",J451,0)</f>
        <v>0</v>
      </c>
      <c r="BI451" s="216">
        <f>IF(N451="nulová",J451,0)</f>
        <v>0</v>
      </c>
      <c r="BJ451" s="16" t="s">
        <v>85</v>
      </c>
      <c r="BK451" s="216">
        <f>ROUND(I451*H451,2)</f>
        <v>0</v>
      </c>
      <c r="BL451" s="16" t="s">
        <v>254</v>
      </c>
      <c r="BM451" s="16" t="s">
        <v>943</v>
      </c>
    </row>
    <row r="452" s="1" customFormat="1" ht="16.5" customHeight="1">
      <c r="B452" s="38"/>
      <c r="C452" s="205" t="s">
        <v>944</v>
      </c>
      <c r="D452" s="205" t="s">
        <v>173</v>
      </c>
      <c r="E452" s="206" t="s">
        <v>945</v>
      </c>
      <c r="F452" s="207" t="s">
        <v>946</v>
      </c>
      <c r="G452" s="208" t="s">
        <v>189</v>
      </c>
      <c r="H452" s="209">
        <v>6.9379999999999997</v>
      </c>
      <c r="I452" s="210"/>
      <c r="J452" s="211">
        <f>ROUND(I452*H452,2)</f>
        <v>0</v>
      </c>
      <c r="K452" s="207" t="s">
        <v>177</v>
      </c>
      <c r="L452" s="43"/>
      <c r="M452" s="212" t="s">
        <v>1</v>
      </c>
      <c r="N452" s="213" t="s">
        <v>48</v>
      </c>
      <c r="O452" s="79"/>
      <c r="P452" s="214">
        <f>O452*H452</f>
        <v>0</v>
      </c>
      <c r="Q452" s="214">
        <v>0.00025999999999999998</v>
      </c>
      <c r="R452" s="214">
        <f>Q452*H452</f>
        <v>0.0018038799999999997</v>
      </c>
      <c r="S452" s="214">
        <v>0</v>
      </c>
      <c r="T452" s="215">
        <f>S452*H452</f>
        <v>0</v>
      </c>
      <c r="AR452" s="16" t="s">
        <v>254</v>
      </c>
      <c r="AT452" s="16" t="s">
        <v>173</v>
      </c>
      <c r="AU452" s="16" t="s">
        <v>87</v>
      </c>
      <c r="AY452" s="16" t="s">
        <v>171</v>
      </c>
      <c r="BE452" s="216">
        <f>IF(N452="základní",J452,0)</f>
        <v>0</v>
      </c>
      <c r="BF452" s="216">
        <f>IF(N452="snížená",J452,0)</f>
        <v>0</v>
      </c>
      <c r="BG452" s="216">
        <f>IF(N452="zákl. přenesená",J452,0)</f>
        <v>0</v>
      </c>
      <c r="BH452" s="216">
        <f>IF(N452="sníž. přenesená",J452,0)</f>
        <v>0</v>
      </c>
      <c r="BI452" s="216">
        <f>IF(N452="nulová",J452,0)</f>
        <v>0</v>
      </c>
      <c r="BJ452" s="16" t="s">
        <v>85</v>
      </c>
      <c r="BK452" s="216">
        <f>ROUND(I452*H452,2)</f>
        <v>0</v>
      </c>
      <c r="BL452" s="16" t="s">
        <v>254</v>
      </c>
      <c r="BM452" s="16" t="s">
        <v>947</v>
      </c>
    </row>
    <row r="453" s="12" customFormat="1">
      <c r="B453" s="228"/>
      <c r="C453" s="229"/>
      <c r="D453" s="219" t="s">
        <v>180</v>
      </c>
      <c r="E453" s="230" t="s">
        <v>1</v>
      </c>
      <c r="F453" s="231" t="s">
        <v>948</v>
      </c>
      <c r="G453" s="229"/>
      <c r="H453" s="232">
        <v>6.9379999999999997</v>
      </c>
      <c r="I453" s="233"/>
      <c r="J453" s="229"/>
      <c r="K453" s="229"/>
      <c r="L453" s="234"/>
      <c r="M453" s="235"/>
      <c r="N453" s="236"/>
      <c r="O453" s="236"/>
      <c r="P453" s="236"/>
      <c r="Q453" s="236"/>
      <c r="R453" s="236"/>
      <c r="S453" s="236"/>
      <c r="T453" s="237"/>
      <c r="AT453" s="238" t="s">
        <v>180</v>
      </c>
      <c r="AU453" s="238" t="s">
        <v>87</v>
      </c>
      <c r="AV453" s="12" t="s">
        <v>87</v>
      </c>
      <c r="AW453" s="12" t="s">
        <v>38</v>
      </c>
      <c r="AX453" s="12" t="s">
        <v>85</v>
      </c>
      <c r="AY453" s="238" t="s">
        <v>171</v>
      </c>
    </row>
    <row r="454" s="1" customFormat="1" ht="16.5" customHeight="1">
      <c r="B454" s="38"/>
      <c r="C454" s="205" t="s">
        <v>949</v>
      </c>
      <c r="D454" s="205" t="s">
        <v>173</v>
      </c>
      <c r="E454" s="206" t="s">
        <v>950</v>
      </c>
      <c r="F454" s="207" t="s">
        <v>951</v>
      </c>
      <c r="G454" s="208" t="s">
        <v>331</v>
      </c>
      <c r="H454" s="209">
        <v>2</v>
      </c>
      <c r="I454" s="210"/>
      <c r="J454" s="211">
        <f>ROUND(I454*H454,2)</f>
        <v>0</v>
      </c>
      <c r="K454" s="207" t="s">
        <v>177</v>
      </c>
      <c r="L454" s="43"/>
      <c r="M454" s="212" t="s">
        <v>1</v>
      </c>
      <c r="N454" s="213" t="s">
        <v>48</v>
      </c>
      <c r="O454" s="79"/>
      <c r="P454" s="214">
        <f>O454*H454</f>
        <v>0</v>
      </c>
      <c r="Q454" s="214">
        <v>0.00014999999999999999</v>
      </c>
      <c r="R454" s="214">
        <f>Q454*H454</f>
        <v>0.00029999999999999997</v>
      </c>
      <c r="S454" s="214">
        <v>0</v>
      </c>
      <c r="T454" s="215">
        <f>S454*H454</f>
        <v>0</v>
      </c>
      <c r="AR454" s="16" t="s">
        <v>254</v>
      </c>
      <c r="AT454" s="16" t="s">
        <v>173</v>
      </c>
      <c r="AU454" s="16" t="s">
        <v>87</v>
      </c>
      <c r="AY454" s="16" t="s">
        <v>171</v>
      </c>
      <c r="BE454" s="216">
        <f>IF(N454="základní",J454,0)</f>
        <v>0</v>
      </c>
      <c r="BF454" s="216">
        <f>IF(N454="snížená",J454,0)</f>
        <v>0</v>
      </c>
      <c r="BG454" s="216">
        <f>IF(N454="zákl. přenesená",J454,0)</f>
        <v>0</v>
      </c>
      <c r="BH454" s="216">
        <f>IF(N454="sníž. přenesená",J454,0)</f>
        <v>0</v>
      </c>
      <c r="BI454" s="216">
        <f>IF(N454="nulová",J454,0)</f>
        <v>0</v>
      </c>
      <c r="BJ454" s="16" t="s">
        <v>85</v>
      </c>
      <c r="BK454" s="216">
        <f>ROUND(I454*H454,2)</f>
        <v>0</v>
      </c>
      <c r="BL454" s="16" t="s">
        <v>254</v>
      </c>
      <c r="BM454" s="16" t="s">
        <v>952</v>
      </c>
    </row>
    <row r="455" s="1" customFormat="1" ht="16.5" customHeight="1">
      <c r="B455" s="38"/>
      <c r="C455" s="205" t="s">
        <v>953</v>
      </c>
      <c r="D455" s="205" t="s">
        <v>173</v>
      </c>
      <c r="E455" s="206" t="s">
        <v>954</v>
      </c>
      <c r="F455" s="207" t="s">
        <v>955</v>
      </c>
      <c r="G455" s="208" t="s">
        <v>331</v>
      </c>
      <c r="H455" s="209">
        <v>2</v>
      </c>
      <c r="I455" s="210"/>
      <c r="J455" s="211">
        <f>ROUND(I455*H455,2)</f>
        <v>0</v>
      </c>
      <c r="K455" s="207" t="s">
        <v>177</v>
      </c>
      <c r="L455" s="43"/>
      <c r="M455" s="212" t="s">
        <v>1</v>
      </c>
      <c r="N455" s="213" t="s">
        <v>48</v>
      </c>
      <c r="O455" s="79"/>
      <c r="P455" s="214">
        <f>O455*H455</f>
        <v>0</v>
      </c>
      <c r="Q455" s="214">
        <v>0.00014999999999999999</v>
      </c>
      <c r="R455" s="214">
        <f>Q455*H455</f>
        <v>0.00029999999999999997</v>
      </c>
      <c r="S455" s="214">
        <v>0</v>
      </c>
      <c r="T455" s="215">
        <f>S455*H455</f>
        <v>0</v>
      </c>
      <c r="AR455" s="16" t="s">
        <v>254</v>
      </c>
      <c r="AT455" s="16" t="s">
        <v>173</v>
      </c>
      <c r="AU455" s="16" t="s">
        <v>87</v>
      </c>
      <c r="AY455" s="16" t="s">
        <v>171</v>
      </c>
      <c r="BE455" s="216">
        <f>IF(N455="základní",J455,0)</f>
        <v>0</v>
      </c>
      <c r="BF455" s="216">
        <f>IF(N455="snížená",J455,0)</f>
        <v>0</v>
      </c>
      <c r="BG455" s="216">
        <f>IF(N455="zákl. přenesená",J455,0)</f>
        <v>0</v>
      </c>
      <c r="BH455" s="216">
        <f>IF(N455="sníž. přenesená",J455,0)</f>
        <v>0</v>
      </c>
      <c r="BI455" s="216">
        <f>IF(N455="nulová",J455,0)</f>
        <v>0</v>
      </c>
      <c r="BJ455" s="16" t="s">
        <v>85</v>
      </c>
      <c r="BK455" s="216">
        <f>ROUND(I455*H455,2)</f>
        <v>0</v>
      </c>
      <c r="BL455" s="16" t="s">
        <v>254</v>
      </c>
      <c r="BM455" s="16" t="s">
        <v>956</v>
      </c>
    </row>
    <row r="456" s="1" customFormat="1" ht="16.5" customHeight="1">
      <c r="B456" s="38"/>
      <c r="C456" s="205" t="s">
        <v>957</v>
      </c>
      <c r="D456" s="205" t="s">
        <v>173</v>
      </c>
      <c r="E456" s="206" t="s">
        <v>958</v>
      </c>
      <c r="F456" s="207" t="s">
        <v>959</v>
      </c>
      <c r="G456" s="208" t="s">
        <v>234</v>
      </c>
      <c r="H456" s="209">
        <v>0.10199999999999999</v>
      </c>
      <c r="I456" s="210"/>
      <c r="J456" s="211">
        <f>ROUND(I456*H456,2)</f>
        <v>0</v>
      </c>
      <c r="K456" s="207" t="s">
        <v>177</v>
      </c>
      <c r="L456" s="43"/>
      <c r="M456" s="212" t="s">
        <v>1</v>
      </c>
      <c r="N456" s="213" t="s">
        <v>48</v>
      </c>
      <c r="O456" s="79"/>
      <c r="P456" s="214">
        <f>O456*H456</f>
        <v>0</v>
      </c>
      <c r="Q456" s="214">
        <v>0</v>
      </c>
      <c r="R456" s="214">
        <f>Q456*H456</f>
        <v>0</v>
      </c>
      <c r="S456" s="214">
        <v>0</v>
      </c>
      <c r="T456" s="215">
        <f>S456*H456</f>
        <v>0</v>
      </c>
      <c r="AR456" s="16" t="s">
        <v>254</v>
      </c>
      <c r="AT456" s="16" t="s">
        <v>173</v>
      </c>
      <c r="AU456" s="16" t="s">
        <v>87</v>
      </c>
      <c r="AY456" s="16" t="s">
        <v>171</v>
      </c>
      <c r="BE456" s="216">
        <f>IF(N456="základní",J456,0)</f>
        <v>0</v>
      </c>
      <c r="BF456" s="216">
        <f>IF(N456="snížená",J456,0)</f>
        <v>0</v>
      </c>
      <c r="BG456" s="216">
        <f>IF(N456="zákl. přenesená",J456,0)</f>
        <v>0</v>
      </c>
      <c r="BH456" s="216">
        <f>IF(N456="sníž. přenesená",J456,0)</f>
        <v>0</v>
      </c>
      <c r="BI456" s="216">
        <f>IF(N456="nulová",J456,0)</f>
        <v>0</v>
      </c>
      <c r="BJ456" s="16" t="s">
        <v>85</v>
      </c>
      <c r="BK456" s="216">
        <f>ROUND(I456*H456,2)</f>
        <v>0</v>
      </c>
      <c r="BL456" s="16" t="s">
        <v>254</v>
      </c>
      <c r="BM456" s="16" t="s">
        <v>960</v>
      </c>
    </row>
    <row r="457" s="10" customFormat="1" ht="22.8" customHeight="1">
      <c r="B457" s="189"/>
      <c r="C457" s="190"/>
      <c r="D457" s="191" t="s">
        <v>76</v>
      </c>
      <c r="E457" s="203" t="s">
        <v>961</v>
      </c>
      <c r="F457" s="203" t="s">
        <v>962</v>
      </c>
      <c r="G457" s="190"/>
      <c r="H457" s="190"/>
      <c r="I457" s="193"/>
      <c r="J457" s="204">
        <f>BK457</f>
        <v>0</v>
      </c>
      <c r="K457" s="190"/>
      <c r="L457" s="195"/>
      <c r="M457" s="196"/>
      <c r="N457" s="197"/>
      <c r="O457" s="197"/>
      <c r="P457" s="198">
        <f>SUM(P458:P469)</f>
        <v>0</v>
      </c>
      <c r="Q457" s="197"/>
      <c r="R457" s="198">
        <f>SUM(R458:R469)</f>
        <v>2.6368467199999994</v>
      </c>
      <c r="S457" s="197"/>
      <c r="T457" s="199">
        <f>SUM(T458:T469)</f>
        <v>0</v>
      </c>
      <c r="AR457" s="200" t="s">
        <v>87</v>
      </c>
      <c r="AT457" s="201" t="s">
        <v>76</v>
      </c>
      <c r="AU457" s="201" t="s">
        <v>85</v>
      </c>
      <c r="AY457" s="200" t="s">
        <v>171</v>
      </c>
      <c r="BK457" s="202">
        <f>SUM(BK458:BK469)</f>
        <v>0</v>
      </c>
    </row>
    <row r="458" s="1" customFormat="1" ht="16.5" customHeight="1">
      <c r="B458" s="38"/>
      <c r="C458" s="205" t="s">
        <v>963</v>
      </c>
      <c r="D458" s="205" t="s">
        <v>173</v>
      </c>
      <c r="E458" s="206" t="s">
        <v>964</v>
      </c>
      <c r="F458" s="207" t="s">
        <v>965</v>
      </c>
      <c r="G458" s="208" t="s">
        <v>176</v>
      </c>
      <c r="H458" s="209">
        <v>490.05000000000001</v>
      </c>
      <c r="I458" s="210"/>
      <c r="J458" s="211">
        <f>ROUND(I458*H458,2)</f>
        <v>0</v>
      </c>
      <c r="K458" s="207" t="s">
        <v>177</v>
      </c>
      <c r="L458" s="43"/>
      <c r="M458" s="212" t="s">
        <v>1</v>
      </c>
      <c r="N458" s="213" t="s">
        <v>48</v>
      </c>
      <c r="O458" s="79"/>
      <c r="P458" s="214">
        <f>O458*H458</f>
        <v>0</v>
      </c>
      <c r="Q458" s="214">
        <v>0.00088000000000000003</v>
      </c>
      <c r="R458" s="214">
        <f>Q458*H458</f>
        <v>0.43124400000000002</v>
      </c>
      <c r="S458" s="214">
        <v>0</v>
      </c>
      <c r="T458" s="215">
        <f>S458*H458</f>
        <v>0</v>
      </c>
      <c r="AR458" s="16" t="s">
        <v>254</v>
      </c>
      <c r="AT458" s="16" t="s">
        <v>173</v>
      </c>
      <c r="AU458" s="16" t="s">
        <v>87</v>
      </c>
      <c r="AY458" s="16" t="s">
        <v>171</v>
      </c>
      <c r="BE458" s="216">
        <f>IF(N458="základní",J458,0)</f>
        <v>0</v>
      </c>
      <c r="BF458" s="216">
        <f>IF(N458="snížená",J458,0)</f>
        <v>0</v>
      </c>
      <c r="BG458" s="216">
        <f>IF(N458="zákl. přenesená",J458,0)</f>
        <v>0</v>
      </c>
      <c r="BH458" s="216">
        <f>IF(N458="sníž. přenesená",J458,0)</f>
        <v>0</v>
      </c>
      <c r="BI458" s="216">
        <f>IF(N458="nulová",J458,0)</f>
        <v>0</v>
      </c>
      <c r="BJ458" s="16" t="s">
        <v>85</v>
      </c>
      <c r="BK458" s="216">
        <f>ROUND(I458*H458,2)</f>
        <v>0</v>
      </c>
      <c r="BL458" s="16" t="s">
        <v>254</v>
      </c>
      <c r="BM458" s="16" t="s">
        <v>966</v>
      </c>
    </row>
    <row r="459" s="12" customFormat="1">
      <c r="B459" s="228"/>
      <c r="C459" s="229"/>
      <c r="D459" s="219" t="s">
        <v>180</v>
      </c>
      <c r="E459" s="230" t="s">
        <v>1</v>
      </c>
      <c r="F459" s="231" t="s">
        <v>967</v>
      </c>
      <c r="G459" s="229"/>
      <c r="H459" s="232">
        <v>490.05000000000001</v>
      </c>
      <c r="I459" s="233"/>
      <c r="J459" s="229"/>
      <c r="K459" s="229"/>
      <c r="L459" s="234"/>
      <c r="M459" s="235"/>
      <c r="N459" s="236"/>
      <c r="O459" s="236"/>
      <c r="P459" s="236"/>
      <c r="Q459" s="236"/>
      <c r="R459" s="236"/>
      <c r="S459" s="236"/>
      <c r="T459" s="237"/>
      <c r="AT459" s="238" t="s">
        <v>180</v>
      </c>
      <c r="AU459" s="238" t="s">
        <v>87</v>
      </c>
      <c r="AV459" s="12" t="s">
        <v>87</v>
      </c>
      <c r="AW459" s="12" t="s">
        <v>38</v>
      </c>
      <c r="AX459" s="12" t="s">
        <v>85</v>
      </c>
      <c r="AY459" s="238" t="s">
        <v>171</v>
      </c>
    </row>
    <row r="460" s="1" customFormat="1" ht="22.5" customHeight="1">
      <c r="B460" s="38"/>
      <c r="C460" s="261" t="s">
        <v>968</v>
      </c>
      <c r="D460" s="261" t="s">
        <v>383</v>
      </c>
      <c r="E460" s="262" t="s">
        <v>969</v>
      </c>
      <c r="F460" s="263" t="s">
        <v>970</v>
      </c>
      <c r="G460" s="264" t="s">
        <v>176</v>
      </c>
      <c r="H460" s="265">
        <v>563.55799999999999</v>
      </c>
      <c r="I460" s="266"/>
      <c r="J460" s="267">
        <f>ROUND(I460*H460,2)</f>
        <v>0</v>
      </c>
      <c r="K460" s="263" t="s">
        <v>177</v>
      </c>
      <c r="L460" s="268"/>
      <c r="M460" s="269" t="s">
        <v>1</v>
      </c>
      <c r="N460" s="270" t="s">
        <v>48</v>
      </c>
      <c r="O460" s="79"/>
      <c r="P460" s="214">
        <f>O460*H460</f>
        <v>0</v>
      </c>
      <c r="Q460" s="214">
        <v>0.0038800000000000002</v>
      </c>
      <c r="R460" s="214">
        <f>Q460*H460</f>
        <v>2.1866050399999999</v>
      </c>
      <c r="S460" s="214">
        <v>0</v>
      </c>
      <c r="T460" s="215">
        <f>S460*H460</f>
        <v>0</v>
      </c>
      <c r="AR460" s="16" t="s">
        <v>343</v>
      </c>
      <c r="AT460" s="16" t="s">
        <v>383</v>
      </c>
      <c r="AU460" s="16" t="s">
        <v>87</v>
      </c>
      <c r="AY460" s="16" t="s">
        <v>171</v>
      </c>
      <c r="BE460" s="216">
        <f>IF(N460="základní",J460,0)</f>
        <v>0</v>
      </c>
      <c r="BF460" s="216">
        <f>IF(N460="snížená",J460,0)</f>
        <v>0</v>
      </c>
      <c r="BG460" s="216">
        <f>IF(N460="zákl. přenesená",J460,0)</f>
        <v>0</v>
      </c>
      <c r="BH460" s="216">
        <f>IF(N460="sníž. přenesená",J460,0)</f>
        <v>0</v>
      </c>
      <c r="BI460" s="216">
        <f>IF(N460="nulová",J460,0)</f>
        <v>0</v>
      </c>
      <c r="BJ460" s="16" t="s">
        <v>85</v>
      </c>
      <c r="BK460" s="216">
        <f>ROUND(I460*H460,2)</f>
        <v>0</v>
      </c>
      <c r="BL460" s="16" t="s">
        <v>254</v>
      </c>
      <c r="BM460" s="16" t="s">
        <v>971</v>
      </c>
    </row>
    <row r="461" s="12" customFormat="1">
      <c r="B461" s="228"/>
      <c r="C461" s="229"/>
      <c r="D461" s="219" t="s">
        <v>180</v>
      </c>
      <c r="E461" s="229"/>
      <c r="F461" s="231" t="s">
        <v>972</v>
      </c>
      <c r="G461" s="229"/>
      <c r="H461" s="232">
        <v>563.55799999999999</v>
      </c>
      <c r="I461" s="233"/>
      <c r="J461" s="229"/>
      <c r="K461" s="229"/>
      <c r="L461" s="234"/>
      <c r="M461" s="235"/>
      <c r="N461" s="236"/>
      <c r="O461" s="236"/>
      <c r="P461" s="236"/>
      <c r="Q461" s="236"/>
      <c r="R461" s="236"/>
      <c r="S461" s="236"/>
      <c r="T461" s="237"/>
      <c r="AT461" s="238" t="s">
        <v>180</v>
      </c>
      <c r="AU461" s="238" t="s">
        <v>87</v>
      </c>
      <c r="AV461" s="12" t="s">
        <v>87</v>
      </c>
      <c r="AW461" s="12" t="s">
        <v>4</v>
      </c>
      <c r="AX461" s="12" t="s">
        <v>85</v>
      </c>
      <c r="AY461" s="238" t="s">
        <v>171</v>
      </c>
    </row>
    <row r="462" s="1" customFormat="1" ht="16.5" customHeight="1">
      <c r="B462" s="38"/>
      <c r="C462" s="205" t="s">
        <v>973</v>
      </c>
      <c r="D462" s="205" t="s">
        <v>173</v>
      </c>
      <c r="E462" s="206" t="s">
        <v>974</v>
      </c>
      <c r="F462" s="207" t="s">
        <v>975</v>
      </c>
      <c r="G462" s="208" t="s">
        <v>176</v>
      </c>
      <c r="H462" s="209">
        <v>5.819</v>
      </c>
      <c r="I462" s="210"/>
      <c r="J462" s="211">
        <f>ROUND(I462*H462,2)</f>
        <v>0</v>
      </c>
      <c r="K462" s="207" t="s">
        <v>177</v>
      </c>
      <c r="L462" s="43"/>
      <c r="M462" s="212" t="s">
        <v>1</v>
      </c>
      <c r="N462" s="213" t="s">
        <v>48</v>
      </c>
      <c r="O462" s="79"/>
      <c r="P462" s="214">
        <f>O462*H462</f>
        <v>0</v>
      </c>
      <c r="Q462" s="214">
        <v>0</v>
      </c>
      <c r="R462" s="214">
        <f>Q462*H462</f>
        <v>0</v>
      </c>
      <c r="S462" s="214">
        <v>0</v>
      </c>
      <c r="T462" s="215">
        <f>S462*H462</f>
        <v>0</v>
      </c>
      <c r="AR462" s="16" t="s">
        <v>254</v>
      </c>
      <c r="AT462" s="16" t="s">
        <v>173</v>
      </c>
      <c r="AU462" s="16" t="s">
        <v>87</v>
      </c>
      <c r="AY462" s="16" t="s">
        <v>171</v>
      </c>
      <c r="BE462" s="216">
        <f>IF(N462="základní",J462,0)</f>
        <v>0</v>
      </c>
      <c r="BF462" s="216">
        <f>IF(N462="snížená",J462,0)</f>
        <v>0</v>
      </c>
      <c r="BG462" s="216">
        <f>IF(N462="zákl. přenesená",J462,0)</f>
        <v>0</v>
      </c>
      <c r="BH462" s="216">
        <f>IF(N462="sníž. přenesená",J462,0)</f>
        <v>0</v>
      </c>
      <c r="BI462" s="216">
        <f>IF(N462="nulová",J462,0)</f>
        <v>0</v>
      </c>
      <c r="BJ462" s="16" t="s">
        <v>85</v>
      </c>
      <c r="BK462" s="216">
        <f>ROUND(I462*H462,2)</f>
        <v>0</v>
      </c>
      <c r="BL462" s="16" t="s">
        <v>254</v>
      </c>
      <c r="BM462" s="16" t="s">
        <v>976</v>
      </c>
    </row>
    <row r="463" s="1" customFormat="1" ht="16.5" customHeight="1">
      <c r="B463" s="38"/>
      <c r="C463" s="261" t="s">
        <v>977</v>
      </c>
      <c r="D463" s="261" t="s">
        <v>383</v>
      </c>
      <c r="E463" s="262" t="s">
        <v>925</v>
      </c>
      <c r="F463" s="263" t="s">
        <v>926</v>
      </c>
      <c r="G463" s="264" t="s">
        <v>234</v>
      </c>
      <c r="H463" s="265">
        <v>0.002</v>
      </c>
      <c r="I463" s="266"/>
      <c r="J463" s="267">
        <f>ROUND(I463*H463,2)</f>
        <v>0</v>
      </c>
      <c r="K463" s="263" t="s">
        <v>177</v>
      </c>
      <c r="L463" s="268"/>
      <c r="M463" s="269" t="s">
        <v>1</v>
      </c>
      <c r="N463" s="270" t="s">
        <v>48</v>
      </c>
      <c r="O463" s="79"/>
      <c r="P463" s="214">
        <f>O463*H463</f>
        <v>0</v>
      </c>
      <c r="Q463" s="214">
        <v>1</v>
      </c>
      <c r="R463" s="214">
        <f>Q463*H463</f>
        <v>0.002</v>
      </c>
      <c r="S463" s="214">
        <v>0</v>
      </c>
      <c r="T463" s="215">
        <f>S463*H463</f>
        <v>0</v>
      </c>
      <c r="AR463" s="16" t="s">
        <v>343</v>
      </c>
      <c r="AT463" s="16" t="s">
        <v>383</v>
      </c>
      <c r="AU463" s="16" t="s">
        <v>87</v>
      </c>
      <c r="AY463" s="16" t="s">
        <v>171</v>
      </c>
      <c r="BE463" s="216">
        <f>IF(N463="základní",J463,0)</f>
        <v>0</v>
      </c>
      <c r="BF463" s="216">
        <f>IF(N463="snížená",J463,0)</f>
        <v>0</v>
      </c>
      <c r="BG463" s="216">
        <f>IF(N463="zákl. přenesená",J463,0)</f>
        <v>0</v>
      </c>
      <c r="BH463" s="216">
        <f>IF(N463="sníž. přenesená",J463,0)</f>
        <v>0</v>
      </c>
      <c r="BI463" s="216">
        <f>IF(N463="nulová",J463,0)</f>
        <v>0</v>
      </c>
      <c r="BJ463" s="16" t="s">
        <v>85</v>
      </c>
      <c r="BK463" s="216">
        <f>ROUND(I463*H463,2)</f>
        <v>0</v>
      </c>
      <c r="BL463" s="16" t="s">
        <v>254</v>
      </c>
      <c r="BM463" s="16" t="s">
        <v>978</v>
      </c>
    </row>
    <row r="464" s="12" customFormat="1">
      <c r="B464" s="228"/>
      <c r="C464" s="229"/>
      <c r="D464" s="219" t="s">
        <v>180</v>
      </c>
      <c r="E464" s="229"/>
      <c r="F464" s="231" t="s">
        <v>979</v>
      </c>
      <c r="G464" s="229"/>
      <c r="H464" s="232">
        <v>0.002</v>
      </c>
      <c r="I464" s="233"/>
      <c r="J464" s="229"/>
      <c r="K464" s="229"/>
      <c r="L464" s="234"/>
      <c r="M464" s="235"/>
      <c r="N464" s="236"/>
      <c r="O464" s="236"/>
      <c r="P464" s="236"/>
      <c r="Q464" s="236"/>
      <c r="R464" s="236"/>
      <c r="S464" s="236"/>
      <c r="T464" s="237"/>
      <c r="AT464" s="238" t="s">
        <v>180</v>
      </c>
      <c r="AU464" s="238" t="s">
        <v>87</v>
      </c>
      <c r="AV464" s="12" t="s">
        <v>87</v>
      </c>
      <c r="AW464" s="12" t="s">
        <v>4</v>
      </c>
      <c r="AX464" s="12" t="s">
        <v>85</v>
      </c>
      <c r="AY464" s="238" t="s">
        <v>171</v>
      </c>
    </row>
    <row r="465" s="1" customFormat="1" ht="16.5" customHeight="1">
      <c r="B465" s="38"/>
      <c r="C465" s="205" t="s">
        <v>980</v>
      </c>
      <c r="D465" s="205" t="s">
        <v>173</v>
      </c>
      <c r="E465" s="206" t="s">
        <v>981</v>
      </c>
      <c r="F465" s="207" t="s">
        <v>982</v>
      </c>
      <c r="G465" s="208" t="s">
        <v>176</v>
      </c>
      <c r="H465" s="209">
        <v>5.819</v>
      </c>
      <c r="I465" s="210"/>
      <c r="J465" s="211">
        <f>ROUND(I465*H465,2)</f>
        <v>0</v>
      </c>
      <c r="K465" s="207" t="s">
        <v>177</v>
      </c>
      <c r="L465" s="43"/>
      <c r="M465" s="212" t="s">
        <v>1</v>
      </c>
      <c r="N465" s="213" t="s">
        <v>48</v>
      </c>
      <c r="O465" s="79"/>
      <c r="P465" s="214">
        <f>O465*H465</f>
        <v>0</v>
      </c>
      <c r="Q465" s="214">
        <v>0</v>
      </c>
      <c r="R465" s="214">
        <f>Q465*H465</f>
        <v>0</v>
      </c>
      <c r="S465" s="214">
        <v>0</v>
      </c>
      <c r="T465" s="215">
        <f>S465*H465</f>
        <v>0</v>
      </c>
      <c r="AR465" s="16" t="s">
        <v>254</v>
      </c>
      <c r="AT465" s="16" t="s">
        <v>173</v>
      </c>
      <c r="AU465" s="16" t="s">
        <v>87</v>
      </c>
      <c r="AY465" s="16" t="s">
        <v>171</v>
      </c>
      <c r="BE465" s="216">
        <f>IF(N465="základní",J465,0)</f>
        <v>0</v>
      </c>
      <c r="BF465" s="216">
        <f>IF(N465="snížená",J465,0)</f>
        <v>0</v>
      </c>
      <c r="BG465" s="216">
        <f>IF(N465="zákl. přenesená",J465,0)</f>
        <v>0</v>
      </c>
      <c r="BH465" s="216">
        <f>IF(N465="sníž. přenesená",J465,0)</f>
        <v>0</v>
      </c>
      <c r="BI465" s="216">
        <f>IF(N465="nulová",J465,0)</f>
        <v>0</v>
      </c>
      <c r="BJ465" s="16" t="s">
        <v>85</v>
      </c>
      <c r="BK465" s="216">
        <f>ROUND(I465*H465,2)</f>
        <v>0</v>
      </c>
      <c r="BL465" s="16" t="s">
        <v>254</v>
      </c>
      <c r="BM465" s="16" t="s">
        <v>983</v>
      </c>
    </row>
    <row r="466" s="12" customFormat="1">
      <c r="B466" s="228"/>
      <c r="C466" s="229"/>
      <c r="D466" s="219" t="s">
        <v>180</v>
      </c>
      <c r="E466" s="230" t="s">
        <v>1</v>
      </c>
      <c r="F466" s="231" t="s">
        <v>984</v>
      </c>
      <c r="G466" s="229"/>
      <c r="H466" s="232">
        <v>5.819</v>
      </c>
      <c r="I466" s="233"/>
      <c r="J466" s="229"/>
      <c r="K466" s="229"/>
      <c r="L466" s="234"/>
      <c r="M466" s="235"/>
      <c r="N466" s="236"/>
      <c r="O466" s="236"/>
      <c r="P466" s="236"/>
      <c r="Q466" s="236"/>
      <c r="R466" s="236"/>
      <c r="S466" s="236"/>
      <c r="T466" s="237"/>
      <c r="AT466" s="238" t="s">
        <v>180</v>
      </c>
      <c r="AU466" s="238" t="s">
        <v>87</v>
      </c>
      <c r="AV466" s="12" t="s">
        <v>87</v>
      </c>
      <c r="AW466" s="12" t="s">
        <v>38</v>
      </c>
      <c r="AX466" s="12" t="s">
        <v>85</v>
      </c>
      <c r="AY466" s="238" t="s">
        <v>171</v>
      </c>
    </row>
    <row r="467" s="1" customFormat="1" ht="16.5" customHeight="1">
      <c r="B467" s="38"/>
      <c r="C467" s="261" t="s">
        <v>985</v>
      </c>
      <c r="D467" s="261" t="s">
        <v>383</v>
      </c>
      <c r="E467" s="262" t="s">
        <v>986</v>
      </c>
      <c r="F467" s="263" t="s">
        <v>987</v>
      </c>
      <c r="G467" s="264" t="s">
        <v>176</v>
      </c>
      <c r="H467" s="265">
        <v>6.6920000000000002</v>
      </c>
      <c r="I467" s="266"/>
      <c r="J467" s="267">
        <f>ROUND(I467*H467,2)</f>
        <v>0</v>
      </c>
      <c r="K467" s="263" t="s">
        <v>177</v>
      </c>
      <c r="L467" s="268"/>
      <c r="M467" s="269" t="s">
        <v>1</v>
      </c>
      <c r="N467" s="270" t="s">
        <v>48</v>
      </c>
      <c r="O467" s="79"/>
      <c r="P467" s="214">
        <f>O467*H467</f>
        <v>0</v>
      </c>
      <c r="Q467" s="214">
        <v>0.0025400000000000002</v>
      </c>
      <c r="R467" s="214">
        <f>Q467*H467</f>
        <v>0.016997680000000001</v>
      </c>
      <c r="S467" s="214">
        <v>0</v>
      </c>
      <c r="T467" s="215">
        <f>S467*H467</f>
        <v>0</v>
      </c>
      <c r="AR467" s="16" t="s">
        <v>343</v>
      </c>
      <c r="AT467" s="16" t="s">
        <v>383</v>
      </c>
      <c r="AU467" s="16" t="s">
        <v>87</v>
      </c>
      <c r="AY467" s="16" t="s">
        <v>171</v>
      </c>
      <c r="BE467" s="216">
        <f>IF(N467="základní",J467,0)</f>
        <v>0</v>
      </c>
      <c r="BF467" s="216">
        <f>IF(N467="snížená",J467,0)</f>
        <v>0</v>
      </c>
      <c r="BG467" s="216">
        <f>IF(N467="zákl. přenesená",J467,0)</f>
        <v>0</v>
      </c>
      <c r="BH467" s="216">
        <f>IF(N467="sníž. přenesená",J467,0)</f>
        <v>0</v>
      </c>
      <c r="BI467" s="216">
        <f>IF(N467="nulová",J467,0)</f>
        <v>0</v>
      </c>
      <c r="BJ467" s="16" t="s">
        <v>85</v>
      </c>
      <c r="BK467" s="216">
        <f>ROUND(I467*H467,2)</f>
        <v>0</v>
      </c>
      <c r="BL467" s="16" t="s">
        <v>254</v>
      </c>
      <c r="BM467" s="16" t="s">
        <v>988</v>
      </c>
    </row>
    <row r="468" s="12" customFormat="1">
      <c r="B468" s="228"/>
      <c r="C468" s="229"/>
      <c r="D468" s="219" t="s">
        <v>180</v>
      </c>
      <c r="E468" s="229"/>
      <c r="F468" s="231" t="s">
        <v>989</v>
      </c>
      <c r="G468" s="229"/>
      <c r="H468" s="232">
        <v>6.6920000000000002</v>
      </c>
      <c r="I468" s="233"/>
      <c r="J468" s="229"/>
      <c r="K468" s="229"/>
      <c r="L468" s="234"/>
      <c r="M468" s="235"/>
      <c r="N468" s="236"/>
      <c r="O468" s="236"/>
      <c r="P468" s="236"/>
      <c r="Q468" s="236"/>
      <c r="R468" s="236"/>
      <c r="S468" s="236"/>
      <c r="T468" s="237"/>
      <c r="AT468" s="238" t="s">
        <v>180</v>
      </c>
      <c r="AU468" s="238" t="s">
        <v>87</v>
      </c>
      <c r="AV468" s="12" t="s">
        <v>87</v>
      </c>
      <c r="AW468" s="12" t="s">
        <v>4</v>
      </c>
      <c r="AX468" s="12" t="s">
        <v>85</v>
      </c>
      <c r="AY468" s="238" t="s">
        <v>171</v>
      </c>
    </row>
    <row r="469" s="1" customFormat="1" ht="16.5" customHeight="1">
      <c r="B469" s="38"/>
      <c r="C469" s="205" t="s">
        <v>990</v>
      </c>
      <c r="D469" s="205" t="s">
        <v>173</v>
      </c>
      <c r="E469" s="206" t="s">
        <v>991</v>
      </c>
      <c r="F469" s="207" t="s">
        <v>992</v>
      </c>
      <c r="G469" s="208" t="s">
        <v>234</v>
      </c>
      <c r="H469" s="209">
        <v>2.637</v>
      </c>
      <c r="I469" s="210"/>
      <c r="J469" s="211">
        <f>ROUND(I469*H469,2)</f>
        <v>0</v>
      </c>
      <c r="K469" s="207" t="s">
        <v>177</v>
      </c>
      <c r="L469" s="43"/>
      <c r="M469" s="212" t="s">
        <v>1</v>
      </c>
      <c r="N469" s="213" t="s">
        <v>48</v>
      </c>
      <c r="O469" s="79"/>
      <c r="P469" s="214">
        <f>O469*H469</f>
        <v>0</v>
      </c>
      <c r="Q469" s="214">
        <v>0</v>
      </c>
      <c r="R469" s="214">
        <f>Q469*H469</f>
        <v>0</v>
      </c>
      <c r="S469" s="214">
        <v>0</v>
      </c>
      <c r="T469" s="215">
        <f>S469*H469</f>
        <v>0</v>
      </c>
      <c r="AR469" s="16" t="s">
        <v>254</v>
      </c>
      <c r="AT469" s="16" t="s">
        <v>173</v>
      </c>
      <c r="AU469" s="16" t="s">
        <v>87</v>
      </c>
      <c r="AY469" s="16" t="s">
        <v>171</v>
      </c>
      <c r="BE469" s="216">
        <f>IF(N469="základní",J469,0)</f>
        <v>0</v>
      </c>
      <c r="BF469" s="216">
        <f>IF(N469="snížená",J469,0)</f>
        <v>0</v>
      </c>
      <c r="BG469" s="216">
        <f>IF(N469="zákl. přenesená",J469,0)</f>
        <v>0</v>
      </c>
      <c r="BH469" s="216">
        <f>IF(N469="sníž. přenesená",J469,0)</f>
        <v>0</v>
      </c>
      <c r="BI469" s="216">
        <f>IF(N469="nulová",J469,0)</f>
        <v>0</v>
      </c>
      <c r="BJ469" s="16" t="s">
        <v>85</v>
      </c>
      <c r="BK469" s="216">
        <f>ROUND(I469*H469,2)</f>
        <v>0</v>
      </c>
      <c r="BL469" s="16" t="s">
        <v>254</v>
      </c>
      <c r="BM469" s="16" t="s">
        <v>993</v>
      </c>
    </row>
    <row r="470" s="10" customFormat="1" ht="22.8" customHeight="1">
      <c r="B470" s="189"/>
      <c r="C470" s="190"/>
      <c r="D470" s="191" t="s">
        <v>76</v>
      </c>
      <c r="E470" s="203" t="s">
        <v>994</v>
      </c>
      <c r="F470" s="203" t="s">
        <v>995</v>
      </c>
      <c r="G470" s="190"/>
      <c r="H470" s="190"/>
      <c r="I470" s="193"/>
      <c r="J470" s="204">
        <f>BK470</f>
        <v>0</v>
      </c>
      <c r="K470" s="190"/>
      <c r="L470" s="195"/>
      <c r="M470" s="196"/>
      <c r="N470" s="197"/>
      <c r="O470" s="197"/>
      <c r="P470" s="198">
        <f>SUM(P471:P548)</f>
        <v>0</v>
      </c>
      <c r="Q470" s="197"/>
      <c r="R470" s="198">
        <f>SUM(R471:R548)</f>
        <v>13.791916630000001</v>
      </c>
      <c r="S470" s="197"/>
      <c r="T470" s="199">
        <f>SUM(T471:T548)</f>
        <v>0</v>
      </c>
      <c r="AR470" s="200" t="s">
        <v>87</v>
      </c>
      <c r="AT470" s="201" t="s">
        <v>76</v>
      </c>
      <c r="AU470" s="201" t="s">
        <v>85</v>
      </c>
      <c r="AY470" s="200" t="s">
        <v>171</v>
      </c>
      <c r="BK470" s="202">
        <f>SUM(BK471:BK548)</f>
        <v>0</v>
      </c>
    </row>
    <row r="471" s="1" customFormat="1" ht="16.5" customHeight="1">
      <c r="B471" s="38"/>
      <c r="C471" s="205" t="s">
        <v>996</v>
      </c>
      <c r="D471" s="205" t="s">
        <v>173</v>
      </c>
      <c r="E471" s="206" t="s">
        <v>997</v>
      </c>
      <c r="F471" s="207" t="s">
        <v>998</v>
      </c>
      <c r="G471" s="208" t="s">
        <v>176</v>
      </c>
      <c r="H471" s="209">
        <v>841.66600000000005</v>
      </c>
      <c r="I471" s="210"/>
      <c r="J471" s="211">
        <f>ROUND(I471*H471,2)</f>
        <v>0</v>
      </c>
      <c r="K471" s="207" t="s">
        <v>177</v>
      </c>
      <c r="L471" s="43"/>
      <c r="M471" s="212" t="s">
        <v>1</v>
      </c>
      <c r="N471" s="213" t="s">
        <v>48</v>
      </c>
      <c r="O471" s="79"/>
      <c r="P471" s="214">
        <f>O471*H471</f>
        <v>0</v>
      </c>
      <c r="Q471" s="214">
        <v>0.00042000000000000002</v>
      </c>
      <c r="R471" s="214">
        <f>Q471*H471</f>
        <v>0.35349972000000002</v>
      </c>
      <c r="S471" s="214">
        <v>0</v>
      </c>
      <c r="T471" s="215">
        <f>S471*H471</f>
        <v>0</v>
      </c>
      <c r="AR471" s="16" t="s">
        <v>254</v>
      </c>
      <c r="AT471" s="16" t="s">
        <v>173</v>
      </c>
      <c r="AU471" s="16" t="s">
        <v>87</v>
      </c>
      <c r="AY471" s="16" t="s">
        <v>171</v>
      </c>
      <c r="BE471" s="216">
        <f>IF(N471="základní",J471,0)</f>
        <v>0</v>
      </c>
      <c r="BF471" s="216">
        <f>IF(N471="snížená",J471,0)</f>
        <v>0</v>
      </c>
      <c r="BG471" s="216">
        <f>IF(N471="zákl. přenesená",J471,0)</f>
        <v>0</v>
      </c>
      <c r="BH471" s="216">
        <f>IF(N471="sníž. přenesená",J471,0)</f>
        <v>0</v>
      </c>
      <c r="BI471" s="216">
        <f>IF(N471="nulová",J471,0)</f>
        <v>0</v>
      </c>
      <c r="BJ471" s="16" t="s">
        <v>85</v>
      </c>
      <c r="BK471" s="216">
        <f>ROUND(I471*H471,2)</f>
        <v>0</v>
      </c>
      <c r="BL471" s="16" t="s">
        <v>254</v>
      </c>
      <c r="BM471" s="16" t="s">
        <v>999</v>
      </c>
    </row>
    <row r="472" s="12" customFormat="1">
      <c r="B472" s="228"/>
      <c r="C472" s="229"/>
      <c r="D472" s="219" t="s">
        <v>180</v>
      </c>
      <c r="E472" s="230" t="s">
        <v>1</v>
      </c>
      <c r="F472" s="231" t="s">
        <v>1000</v>
      </c>
      <c r="G472" s="229"/>
      <c r="H472" s="232">
        <v>841.66600000000005</v>
      </c>
      <c r="I472" s="233"/>
      <c r="J472" s="229"/>
      <c r="K472" s="229"/>
      <c r="L472" s="234"/>
      <c r="M472" s="235"/>
      <c r="N472" s="236"/>
      <c r="O472" s="236"/>
      <c r="P472" s="236"/>
      <c r="Q472" s="236"/>
      <c r="R472" s="236"/>
      <c r="S472" s="236"/>
      <c r="T472" s="237"/>
      <c r="AT472" s="238" t="s">
        <v>180</v>
      </c>
      <c r="AU472" s="238" t="s">
        <v>87</v>
      </c>
      <c r="AV472" s="12" t="s">
        <v>87</v>
      </c>
      <c r="AW472" s="12" t="s">
        <v>38</v>
      </c>
      <c r="AX472" s="12" t="s">
        <v>85</v>
      </c>
      <c r="AY472" s="238" t="s">
        <v>171</v>
      </c>
    </row>
    <row r="473" s="1" customFormat="1" ht="16.5" customHeight="1">
      <c r="B473" s="38"/>
      <c r="C473" s="261" t="s">
        <v>1001</v>
      </c>
      <c r="D473" s="261" t="s">
        <v>383</v>
      </c>
      <c r="E473" s="262" t="s">
        <v>1002</v>
      </c>
      <c r="F473" s="263" t="s">
        <v>1003</v>
      </c>
      <c r="G473" s="264" t="s">
        <v>176</v>
      </c>
      <c r="H473" s="265">
        <v>429.25</v>
      </c>
      <c r="I473" s="266"/>
      <c r="J473" s="267">
        <f>ROUND(I473*H473,2)</f>
        <v>0</v>
      </c>
      <c r="K473" s="263" t="s">
        <v>177</v>
      </c>
      <c r="L473" s="268"/>
      <c r="M473" s="269" t="s">
        <v>1</v>
      </c>
      <c r="N473" s="270" t="s">
        <v>48</v>
      </c>
      <c r="O473" s="79"/>
      <c r="P473" s="214">
        <f>O473*H473</f>
        <v>0</v>
      </c>
      <c r="Q473" s="214">
        <v>0.01</v>
      </c>
      <c r="R473" s="214">
        <f>Q473*H473</f>
        <v>4.2925000000000004</v>
      </c>
      <c r="S473" s="214">
        <v>0</v>
      </c>
      <c r="T473" s="215">
        <f>S473*H473</f>
        <v>0</v>
      </c>
      <c r="AR473" s="16" t="s">
        <v>343</v>
      </c>
      <c r="AT473" s="16" t="s">
        <v>383</v>
      </c>
      <c r="AU473" s="16" t="s">
        <v>87</v>
      </c>
      <c r="AY473" s="16" t="s">
        <v>171</v>
      </c>
      <c r="BE473" s="216">
        <f>IF(N473="základní",J473,0)</f>
        <v>0</v>
      </c>
      <c r="BF473" s="216">
        <f>IF(N473="snížená",J473,0)</f>
        <v>0</v>
      </c>
      <c r="BG473" s="216">
        <f>IF(N473="zákl. přenesená",J473,0)</f>
        <v>0</v>
      </c>
      <c r="BH473" s="216">
        <f>IF(N473="sníž. přenesená",J473,0)</f>
        <v>0</v>
      </c>
      <c r="BI473" s="216">
        <f>IF(N473="nulová",J473,0)</f>
        <v>0</v>
      </c>
      <c r="BJ473" s="16" t="s">
        <v>85</v>
      </c>
      <c r="BK473" s="216">
        <f>ROUND(I473*H473,2)</f>
        <v>0</v>
      </c>
      <c r="BL473" s="16" t="s">
        <v>254</v>
      </c>
      <c r="BM473" s="16" t="s">
        <v>1004</v>
      </c>
    </row>
    <row r="474" s="12" customFormat="1">
      <c r="B474" s="228"/>
      <c r="C474" s="229"/>
      <c r="D474" s="219" t="s">
        <v>180</v>
      </c>
      <c r="E474" s="229"/>
      <c r="F474" s="231" t="s">
        <v>1005</v>
      </c>
      <c r="G474" s="229"/>
      <c r="H474" s="232">
        <v>429.25</v>
      </c>
      <c r="I474" s="233"/>
      <c r="J474" s="229"/>
      <c r="K474" s="229"/>
      <c r="L474" s="234"/>
      <c r="M474" s="235"/>
      <c r="N474" s="236"/>
      <c r="O474" s="236"/>
      <c r="P474" s="236"/>
      <c r="Q474" s="236"/>
      <c r="R474" s="236"/>
      <c r="S474" s="236"/>
      <c r="T474" s="237"/>
      <c r="AT474" s="238" t="s">
        <v>180</v>
      </c>
      <c r="AU474" s="238" t="s">
        <v>87</v>
      </c>
      <c r="AV474" s="12" t="s">
        <v>87</v>
      </c>
      <c r="AW474" s="12" t="s">
        <v>4</v>
      </c>
      <c r="AX474" s="12" t="s">
        <v>85</v>
      </c>
      <c r="AY474" s="238" t="s">
        <v>171</v>
      </c>
    </row>
    <row r="475" s="1" customFormat="1" ht="16.5" customHeight="1">
      <c r="B475" s="38"/>
      <c r="C475" s="261" t="s">
        <v>1006</v>
      </c>
      <c r="D475" s="261" t="s">
        <v>383</v>
      </c>
      <c r="E475" s="262" t="s">
        <v>1007</v>
      </c>
      <c r="F475" s="263" t="s">
        <v>1008</v>
      </c>
      <c r="G475" s="264" t="s">
        <v>176</v>
      </c>
      <c r="H475" s="265">
        <v>429.25</v>
      </c>
      <c r="I475" s="266"/>
      <c r="J475" s="267">
        <f>ROUND(I475*H475,2)</f>
        <v>0</v>
      </c>
      <c r="K475" s="263" t="s">
        <v>177</v>
      </c>
      <c r="L475" s="268"/>
      <c r="M475" s="269" t="s">
        <v>1</v>
      </c>
      <c r="N475" s="270" t="s">
        <v>48</v>
      </c>
      <c r="O475" s="79"/>
      <c r="P475" s="214">
        <f>O475*H475</f>
        <v>0</v>
      </c>
      <c r="Q475" s="214">
        <v>0.0035000000000000001</v>
      </c>
      <c r="R475" s="214">
        <f>Q475*H475</f>
        <v>1.502375</v>
      </c>
      <c r="S475" s="214">
        <v>0</v>
      </c>
      <c r="T475" s="215">
        <f>S475*H475</f>
        <v>0</v>
      </c>
      <c r="AR475" s="16" t="s">
        <v>343</v>
      </c>
      <c r="AT475" s="16" t="s">
        <v>383</v>
      </c>
      <c r="AU475" s="16" t="s">
        <v>87</v>
      </c>
      <c r="AY475" s="16" t="s">
        <v>171</v>
      </c>
      <c r="BE475" s="216">
        <f>IF(N475="základní",J475,0)</f>
        <v>0</v>
      </c>
      <c r="BF475" s="216">
        <f>IF(N475="snížená",J475,0)</f>
        <v>0</v>
      </c>
      <c r="BG475" s="216">
        <f>IF(N475="zákl. přenesená",J475,0)</f>
        <v>0</v>
      </c>
      <c r="BH475" s="216">
        <f>IF(N475="sníž. přenesená",J475,0)</f>
        <v>0</v>
      </c>
      <c r="BI475" s="216">
        <f>IF(N475="nulová",J475,0)</f>
        <v>0</v>
      </c>
      <c r="BJ475" s="16" t="s">
        <v>85</v>
      </c>
      <c r="BK475" s="216">
        <f>ROUND(I475*H475,2)</f>
        <v>0</v>
      </c>
      <c r="BL475" s="16" t="s">
        <v>254</v>
      </c>
      <c r="BM475" s="16" t="s">
        <v>1009</v>
      </c>
    </row>
    <row r="476" s="12" customFormat="1">
      <c r="B476" s="228"/>
      <c r="C476" s="229"/>
      <c r="D476" s="219" t="s">
        <v>180</v>
      </c>
      <c r="E476" s="229"/>
      <c r="F476" s="231" t="s">
        <v>1005</v>
      </c>
      <c r="G476" s="229"/>
      <c r="H476" s="232">
        <v>429.25</v>
      </c>
      <c r="I476" s="233"/>
      <c r="J476" s="229"/>
      <c r="K476" s="229"/>
      <c r="L476" s="234"/>
      <c r="M476" s="235"/>
      <c r="N476" s="236"/>
      <c r="O476" s="236"/>
      <c r="P476" s="236"/>
      <c r="Q476" s="236"/>
      <c r="R476" s="236"/>
      <c r="S476" s="236"/>
      <c r="T476" s="237"/>
      <c r="AT476" s="238" t="s">
        <v>180</v>
      </c>
      <c r="AU476" s="238" t="s">
        <v>87</v>
      </c>
      <c r="AV476" s="12" t="s">
        <v>87</v>
      </c>
      <c r="AW476" s="12" t="s">
        <v>4</v>
      </c>
      <c r="AX476" s="12" t="s">
        <v>85</v>
      </c>
      <c r="AY476" s="238" t="s">
        <v>171</v>
      </c>
    </row>
    <row r="477" s="1" customFormat="1" ht="16.5" customHeight="1">
      <c r="B477" s="38"/>
      <c r="C477" s="205" t="s">
        <v>1010</v>
      </c>
      <c r="D477" s="205" t="s">
        <v>173</v>
      </c>
      <c r="E477" s="206" t="s">
        <v>1011</v>
      </c>
      <c r="F477" s="207" t="s">
        <v>1012</v>
      </c>
      <c r="G477" s="208" t="s">
        <v>176</v>
      </c>
      <c r="H477" s="209">
        <v>377.45999999999998</v>
      </c>
      <c r="I477" s="210"/>
      <c r="J477" s="211">
        <f>ROUND(I477*H477,2)</f>
        <v>0</v>
      </c>
      <c r="K477" s="207" t="s">
        <v>177</v>
      </c>
      <c r="L477" s="43"/>
      <c r="M477" s="212" t="s">
        <v>1</v>
      </c>
      <c r="N477" s="213" t="s">
        <v>48</v>
      </c>
      <c r="O477" s="79"/>
      <c r="P477" s="214">
        <f>O477*H477</f>
        <v>0</v>
      </c>
      <c r="Q477" s="214">
        <v>0</v>
      </c>
      <c r="R477" s="214">
        <f>Q477*H477</f>
        <v>0</v>
      </c>
      <c r="S477" s="214">
        <v>0</v>
      </c>
      <c r="T477" s="215">
        <f>S477*H477</f>
        <v>0</v>
      </c>
      <c r="AR477" s="16" t="s">
        <v>254</v>
      </c>
      <c r="AT477" s="16" t="s">
        <v>173</v>
      </c>
      <c r="AU477" s="16" t="s">
        <v>87</v>
      </c>
      <c r="AY477" s="16" t="s">
        <v>171</v>
      </c>
      <c r="BE477" s="216">
        <f>IF(N477="základní",J477,0)</f>
        <v>0</v>
      </c>
      <c r="BF477" s="216">
        <f>IF(N477="snížená",J477,0)</f>
        <v>0</v>
      </c>
      <c r="BG477" s="216">
        <f>IF(N477="zákl. přenesená",J477,0)</f>
        <v>0</v>
      </c>
      <c r="BH477" s="216">
        <f>IF(N477="sníž. přenesená",J477,0)</f>
        <v>0</v>
      </c>
      <c r="BI477" s="216">
        <f>IF(N477="nulová",J477,0)</f>
        <v>0</v>
      </c>
      <c r="BJ477" s="16" t="s">
        <v>85</v>
      </c>
      <c r="BK477" s="216">
        <f>ROUND(I477*H477,2)</f>
        <v>0</v>
      </c>
      <c r="BL477" s="16" t="s">
        <v>254</v>
      </c>
      <c r="BM477" s="16" t="s">
        <v>1013</v>
      </c>
    </row>
    <row r="478" s="11" customFormat="1">
      <c r="B478" s="217"/>
      <c r="C478" s="218"/>
      <c r="D478" s="219" t="s">
        <v>180</v>
      </c>
      <c r="E478" s="220" t="s">
        <v>1</v>
      </c>
      <c r="F478" s="221" t="s">
        <v>309</v>
      </c>
      <c r="G478" s="218"/>
      <c r="H478" s="220" t="s">
        <v>1</v>
      </c>
      <c r="I478" s="222"/>
      <c r="J478" s="218"/>
      <c r="K478" s="218"/>
      <c r="L478" s="223"/>
      <c r="M478" s="224"/>
      <c r="N478" s="225"/>
      <c r="O478" s="225"/>
      <c r="P478" s="225"/>
      <c r="Q478" s="225"/>
      <c r="R478" s="225"/>
      <c r="S478" s="225"/>
      <c r="T478" s="226"/>
      <c r="AT478" s="227" t="s">
        <v>180</v>
      </c>
      <c r="AU478" s="227" t="s">
        <v>87</v>
      </c>
      <c r="AV478" s="11" t="s">
        <v>85</v>
      </c>
      <c r="AW478" s="11" t="s">
        <v>38</v>
      </c>
      <c r="AX478" s="11" t="s">
        <v>77</v>
      </c>
      <c r="AY478" s="227" t="s">
        <v>171</v>
      </c>
    </row>
    <row r="479" s="12" customFormat="1">
      <c r="B479" s="228"/>
      <c r="C479" s="229"/>
      <c r="D479" s="219" t="s">
        <v>180</v>
      </c>
      <c r="E479" s="230" t="s">
        <v>1</v>
      </c>
      <c r="F479" s="231" t="s">
        <v>1014</v>
      </c>
      <c r="G479" s="229"/>
      <c r="H479" s="232">
        <v>377.45999999999998</v>
      </c>
      <c r="I479" s="233"/>
      <c r="J479" s="229"/>
      <c r="K479" s="229"/>
      <c r="L479" s="234"/>
      <c r="M479" s="235"/>
      <c r="N479" s="236"/>
      <c r="O479" s="236"/>
      <c r="P479" s="236"/>
      <c r="Q479" s="236"/>
      <c r="R479" s="236"/>
      <c r="S479" s="236"/>
      <c r="T479" s="237"/>
      <c r="AT479" s="238" t="s">
        <v>180</v>
      </c>
      <c r="AU479" s="238" t="s">
        <v>87</v>
      </c>
      <c r="AV479" s="12" t="s">
        <v>87</v>
      </c>
      <c r="AW479" s="12" t="s">
        <v>38</v>
      </c>
      <c r="AX479" s="12" t="s">
        <v>85</v>
      </c>
      <c r="AY479" s="238" t="s">
        <v>171</v>
      </c>
    </row>
    <row r="480" s="1" customFormat="1" ht="16.5" customHeight="1">
      <c r="B480" s="38"/>
      <c r="C480" s="261" t="s">
        <v>1015</v>
      </c>
      <c r="D480" s="261" t="s">
        <v>383</v>
      </c>
      <c r="E480" s="262" t="s">
        <v>1016</v>
      </c>
      <c r="F480" s="263" t="s">
        <v>1017</v>
      </c>
      <c r="G480" s="264" t="s">
        <v>176</v>
      </c>
      <c r="H480" s="265">
        <v>166.98400000000001</v>
      </c>
      <c r="I480" s="266"/>
      <c r="J480" s="267">
        <f>ROUND(I480*H480,2)</f>
        <v>0</v>
      </c>
      <c r="K480" s="263" t="s">
        <v>177</v>
      </c>
      <c r="L480" s="268"/>
      <c r="M480" s="269" t="s">
        <v>1</v>
      </c>
      <c r="N480" s="270" t="s">
        <v>48</v>
      </c>
      <c r="O480" s="79"/>
      <c r="P480" s="214">
        <f>O480*H480</f>
        <v>0</v>
      </c>
      <c r="Q480" s="214">
        <v>0.0013500000000000001</v>
      </c>
      <c r="R480" s="214">
        <f>Q480*H480</f>
        <v>0.22542840000000003</v>
      </c>
      <c r="S480" s="214">
        <v>0</v>
      </c>
      <c r="T480" s="215">
        <f>S480*H480</f>
        <v>0</v>
      </c>
      <c r="AR480" s="16" t="s">
        <v>343</v>
      </c>
      <c r="AT480" s="16" t="s">
        <v>383</v>
      </c>
      <c r="AU480" s="16" t="s">
        <v>87</v>
      </c>
      <c r="AY480" s="16" t="s">
        <v>171</v>
      </c>
      <c r="BE480" s="216">
        <f>IF(N480="základní",J480,0)</f>
        <v>0</v>
      </c>
      <c r="BF480" s="216">
        <f>IF(N480="snížená",J480,0)</f>
        <v>0</v>
      </c>
      <c r="BG480" s="216">
        <f>IF(N480="zákl. přenesená",J480,0)</f>
        <v>0</v>
      </c>
      <c r="BH480" s="216">
        <f>IF(N480="sníž. přenesená",J480,0)</f>
        <v>0</v>
      </c>
      <c r="BI480" s="216">
        <f>IF(N480="nulová",J480,0)</f>
        <v>0</v>
      </c>
      <c r="BJ480" s="16" t="s">
        <v>85</v>
      </c>
      <c r="BK480" s="216">
        <f>ROUND(I480*H480,2)</f>
        <v>0</v>
      </c>
      <c r="BL480" s="16" t="s">
        <v>254</v>
      </c>
      <c r="BM480" s="16" t="s">
        <v>1018</v>
      </c>
    </row>
    <row r="481" s="11" customFormat="1">
      <c r="B481" s="217"/>
      <c r="C481" s="218"/>
      <c r="D481" s="219" t="s">
        <v>180</v>
      </c>
      <c r="E481" s="220" t="s">
        <v>1</v>
      </c>
      <c r="F481" s="221" t="s">
        <v>1019</v>
      </c>
      <c r="G481" s="218"/>
      <c r="H481" s="220" t="s">
        <v>1</v>
      </c>
      <c r="I481" s="222"/>
      <c r="J481" s="218"/>
      <c r="K481" s="218"/>
      <c r="L481" s="223"/>
      <c r="M481" s="224"/>
      <c r="N481" s="225"/>
      <c r="O481" s="225"/>
      <c r="P481" s="225"/>
      <c r="Q481" s="225"/>
      <c r="R481" s="225"/>
      <c r="S481" s="225"/>
      <c r="T481" s="226"/>
      <c r="AT481" s="227" t="s">
        <v>180</v>
      </c>
      <c r="AU481" s="227" t="s">
        <v>87</v>
      </c>
      <c r="AV481" s="11" t="s">
        <v>85</v>
      </c>
      <c r="AW481" s="11" t="s">
        <v>38</v>
      </c>
      <c r="AX481" s="11" t="s">
        <v>77</v>
      </c>
      <c r="AY481" s="227" t="s">
        <v>171</v>
      </c>
    </row>
    <row r="482" s="12" customFormat="1">
      <c r="B482" s="228"/>
      <c r="C482" s="229"/>
      <c r="D482" s="219" t="s">
        <v>180</v>
      </c>
      <c r="E482" s="230" t="s">
        <v>1</v>
      </c>
      <c r="F482" s="231" t="s">
        <v>1020</v>
      </c>
      <c r="G482" s="229"/>
      <c r="H482" s="232">
        <v>15.34</v>
      </c>
      <c r="I482" s="233"/>
      <c r="J482" s="229"/>
      <c r="K482" s="229"/>
      <c r="L482" s="234"/>
      <c r="M482" s="235"/>
      <c r="N482" s="236"/>
      <c r="O482" s="236"/>
      <c r="P482" s="236"/>
      <c r="Q482" s="236"/>
      <c r="R482" s="236"/>
      <c r="S482" s="236"/>
      <c r="T482" s="237"/>
      <c r="AT482" s="238" t="s">
        <v>180</v>
      </c>
      <c r="AU482" s="238" t="s">
        <v>87</v>
      </c>
      <c r="AV482" s="12" t="s">
        <v>87</v>
      </c>
      <c r="AW482" s="12" t="s">
        <v>38</v>
      </c>
      <c r="AX482" s="12" t="s">
        <v>77</v>
      </c>
      <c r="AY482" s="238" t="s">
        <v>171</v>
      </c>
    </row>
    <row r="483" s="12" customFormat="1">
      <c r="B483" s="228"/>
      <c r="C483" s="229"/>
      <c r="D483" s="219" t="s">
        <v>180</v>
      </c>
      <c r="E483" s="230" t="s">
        <v>1</v>
      </c>
      <c r="F483" s="231" t="s">
        <v>1021</v>
      </c>
      <c r="G483" s="229"/>
      <c r="H483" s="232">
        <v>15.19</v>
      </c>
      <c r="I483" s="233"/>
      <c r="J483" s="229"/>
      <c r="K483" s="229"/>
      <c r="L483" s="234"/>
      <c r="M483" s="235"/>
      <c r="N483" s="236"/>
      <c r="O483" s="236"/>
      <c r="P483" s="236"/>
      <c r="Q483" s="236"/>
      <c r="R483" s="236"/>
      <c r="S483" s="236"/>
      <c r="T483" s="237"/>
      <c r="AT483" s="238" t="s">
        <v>180</v>
      </c>
      <c r="AU483" s="238" t="s">
        <v>87</v>
      </c>
      <c r="AV483" s="12" t="s">
        <v>87</v>
      </c>
      <c r="AW483" s="12" t="s">
        <v>38</v>
      </c>
      <c r="AX483" s="12" t="s">
        <v>77</v>
      </c>
      <c r="AY483" s="238" t="s">
        <v>171</v>
      </c>
    </row>
    <row r="484" s="12" customFormat="1">
      <c r="B484" s="228"/>
      <c r="C484" s="229"/>
      <c r="D484" s="219" t="s">
        <v>180</v>
      </c>
      <c r="E484" s="230" t="s">
        <v>1</v>
      </c>
      <c r="F484" s="231" t="s">
        <v>1022</v>
      </c>
      <c r="G484" s="229"/>
      <c r="H484" s="232">
        <v>49.659999999999997</v>
      </c>
      <c r="I484" s="233"/>
      <c r="J484" s="229"/>
      <c r="K484" s="229"/>
      <c r="L484" s="234"/>
      <c r="M484" s="235"/>
      <c r="N484" s="236"/>
      <c r="O484" s="236"/>
      <c r="P484" s="236"/>
      <c r="Q484" s="236"/>
      <c r="R484" s="236"/>
      <c r="S484" s="236"/>
      <c r="T484" s="237"/>
      <c r="AT484" s="238" t="s">
        <v>180</v>
      </c>
      <c r="AU484" s="238" t="s">
        <v>87</v>
      </c>
      <c r="AV484" s="12" t="s">
        <v>87</v>
      </c>
      <c r="AW484" s="12" t="s">
        <v>38</v>
      </c>
      <c r="AX484" s="12" t="s">
        <v>77</v>
      </c>
      <c r="AY484" s="238" t="s">
        <v>171</v>
      </c>
    </row>
    <row r="485" s="12" customFormat="1">
      <c r="B485" s="228"/>
      <c r="C485" s="229"/>
      <c r="D485" s="219" t="s">
        <v>180</v>
      </c>
      <c r="E485" s="230" t="s">
        <v>1</v>
      </c>
      <c r="F485" s="231" t="s">
        <v>1023</v>
      </c>
      <c r="G485" s="229"/>
      <c r="H485" s="232">
        <v>50.340000000000003</v>
      </c>
      <c r="I485" s="233"/>
      <c r="J485" s="229"/>
      <c r="K485" s="229"/>
      <c r="L485" s="234"/>
      <c r="M485" s="235"/>
      <c r="N485" s="236"/>
      <c r="O485" s="236"/>
      <c r="P485" s="236"/>
      <c r="Q485" s="236"/>
      <c r="R485" s="236"/>
      <c r="S485" s="236"/>
      <c r="T485" s="237"/>
      <c r="AT485" s="238" t="s">
        <v>180</v>
      </c>
      <c r="AU485" s="238" t="s">
        <v>87</v>
      </c>
      <c r="AV485" s="12" t="s">
        <v>87</v>
      </c>
      <c r="AW485" s="12" t="s">
        <v>38</v>
      </c>
      <c r="AX485" s="12" t="s">
        <v>77</v>
      </c>
      <c r="AY485" s="238" t="s">
        <v>171</v>
      </c>
    </row>
    <row r="486" s="12" customFormat="1">
      <c r="B486" s="228"/>
      <c r="C486" s="229"/>
      <c r="D486" s="219" t="s">
        <v>180</v>
      </c>
      <c r="E486" s="230" t="s">
        <v>1</v>
      </c>
      <c r="F486" s="231" t="s">
        <v>1024</v>
      </c>
      <c r="G486" s="229"/>
      <c r="H486" s="232">
        <v>2.54</v>
      </c>
      <c r="I486" s="233"/>
      <c r="J486" s="229"/>
      <c r="K486" s="229"/>
      <c r="L486" s="234"/>
      <c r="M486" s="235"/>
      <c r="N486" s="236"/>
      <c r="O486" s="236"/>
      <c r="P486" s="236"/>
      <c r="Q486" s="236"/>
      <c r="R486" s="236"/>
      <c r="S486" s="236"/>
      <c r="T486" s="237"/>
      <c r="AT486" s="238" t="s">
        <v>180</v>
      </c>
      <c r="AU486" s="238" t="s">
        <v>87</v>
      </c>
      <c r="AV486" s="12" t="s">
        <v>87</v>
      </c>
      <c r="AW486" s="12" t="s">
        <v>38</v>
      </c>
      <c r="AX486" s="12" t="s">
        <v>77</v>
      </c>
      <c r="AY486" s="238" t="s">
        <v>171</v>
      </c>
    </row>
    <row r="487" s="12" customFormat="1">
      <c r="B487" s="228"/>
      <c r="C487" s="229"/>
      <c r="D487" s="219" t="s">
        <v>180</v>
      </c>
      <c r="E487" s="230" t="s">
        <v>1</v>
      </c>
      <c r="F487" s="231" t="s">
        <v>1025</v>
      </c>
      <c r="G487" s="229"/>
      <c r="H487" s="232">
        <v>30.640000000000001</v>
      </c>
      <c r="I487" s="233"/>
      <c r="J487" s="229"/>
      <c r="K487" s="229"/>
      <c r="L487" s="234"/>
      <c r="M487" s="235"/>
      <c r="N487" s="236"/>
      <c r="O487" s="236"/>
      <c r="P487" s="236"/>
      <c r="Q487" s="236"/>
      <c r="R487" s="236"/>
      <c r="S487" s="236"/>
      <c r="T487" s="237"/>
      <c r="AT487" s="238" t="s">
        <v>180</v>
      </c>
      <c r="AU487" s="238" t="s">
        <v>87</v>
      </c>
      <c r="AV487" s="12" t="s">
        <v>87</v>
      </c>
      <c r="AW487" s="12" t="s">
        <v>38</v>
      </c>
      <c r="AX487" s="12" t="s">
        <v>77</v>
      </c>
      <c r="AY487" s="238" t="s">
        <v>171</v>
      </c>
    </row>
    <row r="488" s="13" customFormat="1">
      <c r="B488" s="239"/>
      <c r="C488" s="240"/>
      <c r="D488" s="219" t="s">
        <v>180</v>
      </c>
      <c r="E488" s="241" t="s">
        <v>1</v>
      </c>
      <c r="F488" s="242" t="s">
        <v>253</v>
      </c>
      <c r="G488" s="240"/>
      <c r="H488" s="243">
        <v>163.71000000000001</v>
      </c>
      <c r="I488" s="244"/>
      <c r="J488" s="240"/>
      <c r="K488" s="240"/>
      <c r="L488" s="245"/>
      <c r="M488" s="246"/>
      <c r="N488" s="247"/>
      <c r="O488" s="247"/>
      <c r="P488" s="247"/>
      <c r="Q488" s="247"/>
      <c r="R488" s="247"/>
      <c r="S488" s="247"/>
      <c r="T488" s="248"/>
      <c r="AT488" s="249" t="s">
        <v>180</v>
      </c>
      <c r="AU488" s="249" t="s">
        <v>87</v>
      </c>
      <c r="AV488" s="13" t="s">
        <v>178</v>
      </c>
      <c r="AW488" s="13" t="s">
        <v>38</v>
      </c>
      <c r="AX488" s="13" t="s">
        <v>85</v>
      </c>
      <c r="AY488" s="249" t="s">
        <v>171</v>
      </c>
    </row>
    <row r="489" s="12" customFormat="1">
      <c r="B489" s="228"/>
      <c r="C489" s="229"/>
      <c r="D489" s="219" t="s">
        <v>180</v>
      </c>
      <c r="E489" s="229"/>
      <c r="F489" s="231" t="s">
        <v>1026</v>
      </c>
      <c r="G489" s="229"/>
      <c r="H489" s="232">
        <v>166.98400000000001</v>
      </c>
      <c r="I489" s="233"/>
      <c r="J489" s="229"/>
      <c r="K489" s="229"/>
      <c r="L489" s="234"/>
      <c r="M489" s="235"/>
      <c r="N489" s="236"/>
      <c r="O489" s="236"/>
      <c r="P489" s="236"/>
      <c r="Q489" s="236"/>
      <c r="R489" s="236"/>
      <c r="S489" s="236"/>
      <c r="T489" s="237"/>
      <c r="AT489" s="238" t="s">
        <v>180</v>
      </c>
      <c r="AU489" s="238" t="s">
        <v>87</v>
      </c>
      <c r="AV489" s="12" t="s">
        <v>87</v>
      </c>
      <c r="AW489" s="12" t="s">
        <v>4</v>
      </c>
      <c r="AX489" s="12" t="s">
        <v>85</v>
      </c>
      <c r="AY489" s="238" t="s">
        <v>171</v>
      </c>
    </row>
    <row r="490" s="1" customFormat="1" ht="16.5" customHeight="1">
      <c r="B490" s="38"/>
      <c r="C490" s="261" t="s">
        <v>1027</v>
      </c>
      <c r="D490" s="261" t="s">
        <v>383</v>
      </c>
      <c r="E490" s="262" t="s">
        <v>1028</v>
      </c>
      <c r="F490" s="263" t="s">
        <v>1029</v>
      </c>
      <c r="G490" s="264" t="s">
        <v>176</v>
      </c>
      <c r="H490" s="265">
        <v>218.02500000000001</v>
      </c>
      <c r="I490" s="266"/>
      <c r="J490" s="267">
        <f>ROUND(I490*H490,2)</f>
        <v>0</v>
      </c>
      <c r="K490" s="263" t="s">
        <v>177</v>
      </c>
      <c r="L490" s="268"/>
      <c r="M490" s="269" t="s">
        <v>1</v>
      </c>
      <c r="N490" s="270" t="s">
        <v>48</v>
      </c>
      <c r="O490" s="79"/>
      <c r="P490" s="214">
        <f>O490*H490</f>
        <v>0</v>
      </c>
      <c r="Q490" s="214">
        <v>0.0011999999999999999</v>
      </c>
      <c r="R490" s="214">
        <f>Q490*H490</f>
        <v>0.26162999999999997</v>
      </c>
      <c r="S490" s="214">
        <v>0</v>
      </c>
      <c r="T490" s="215">
        <f>S490*H490</f>
        <v>0</v>
      </c>
      <c r="AR490" s="16" t="s">
        <v>343</v>
      </c>
      <c r="AT490" s="16" t="s">
        <v>383</v>
      </c>
      <c r="AU490" s="16" t="s">
        <v>87</v>
      </c>
      <c r="AY490" s="16" t="s">
        <v>171</v>
      </c>
      <c r="BE490" s="216">
        <f>IF(N490="základní",J490,0)</f>
        <v>0</v>
      </c>
      <c r="BF490" s="216">
        <f>IF(N490="snížená",J490,0)</f>
        <v>0</v>
      </c>
      <c r="BG490" s="216">
        <f>IF(N490="zákl. přenesená",J490,0)</f>
        <v>0</v>
      </c>
      <c r="BH490" s="216">
        <f>IF(N490="sníž. přenesená",J490,0)</f>
        <v>0</v>
      </c>
      <c r="BI490" s="216">
        <f>IF(N490="nulová",J490,0)</f>
        <v>0</v>
      </c>
      <c r="BJ490" s="16" t="s">
        <v>85</v>
      </c>
      <c r="BK490" s="216">
        <f>ROUND(I490*H490,2)</f>
        <v>0</v>
      </c>
      <c r="BL490" s="16" t="s">
        <v>254</v>
      </c>
      <c r="BM490" s="16" t="s">
        <v>1030</v>
      </c>
    </row>
    <row r="491" s="11" customFormat="1">
      <c r="B491" s="217"/>
      <c r="C491" s="218"/>
      <c r="D491" s="219" t="s">
        <v>180</v>
      </c>
      <c r="E491" s="220" t="s">
        <v>1</v>
      </c>
      <c r="F491" s="221" t="s">
        <v>1031</v>
      </c>
      <c r="G491" s="218"/>
      <c r="H491" s="220" t="s">
        <v>1</v>
      </c>
      <c r="I491" s="222"/>
      <c r="J491" s="218"/>
      <c r="K491" s="218"/>
      <c r="L491" s="223"/>
      <c r="M491" s="224"/>
      <c r="N491" s="225"/>
      <c r="O491" s="225"/>
      <c r="P491" s="225"/>
      <c r="Q491" s="225"/>
      <c r="R491" s="225"/>
      <c r="S491" s="225"/>
      <c r="T491" s="226"/>
      <c r="AT491" s="227" t="s">
        <v>180</v>
      </c>
      <c r="AU491" s="227" t="s">
        <v>87</v>
      </c>
      <c r="AV491" s="11" t="s">
        <v>85</v>
      </c>
      <c r="AW491" s="11" t="s">
        <v>38</v>
      </c>
      <c r="AX491" s="11" t="s">
        <v>77</v>
      </c>
      <c r="AY491" s="227" t="s">
        <v>171</v>
      </c>
    </row>
    <row r="492" s="11" customFormat="1">
      <c r="B492" s="217"/>
      <c r="C492" s="218"/>
      <c r="D492" s="219" t="s">
        <v>180</v>
      </c>
      <c r="E492" s="220" t="s">
        <v>1</v>
      </c>
      <c r="F492" s="221" t="s">
        <v>1032</v>
      </c>
      <c r="G492" s="218"/>
      <c r="H492" s="220" t="s">
        <v>1</v>
      </c>
      <c r="I492" s="222"/>
      <c r="J492" s="218"/>
      <c r="K492" s="218"/>
      <c r="L492" s="223"/>
      <c r="M492" s="224"/>
      <c r="N492" s="225"/>
      <c r="O492" s="225"/>
      <c r="P492" s="225"/>
      <c r="Q492" s="225"/>
      <c r="R492" s="225"/>
      <c r="S492" s="225"/>
      <c r="T492" s="226"/>
      <c r="AT492" s="227" t="s">
        <v>180</v>
      </c>
      <c r="AU492" s="227" t="s">
        <v>87</v>
      </c>
      <c r="AV492" s="11" t="s">
        <v>85</v>
      </c>
      <c r="AW492" s="11" t="s">
        <v>38</v>
      </c>
      <c r="AX492" s="11" t="s">
        <v>77</v>
      </c>
      <c r="AY492" s="227" t="s">
        <v>171</v>
      </c>
    </row>
    <row r="493" s="12" customFormat="1">
      <c r="B493" s="228"/>
      <c r="C493" s="229"/>
      <c r="D493" s="219" t="s">
        <v>180</v>
      </c>
      <c r="E493" s="230" t="s">
        <v>1</v>
      </c>
      <c r="F493" s="231" t="s">
        <v>1033</v>
      </c>
      <c r="G493" s="229"/>
      <c r="H493" s="232">
        <v>16.09</v>
      </c>
      <c r="I493" s="233"/>
      <c r="J493" s="229"/>
      <c r="K493" s="229"/>
      <c r="L493" s="234"/>
      <c r="M493" s="235"/>
      <c r="N493" s="236"/>
      <c r="O493" s="236"/>
      <c r="P493" s="236"/>
      <c r="Q493" s="236"/>
      <c r="R493" s="236"/>
      <c r="S493" s="236"/>
      <c r="T493" s="237"/>
      <c r="AT493" s="238" t="s">
        <v>180</v>
      </c>
      <c r="AU493" s="238" t="s">
        <v>87</v>
      </c>
      <c r="AV493" s="12" t="s">
        <v>87</v>
      </c>
      <c r="AW493" s="12" t="s">
        <v>38</v>
      </c>
      <c r="AX493" s="12" t="s">
        <v>77</v>
      </c>
      <c r="AY493" s="238" t="s">
        <v>171</v>
      </c>
    </row>
    <row r="494" s="12" customFormat="1">
      <c r="B494" s="228"/>
      <c r="C494" s="229"/>
      <c r="D494" s="219" t="s">
        <v>180</v>
      </c>
      <c r="E494" s="230" t="s">
        <v>1</v>
      </c>
      <c r="F494" s="231" t="s">
        <v>1034</v>
      </c>
      <c r="G494" s="229"/>
      <c r="H494" s="232">
        <v>24.25</v>
      </c>
      <c r="I494" s="233"/>
      <c r="J494" s="229"/>
      <c r="K494" s="229"/>
      <c r="L494" s="234"/>
      <c r="M494" s="235"/>
      <c r="N494" s="236"/>
      <c r="O494" s="236"/>
      <c r="P494" s="236"/>
      <c r="Q494" s="236"/>
      <c r="R494" s="236"/>
      <c r="S494" s="236"/>
      <c r="T494" s="237"/>
      <c r="AT494" s="238" t="s">
        <v>180</v>
      </c>
      <c r="AU494" s="238" t="s">
        <v>87</v>
      </c>
      <c r="AV494" s="12" t="s">
        <v>87</v>
      </c>
      <c r="AW494" s="12" t="s">
        <v>38</v>
      </c>
      <c r="AX494" s="12" t="s">
        <v>77</v>
      </c>
      <c r="AY494" s="238" t="s">
        <v>171</v>
      </c>
    </row>
    <row r="495" s="12" customFormat="1">
      <c r="B495" s="228"/>
      <c r="C495" s="229"/>
      <c r="D495" s="219" t="s">
        <v>180</v>
      </c>
      <c r="E495" s="230" t="s">
        <v>1</v>
      </c>
      <c r="F495" s="231" t="s">
        <v>1035</v>
      </c>
      <c r="G495" s="229"/>
      <c r="H495" s="232">
        <v>7.9900000000000002</v>
      </c>
      <c r="I495" s="233"/>
      <c r="J495" s="229"/>
      <c r="K495" s="229"/>
      <c r="L495" s="234"/>
      <c r="M495" s="235"/>
      <c r="N495" s="236"/>
      <c r="O495" s="236"/>
      <c r="P495" s="236"/>
      <c r="Q495" s="236"/>
      <c r="R495" s="236"/>
      <c r="S495" s="236"/>
      <c r="T495" s="237"/>
      <c r="AT495" s="238" t="s">
        <v>180</v>
      </c>
      <c r="AU495" s="238" t="s">
        <v>87</v>
      </c>
      <c r="AV495" s="12" t="s">
        <v>87</v>
      </c>
      <c r="AW495" s="12" t="s">
        <v>38</v>
      </c>
      <c r="AX495" s="12" t="s">
        <v>77</v>
      </c>
      <c r="AY495" s="238" t="s">
        <v>171</v>
      </c>
    </row>
    <row r="496" s="12" customFormat="1">
      <c r="B496" s="228"/>
      <c r="C496" s="229"/>
      <c r="D496" s="219" t="s">
        <v>180</v>
      </c>
      <c r="E496" s="230" t="s">
        <v>1</v>
      </c>
      <c r="F496" s="231" t="s">
        <v>1036</v>
      </c>
      <c r="G496" s="229"/>
      <c r="H496" s="232">
        <v>134.40000000000001</v>
      </c>
      <c r="I496" s="233"/>
      <c r="J496" s="229"/>
      <c r="K496" s="229"/>
      <c r="L496" s="234"/>
      <c r="M496" s="235"/>
      <c r="N496" s="236"/>
      <c r="O496" s="236"/>
      <c r="P496" s="236"/>
      <c r="Q496" s="236"/>
      <c r="R496" s="236"/>
      <c r="S496" s="236"/>
      <c r="T496" s="237"/>
      <c r="AT496" s="238" t="s">
        <v>180</v>
      </c>
      <c r="AU496" s="238" t="s">
        <v>87</v>
      </c>
      <c r="AV496" s="12" t="s">
        <v>87</v>
      </c>
      <c r="AW496" s="12" t="s">
        <v>38</v>
      </c>
      <c r="AX496" s="12" t="s">
        <v>77</v>
      </c>
      <c r="AY496" s="238" t="s">
        <v>171</v>
      </c>
    </row>
    <row r="497" s="12" customFormat="1">
      <c r="B497" s="228"/>
      <c r="C497" s="229"/>
      <c r="D497" s="219" t="s">
        <v>180</v>
      </c>
      <c r="E497" s="230" t="s">
        <v>1</v>
      </c>
      <c r="F497" s="231" t="s">
        <v>1037</v>
      </c>
      <c r="G497" s="229"/>
      <c r="H497" s="232">
        <v>3.3700000000000001</v>
      </c>
      <c r="I497" s="233"/>
      <c r="J497" s="229"/>
      <c r="K497" s="229"/>
      <c r="L497" s="234"/>
      <c r="M497" s="235"/>
      <c r="N497" s="236"/>
      <c r="O497" s="236"/>
      <c r="P497" s="236"/>
      <c r="Q497" s="236"/>
      <c r="R497" s="236"/>
      <c r="S497" s="236"/>
      <c r="T497" s="237"/>
      <c r="AT497" s="238" t="s">
        <v>180</v>
      </c>
      <c r="AU497" s="238" t="s">
        <v>87</v>
      </c>
      <c r="AV497" s="12" t="s">
        <v>87</v>
      </c>
      <c r="AW497" s="12" t="s">
        <v>38</v>
      </c>
      <c r="AX497" s="12" t="s">
        <v>77</v>
      </c>
      <c r="AY497" s="238" t="s">
        <v>171</v>
      </c>
    </row>
    <row r="498" s="12" customFormat="1">
      <c r="B498" s="228"/>
      <c r="C498" s="229"/>
      <c r="D498" s="219" t="s">
        <v>180</v>
      </c>
      <c r="E498" s="230" t="s">
        <v>1</v>
      </c>
      <c r="F498" s="231" t="s">
        <v>1038</v>
      </c>
      <c r="G498" s="229"/>
      <c r="H498" s="232">
        <v>5.4800000000000004</v>
      </c>
      <c r="I498" s="233"/>
      <c r="J498" s="229"/>
      <c r="K498" s="229"/>
      <c r="L498" s="234"/>
      <c r="M498" s="235"/>
      <c r="N498" s="236"/>
      <c r="O498" s="236"/>
      <c r="P498" s="236"/>
      <c r="Q498" s="236"/>
      <c r="R498" s="236"/>
      <c r="S498" s="236"/>
      <c r="T498" s="237"/>
      <c r="AT498" s="238" t="s">
        <v>180</v>
      </c>
      <c r="AU498" s="238" t="s">
        <v>87</v>
      </c>
      <c r="AV498" s="12" t="s">
        <v>87</v>
      </c>
      <c r="AW498" s="12" t="s">
        <v>38</v>
      </c>
      <c r="AX498" s="12" t="s">
        <v>77</v>
      </c>
      <c r="AY498" s="238" t="s">
        <v>171</v>
      </c>
    </row>
    <row r="499" s="12" customFormat="1">
      <c r="B499" s="228"/>
      <c r="C499" s="229"/>
      <c r="D499" s="219" t="s">
        <v>180</v>
      </c>
      <c r="E499" s="230" t="s">
        <v>1</v>
      </c>
      <c r="F499" s="231" t="s">
        <v>1039</v>
      </c>
      <c r="G499" s="229"/>
      <c r="H499" s="232">
        <v>4.6100000000000003</v>
      </c>
      <c r="I499" s="233"/>
      <c r="J499" s="229"/>
      <c r="K499" s="229"/>
      <c r="L499" s="234"/>
      <c r="M499" s="235"/>
      <c r="N499" s="236"/>
      <c r="O499" s="236"/>
      <c r="P499" s="236"/>
      <c r="Q499" s="236"/>
      <c r="R499" s="236"/>
      <c r="S499" s="236"/>
      <c r="T499" s="237"/>
      <c r="AT499" s="238" t="s">
        <v>180</v>
      </c>
      <c r="AU499" s="238" t="s">
        <v>87</v>
      </c>
      <c r="AV499" s="12" t="s">
        <v>87</v>
      </c>
      <c r="AW499" s="12" t="s">
        <v>38</v>
      </c>
      <c r="AX499" s="12" t="s">
        <v>77</v>
      </c>
      <c r="AY499" s="238" t="s">
        <v>171</v>
      </c>
    </row>
    <row r="500" s="12" customFormat="1">
      <c r="B500" s="228"/>
      <c r="C500" s="229"/>
      <c r="D500" s="219" t="s">
        <v>180</v>
      </c>
      <c r="E500" s="230" t="s">
        <v>1</v>
      </c>
      <c r="F500" s="231" t="s">
        <v>1040</v>
      </c>
      <c r="G500" s="229"/>
      <c r="H500" s="232">
        <v>3.98</v>
      </c>
      <c r="I500" s="233"/>
      <c r="J500" s="229"/>
      <c r="K500" s="229"/>
      <c r="L500" s="234"/>
      <c r="M500" s="235"/>
      <c r="N500" s="236"/>
      <c r="O500" s="236"/>
      <c r="P500" s="236"/>
      <c r="Q500" s="236"/>
      <c r="R500" s="236"/>
      <c r="S500" s="236"/>
      <c r="T500" s="237"/>
      <c r="AT500" s="238" t="s">
        <v>180</v>
      </c>
      <c r="AU500" s="238" t="s">
        <v>87</v>
      </c>
      <c r="AV500" s="12" t="s">
        <v>87</v>
      </c>
      <c r="AW500" s="12" t="s">
        <v>38</v>
      </c>
      <c r="AX500" s="12" t="s">
        <v>77</v>
      </c>
      <c r="AY500" s="238" t="s">
        <v>171</v>
      </c>
    </row>
    <row r="501" s="12" customFormat="1">
      <c r="B501" s="228"/>
      <c r="C501" s="229"/>
      <c r="D501" s="219" t="s">
        <v>180</v>
      </c>
      <c r="E501" s="230" t="s">
        <v>1</v>
      </c>
      <c r="F501" s="231" t="s">
        <v>1041</v>
      </c>
      <c r="G501" s="229"/>
      <c r="H501" s="232">
        <v>13.58</v>
      </c>
      <c r="I501" s="233"/>
      <c r="J501" s="229"/>
      <c r="K501" s="229"/>
      <c r="L501" s="234"/>
      <c r="M501" s="235"/>
      <c r="N501" s="236"/>
      <c r="O501" s="236"/>
      <c r="P501" s="236"/>
      <c r="Q501" s="236"/>
      <c r="R501" s="236"/>
      <c r="S501" s="236"/>
      <c r="T501" s="237"/>
      <c r="AT501" s="238" t="s">
        <v>180</v>
      </c>
      <c r="AU501" s="238" t="s">
        <v>87</v>
      </c>
      <c r="AV501" s="12" t="s">
        <v>87</v>
      </c>
      <c r="AW501" s="12" t="s">
        <v>38</v>
      </c>
      <c r="AX501" s="12" t="s">
        <v>77</v>
      </c>
      <c r="AY501" s="238" t="s">
        <v>171</v>
      </c>
    </row>
    <row r="502" s="13" customFormat="1">
      <c r="B502" s="239"/>
      <c r="C502" s="240"/>
      <c r="D502" s="219" t="s">
        <v>180</v>
      </c>
      <c r="E502" s="241" t="s">
        <v>1</v>
      </c>
      <c r="F502" s="242" t="s">
        <v>253</v>
      </c>
      <c r="G502" s="240"/>
      <c r="H502" s="243">
        <v>213.75</v>
      </c>
      <c r="I502" s="244"/>
      <c r="J502" s="240"/>
      <c r="K502" s="240"/>
      <c r="L502" s="245"/>
      <c r="M502" s="246"/>
      <c r="N502" s="247"/>
      <c r="O502" s="247"/>
      <c r="P502" s="247"/>
      <c r="Q502" s="247"/>
      <c r="R502" s="247"/>
      <c r="S502" s="247"/>
      <c r="T502" s="248"/>
      <c r="AT502" s="249" t="s">
        <v>180</v>
      </c>
      <c r="AU502" s="249" t="s">
        <v>87</v>
      </c>
      <c r="AV502" s="13" t="s">
        <v>178</v>
      </c>
      <c r="AW502" s="13" t="s">
        <v>38</v>
      </c>
      <c r="AX502" s="13" t="s">
        <v>85</v>
      </c>
      <c r="AY502" s="249" t="s">
        <v>171</v>
      </c>
    </row>
    <row r="503" s="12" customFormat="1">
      <c r="B503" s="228"/>
      <c r="C503" s="229"/>
      <c r="D503" s="219" t="s">
        <v>180</v>
      </c>
      <c r="E503" s="229"/>
      <c r="F503" s="231" t="s">
        <v>1042</v>
      </c>
      <c r="G503" s="229"/>
      <c r="H503" s="232">
        <v>218.02500000000001</v>
      </c>
      <c r="I503" s="233"/>
      <c r="J503" s="229"/>
      <c r="K503" s="229"/>
      <c r="L503" s="234"/>
      <c r="M503" s="235"/>
      <c r="N503" s="236"/>
      <c r="O503" s="236"/>
      <c r="P503" s="236"/>
      <c r="Q503" s="236"/>
      <c r="R503" s="236"/>
      <c r="S503" s="236"/>
      <c r="T503" s="237"/>
      <c r="AT503" s="238" t="s">
        <v>180</v>
      </c>
      <c r="AU503" s="238" t="s">
        <v>87</v>
      </c>
      <c r="AV503" s="12" t="s">
        <v>87</v>
      </c>
      <c r="AW503" s="12" t="s">
        <v>4</v>
      </c>
      <c r="AX503" s="12" t="s">
        <v>85</v>
      </c>
      <c r="AY503" s="238" t="s">
        <v>171</v>
      </c>
    </row>
    <row r="504" s="1" customFormat="1" ht="16.5" customHeight="1">
      <c r="B504" s="38"/>
      <c r="C504" s="205" t="s">
        <v>1043</v>
      </c>
      <c r="D504" s="205" t="s">
        <v>173</v>
      </c>
      <c r="E504" s="206" t="s">
        <v>1044</v>
      </c>
      <c r="F504" s="207" t="s">
        <v>1045</v>
      </c>
      <c r="G504" s="208" t="s">
        <v>176</v>
      </c>
      <c r="H504" s="209">
        <v>223.38800000000001</v>
      </c>
      <c r="I504" s="210"/>
      <c r="J504" s="211">
        <f>ROUND(I504*H504,2)</f>
        <v>0</v>
      </c>
      <c r="K504" s="207" t="s">
        <v>177</v>
      </c>
      <c r="L504" s="43"/>
      <c r="M504" s="212" t="s">
        <v>1</v>
      </c>
      <c r="N504" s="213" t="s">
        <v>48</v>
      </c>
      <c r="O504" s="79"/>
      <c r="P504" s="214">
        <f>O504*H504</f>
        <v>0</v>
      </c>
      <c r="Q504" s="214">
        <v>5.0000000000000002E-05</v>
      </c>
      <c r="R504" s="214">
        <f>Q504*H504</f>
        <v>0.011169400000000001</v>
      </c>
      <c r="S504" s="214">
        <v>0</v>
      </c>
      <c r="T504" s="215">
        <f>S504*H504</f>
        <v>0</v>
      </c>
      <c r="AR504" s="16" t="s">
        <v>254</v>
      </c>
      <c r="AT504" s="16" t="s">
        <v>173</v>
      </c>
      <c r="AU504" s="16" t="s">
        <v>87</v>
      </c>
      <c r="AY504" s="16" t="s">
        <v>171</v>
      </c>
      <c r="BE504" s="216">
        <f>IF(N504="základní",J504,0)</f>
        <v>0</v>
      </c>
      <c r="BF504" s="216">
        <f>IF(N504="snížená",J504,0)</f>
        <v>0</v>
      </c>
      <c r="BG504" s="216">
        <f>IF(N504="zákl. přenesená",J504,0)</f>
        <v>0</v>
      </c>
      <c r="BH504" s="216">
        <f>IF(N504="sníž. přenesená",J504,0)</f>
        <v>0</v>
      </c>
      <c r="BI504" s="216">
        <f>IF(N504="nulová",J504,0)</f>
        <v>0</v>
      </c>
      <c r="BJ504" s="16" t="s">
        <v>85</v>
      </c>
      <c r="BK504" s="216">
        <f>ROUND(I504*H504,2)</f>
        <v>0</v>
      </c>
      <c r="BL504" s="16" t="s">
        <v>254</v>
      </c>
      <c r="BM504" s="16" t="s">
        <v>1046</v>
      </c>
    </row>
    <row r="505" s="11" customFormat="1">
      <c r="B505" s="217"/>
      <c r="C505" s="218"/>
      <c r="D505" s="219" t="s">
        <v>180</v>
      </c>
      <c r="E505" s="220" t="s">
        <v>1</v>
      </c>
      <c r="F505" s="221" t="s">
        <v>1047</v>
      </c>
      <c r="G505" s="218"/>
      <c r="H505" s="220" t="s">
        <v>1</v>
      </c>
      <c r="I505" s="222"/>
      <c r="J505" s="218"/>
      <c r="K505" s="218"/>
      <c r="L505" s="223"/>
      <c r="M505" s="224"/>
      <c r="N505" s="225"/>
      <c r="O505" s="225"/>
      <c r="P505" s="225"/>
      <c r="Q505" s="225"/>
      <c r="R505" s="225"/>
      <c r="S505" s="225"/>
      <c r="T505" s="226"/>
      <c r="AT505" s="227" t="s">
        <v>180</v>
      </c>
      <c r="AU505" s="227" t="s">
        <v>87</v>
      </c>
      <c r="AV505" s="11" t="s">
        <v>85</v>
      </c>
      <c r="AW505" s="11" t="s">
        <v>38</v>
      </c>
      <c r="AX505" s="11" t="s">
        <v>77</v>
      </c>
      <c r="AY505" s="227" t="s">
        <v>171</v>
      </c>
    </row>
    <row r="506" s="12" customFormat="1">
      <c r="B506" s="228"/>
      <c r="C506" s="229"/>
      <c r="D506" s="219" t="s">
        <v>180</v>
      </c>
      <c r="E506" s="230" t="s">
        <v>1</v>
      </c>
      <c r="F506" s="231" t="s">
        <v>1048</v>
      </c>
      <c r="G506" s="229"/>
      <c r="H506" s="232">
        <v>148.80000000000001</v>
      </c>
      <c r="I506" s="233"/>
      <c r="J506" s="229"/>
      <c r="K506" s="229"/>
      <c r="L506" s="234"/>
      <c r="M506" s="235"/>
      <c r="N506" s="236"/>
      <c r="O506" s="236"/>
      <c r="P506" s="236"/>
      <c r="Q506" s="236"/>
      <c r="R506" s="236"/>
      <c r="S506" s="236"/>
      <c r="T506" s="237"/>
      <c r="AT506" s="238" t="s">
        <v>180</v>
      </c>
      <c r="AU506" s="238" t="s">
        <v>87</v>
      </c>
      <c r="AV506" s="12" t="s">
        <v>87</v>
      </c>
      <c r="AW506" s="12" t="s">
        <v>38</v>
      </c>
      <c r="AX506" s="12" t="s">
        <v>77</v>
      </c>
      <c r="AY506" s="238" t="s">
        <v>171</v>
      </c>
    </row>
    <row r="507" s="12" customFormat="1">
      <c r="B507" s="228"/>
      <c r="C507" s="229"/>
      <c r="D507" s="219" t="s">
        <v>180</v>
      </c>
      <c r="E507" s="230" t="s">
        <v>1</v>
      </c>
      <c r="F507" s="231" t="s">
        <v>1049</v>
      </c>
      <c r="G507" s="229"/>
      <c r="H507" s="232">
        <v>141.18799999999999</v>
      </c>
      <c r="I507" s="233"/>
      <c r="J507" s="229"/>
      <c r="K507" s="229"/>
      <c r="L507" s="234"/>
      <c r="M507" s="235"/>
      <c r="N507" s="236"/>
      <c r="O507" s="236"/>
      <c r="P507" s="236"/>
      <c r="Q507" s="236"/>
      <c r="R507" s="236"/>
      <c r="S507" s="236"/>
      <c r="T507" s="237"/>
      <c r="AT507" s="238" t="s">
        <v>180</v>
      </c>
      <c r="AU507" s="238" t="s">
        <v>87</v>
      </c>
      <c r="AV507" s="12" t="s">
        <v>87</v>
      </c>
      <c r="AW507" s="12" t="s">
        <v>38</v>
      </c>
      <c r="AX507" s="12" t="s">
        <v>77</v>
      </c>
      <c r="AY507" s="238" t="s">
        <v>171</v>
      </c>
    </row>
    <row r="508" s="12" customFormat="1">
      <c r="B508" s="228"/>
      <c r="C508" s="229"/>
      <c r="D508" s="219" t="s">
        <v>180</v>
      </c>
      <c r="E508" s="230" t="s">
        <v>1</v>
      </c>
      <c r="F508" s="231" t="s">
        <v>1050</v>
      </c>
      <c r="G508" s="229"/>
      <c r="H508" s="232">
        <v>-66.599999999999994</v>
      </c>
      <c r="I508" s="233"/>
      <c r="J508" s="229"/>
      <c r="K508" s="229"/>
      <c r="L508" s="234"/>
      <c r="M508" s="235"/>
      <c r="N508" s="236"/>
      <c r="O508" s="236"/>
      <c r="P508" s="236"/>
      <c r="Q508" s="236"/>
      <c r="R508" s="236"/>
      <c r="S508" s="236"/>
      <c r="T508" s="237"/>
      <c r="AT508" s="238" t="s">
        <v>180</v>
      </c>
      <c r="AU508" s="238" t="s">
        <v>87</v>
      </c>
      <c r="AV508" s="12" t="s">
        <v>87</v>
      </c>
      <c r="AW508" s="12" t="s">
        <v>38</v>
      </c>
      <c r="AX508" s="12" t="s">
        <v>77</v>
      </c>
      <c r="AY508" s="238" t="s">
        <v>171</v>
      </c>
    </row>
    <row r="509" s="13" customFormat="1">
      <c r="B509" s="239"/>
      <c r="C509" s="240"/>
      <c r="D509" s="219" t="s">
        <v>180</v>
      </c>
      <c r="E509" s="241" t="s">
        <v>1</v>
      </c>
      <c r="F509" s="242" t="s">
        <v>253</v>
      </c>
      <c r="G509" s="240"/>
      <c r="H509" s="243">
        <v>223.38800000000001</v>
      </c>
      <c r="I509" s="244"/>
      <c r="J509" s="240"/>
      <c r="K509" s="240"/>
      <c r="L509" s="245"/>
      <c r="M509" s="246"/>
      <c r="N509" s="247"/>
      <c r="O509" s="247"/>
      <c r="P509" s="247"/>
      <c r="Q509" s="247"/>
      <c r="R509" s="247"/>
      <c r="S509" s="247"/>
      <c r="T509" s="248"/>
      <c r="AT509" s="249" t="s">
        <v>180</v>
      </c>
      <c r="AU509" s="249" t="s">
        <v>87</v>
      </c>
      <c r="AV509" s="13" t="s">
        <v>178</v>
      </c>
      <c r="AW509" s="13" t="s">
        <v>38</v>
      </c>
      <c r="AX509" s="13" t="s">
        <v>85</v>
      </c>
      <c r="AY509" s="249" t="s">
        <v>171</v>
      </c>
    </row>
    <row r="510" s="1" customFormat="1" ht="16.5" customHeight="1">
      <c r="B510" s="38"/>
      <c r="C510" s="261" t="s">
        <v>1051</v>
      </c>
      <c r="D510" s="261" t="s">
        <v>383</v>
      </c>
      <c r="E510" s="262" t="s">
        <v>1052</v>
      </c>
      <c r="F510" s="263" t="s">
        <v>1053</v>
      </c>
      <c r="G510" s="264" t="s">
        <v>176</v>
      </c>
      <c r="H510" s="265">
        <v>234.55699999999999</v>
      </c>
      <c r="I510" s="266"/>
      <c r="J510" s="267">
        <f>ROUND(I510*H510,2)</f>
        <v>0</v>
      </c>
      <c r="K510" s="263" t="s">
        <v>177</v>
      </c>
      <c r="L510" s="268"/>
      <c r="M510" s="269" t="s">
        <v>1</v>
      </c>
      <c r="N510" s="270" t="s">
        <v>48</v>
      </c>
      <c r="O510" s="79"/>
      <c r="P510" s="214">
        <f>O510*H510</f>
        <v>0</v>
      </c>
      <c r="Q510" s="214">
        <v>0.025000000000000001</v>
      </c>
      <c r="R510" s="214">
        <f>Q510*H510</f>
        <v>5.8639250000000001</v>
      </c>
      <c r="S510" s="214">
        <v>0</v>
      </c>
      <c r="T510" s="215">
        <f>S510*H510</f>
        <v>0</v>
      </c>
      <c r="AR510" s="16" t="s">
        <v>343</v>
      </c>
      <c r="AT510" s="16" t="s">
        <v>383</v>
      </c>
      <c r="AU510" s="16" t="s">
        <v>87</v>
      </c>
      <c r="AY510" s="16" t="s">
        <v>171</v>
      </c>
      <c r="BE510" s="216">
        <f>IF(N510="základní",J510,0)</f>
        <v>0</v>
      </c>
      <c r="BF510" s="216">
        <f>IF(N510="snížená",J510,0)</f>
        <v>0</v>
      </c>
      <c r="BG510" s="216">
        <f>IF(N510="zákl. přenesená",J510,0)</f>
        <v>0</v>
      </c>
      <c r="BH510" s="216">
        <f>IF(N510="sníž. přenesená",J510,0)</f>
        <v>0</v>
      </c>
      <c r="BI510" s="216">
        <f>IF(N510="nulová",J510,0)</f>
        <v>0</v>
      </c>
      <c r="BJ510" s="16" t="s">
        <v>85</v>
      </c>
      <c r="BK510" s="216">
        <f>ROUND(I510*H510,2)</f>
        <v>0</v>
      </c>
      <c r="BL510" s="16" t="s">
        <v>254</v>
      </c>
      <c r="BM510" s="16" t="s">
        <v>1054</v>
      </c>
    </row>
    <row r="511" s="12" customFormat="1">
      <c r="B511" s="228"/>
      <c r="C511" s="229"/>
      <c r="D511" s="219" t="s">
        <v>180</v>
      </c>
      <c r="E511" s="229"/>
      <c r="F511" s="231" t="s">
        <v>1055</v>
      </c>
      <c r="G511" s="229"/>
      <c r="H511" s="232">
        <v>234.55699999999999</v>
      </c>
      <c r="I511" s="233"/>
      <c r="J511" s="229"/>
      <c r="K511" s="229"/>
      <c r="L511" s="234"/>
      <c r="M511" s="235"/>
      <c r="N511" s="236"/>
      <c r="O511" s="236"/>
      <c r="P511" s="236"/>
      <c r="Q511" s="236"/>
      <c r="R511" s="236"/>
      <c r="S511" s="236"/>
      <c r="T511" s="237"/>
      <c r="AT511" s="238" t="s">
        <v>180</v>
      </c>
      <c r="AU511" s="238" t="s">
        <v>87</v>
      </c>
      <c r="AV511" s="12" t="s">
        <v>87</v>
      </c>
      <c r="AW511" s="12" t="s">
        <v>4</v>
      </c>
      <c r="AX511" s="12" t="s">
        <v>85</v>
      </c>
      <c r="AY511" s="238" t="s">
        <v>171</v>
      </c>
    </row>
    <row r="512" s="1" customFormat="1" ht="16.5" customHeight="1">
      <c r="B512" s="38"/>
      <c r="C512" s="205" t="s">
        <v>1056</v>
      </c>
      <c r="D512" s="205" t="s">
        <v>173</v>
      </c>
      <c r="E512" s="206" t="s">
        <v>1057</v>
      </c>
      <c r="F512" s="207" t="s">
        <v>1058</v>
      </c>
      <c r="G512" s="208" t="s">
        <v>176</v>
      </c>
      <c r="H512" s="209">
        <v>7.7880000000000003</v>
      </c>
      <c r="I512" s="210"/>
      <c r="J512" s="211">
        <f>ROUND(I512*H512,2)</f>
        <v>0</v>
      </c>
      <c r="K512" s="207" t="s">
        <v>177</v>
      </c>
      <c r="L512" s="43"/>
      <c r="M512" s="212" t="s">
        <v>1</v>
      </c>
      <c r="N512" s="213" t="s">
        <v>48</v>
      </c>
      <c r="O512" s="79"/>
      <c r="P512" s="214">
        <f>O512*H512</f>
        <v>0</v>
      </c>
      <c r="Q512" s="214">
        <v>0.0060000000000000001</v>
      </c>
      <c r="R512" s="214">
        <f>Q512*H512</f>
        <v>0.046728000000000006</v>
      </c>
      <c r="S512" s="214">
        <v>0</v>
      </c>
      <c r="T512" s="215">
        <f>S512*H512</f>
        <v>0</v>
      </c>
      <c r="AR512" s="16" t="s">
        <v>254</v>
      </c>
      <c r="AT512" s="16" t="s">
        <v>173</v>
      </c>
      <c r="AU512" s="16" t="s">
        <v>87</v>
      </c>
      <c r="AY512" s="16" t="s">
        <v>171</v>
      </c>
      <c r="BE512" s="216">
        <f>IF(N512="základní",J512,0)</f>
        <v>0</v>
      </c>
      <c r="BF512" s="216">
        <f>IF(N512="snížená",J512,0)</f>
        <v>0</v>
      </c>
      <c r="BG512" s="216">
        <f>IF(N512="zákl. přenesená",J512,0)</f>
        <v>0</v>
      </c>
      <c r="BH512" s="216">
        <f>IF(N512="sníž. přenesená",J512,0)</f>
        <v>0</v>
      </c>
      <c r="BI512" s="216">
        <f>IF(N512="nulová",J512,0)</f>
        <v>0</v>
      </c>
      <c r="BJ512" s="16" t="s">
        <v>85</v>
      </c>
      <c r="BK512" s="216">
        <f>ROUND(I512*H512,2)</f>
        <v>0</v>
      </c>
      <c r="BL512" s="16" t="s">
        <v>254</v>
      </c>
      <c r="BM512" s="16" t="s">
        <v>1059</v>
      </c>
    </row>
    <row r="513" s="12" customFormat="1">
      <c r="B513" s="228"/>
      <c r="C513" s="229"/>
      <c r="D513" s="219" t="s">
        <v>180</v>
      </c>
      <c r="E513" s="230" t="s">
        <v>1</v>
      </c>
      <c r="F513" s="231" t="s">
        <v>1060</v>
      </c>
      <c r="G513" s="229"/>
      <c r="H513" s="232">
        <v>7.7880000000000003</v>
      </c>
      <c r="I513" s="233"/>
      <c r="J513" s="229"/>
      <c r="K513" s="229"/>
      <c r="L513" s="234"/>
      <c r="M513" s="235"/>
      <c r="N513" s="236"/>
      <c r="O513" s="236"/>
      <c r="P513" s="236"/>
      <c r="Q513" s="236"/>
      <c r="R513" s="236"/>
      <c r="S513" s="236"/>
      <c r="T513" s="237"/>
      <c r="AT513" s="238" t="s">
        <v>180</v>
      </c>
      <c r="AU513" s="238" t="s">
        <v>87</v>
      </c>
      <c r="AV513" s="12" t="s">
        <v>87</v>
      </c>
      <c r="AW513" s="12" t="s">
        <v>38</v>
      </c>
      <c r="AX513" s="12" t="s">
        <v>85</v>
      </c>
      <c r="AY513" s="238" t="s">
        <v>171</v>
      </c>
    </row>
    <row r="514" s="1" customFormat="1" ht="16.5" customHeight="1">
      <c r="B514" s="38"/>
      <c r="C514" s="261" t="s">
        <v>1061</v>
      </c>
      <c r="D514" s="261" t="s">
        <v>383</v>
      </c>
      <c r="E514" s="262" t="s">
        <v>1062</v>
      </c>
      <c r="F514" s="263" t="s">
        <v>1063</v>
      </c>
      <c r="G514" s="264" t="s">
        <v>176</v>
      </c>
      <c r="H514" s="265">
        <v>8.1769999999999996</v>
      </c>
      <c r="I514" s="266"/>
      <c r="J514" s="267">
        <f>ROUND(I514*H514,2)</f>
        <v>0</v>
      </c>
      <c r="K514" s="263" t="s">
        <v>177</v>
      </c>
      <c r="L514" s="268"/>
      <c r="M514" s="269" t="s">
        <v>1</v>
      </c>
      <c r="N514" s="270" t="s">
        <v>48</v>
      </c>
      <c r="O514" s="79"/>
      <c r="P514" s="214">
        <f>O514*H514</f>
        <v>0</v>
      </c>
      <c r="Q514" s="214">
        <v>0.0041000000000000003</v>
      </c>
      <c r="R514" s="214">
        <f>Q514*H514</f>
        <v>0.033525699999999999</v>
      </c>
      <c r="S514" s="214">
        <v>0</v>
      </c>
      <c r="T514" s="215">
        <f>S514*H514</f>
        <v>0</v>
      </c>
      <c r="AR514" s="16" t="s">
        <v>343</v>
      </c>
      <c r="AT514" s="16" t="s">
        <v>383</v>
      </c>
      <c r="AU514" s="16" t="s">
        <v>87</v>
      </c>
      <c r="AY514" s="16" t="s">
        <v>171</v>
      </c>
      <c r="BE514" s="216">
        <f>IF(N514="základní",J514,0)</f>
        <v>0</v>
      </c>
      <c r="BF514" s="216">
        <f>IF(N514="snížená",J514,0)</f>
        <v>0</v>
      </c>
      <c r="BG514" s="216">
        <f>IF(N514="zákl. přenesená",J514,0)</f>
        <v>0</v>
      </c>
      <c r="BH514" s="216">
        <f>IF(N514="sníž. přenesená",J514,0)</f>
        <v>0</v>
      </c>
      <c r="BI514" s="216">
        <f>IF(N514="nulová",J514,0)</f>
        <v>0</v>
      </c>
      <c r="BJ514" s="16" t="s">
        <v>85</v>
      </c>
      <c r="BK514" s="216">
        <f>ROUND(I514*H514,2)</f>
        <v>0</v>
      </c>
      <c r="BL514" s="16" t="s">
        <v>254</v>
      </c>
      <c r="BM514" s="16" t="s">
        <v>1064</v>
      </c>
    </row>
    <row r="515" s="12" customFormat="1">
      <c r="B515" s="228"/>
      <c r="C515" s="229"/>
      <c r="D515" s="219" t="s">
        <v>180</v>
      </c>
      <c r="E515" s="229"/>
      <c r="F515" s="231" t="s">
        <v>1065</v>
      </c>
      <c r="G515" s="229"/>
      <c r="H515" s="232">
        <v>8.1769999999999996</v>
      </c>
      <c r="I515" s="233"/>
      <c r="J515" s="229"/>
      <c r="K515" s="229"/>
      <c r="L515" s="234"/>
      <c r="M515" s="235"/>
      <c r="N515" s="236"/>
      <c r="O515" s="236"/>
      <c r="P515" s="236"/>
      <c r="Q515" s="236"/>
      <c r="R515" s="236"/>
      <c r="S515" s="236"/>
      <c r="T515" s="237"/>
      <c r="AT515" s="238" t="s">
        <v>180</v>
      </c>
      <c r="AU515" s="238" t="s">
        <v>87</v>
      </c>
      <c r="AV515" s="12" t="s">
        <v>87</v>
      </c>
      <c r="AW515" s="12" t="s">
        <v>4</v>
      </c>
      <c r="AX515" s="12" t="s">
        <v>85</v>
      </c>
      <c r="AY515" s="238" t="s">
        <v>171</v>
      </c>
    </row>
    <row r="516" s="1" customFormat="1" ht="16.5" customHeight="1">
      <c r="B516" s="38"/>
      <c r="C516" s="205" t="s">
        <v>1066</v>
      </c>
      <c r="D516" s="205" t="s">
        <v>173</v>
      </c>
      <c r="E516" s="206" t="s">
        <v>1067</v>
      </c>
      <c r="F516" s="207" t="s">
        <v>1068</v>
      </c>
      <c r="G516" s="208" t="s">
        <v>176</v>
      </c>
      <c r="H516" s="209">
        <v>5.819</v>
      </c>
      <c r="I516" s="210"/>
      <c r="J516" s="211">
        <f>ROUND(I516*H516,2)</f>
        <v>0</v>
      </c>
      <c r="K516" s="207" t="s">
        <v>177</v>
      </c>
      <c r="L516" s="43"/>
      <c r="M516" s="212" t="s">
        <v>1</v>
      </c>
      <c r="N516" s="213" t="s">
        <v>48</v>
      </c>
      <c r="O516" s="79"/>
      <c r="P516" s="214">
        <f>O516*H516</f>
        <v>0</v>
      </c>
      <c r="Q516" s="214">
        <v>0.0020400000000000001</v>
      </c>
      <c r="R516" s="214">
        <f>Q516*H516</f>
        <v>0.011870760000000001</v>
      </c>
      <c r="S516" s="214">
        <v>0</v>
      </c>
      <c r="T516" s="215">
        <f>S516*H516</f>
        <v>0</v>
      </c>
      <c r="AR516" s="16" t="s">
        <v>254</v>
      </c>
      <c r="AT516" s="16" t="s">
        <v>173</v>
      </c>
      <c r="AU516" s="16" t="s">
        <v>87</v>
      </c>
      <c r="AY516" s="16" t="s">
        <v>171</v>
      </c>
      <c r="BE516" s="216">
        <f>IF(N516="základní",J516,0)</f>
        <v>0</v>
      </c>
      <c r="BF516" s="216">
        <f>IF(N516="snížená",J516,0)</f>
        <v>0</v>
      </c>
      <c r="BG516" s="216">
        <f>IF(N516="zákl. přenesená",J516,0)</f>
        <v>0</v>
      </c>
      <c r="BH516" s="216">
        <f>IF(N516="sníž. přenesená",J516,0)</f>
        <v>0</v>
      </c>
      <c r="BI516" s="216">
        <f>IF(N516="nulová",J516,0)</f>
        <v>0</v>
      </c>
      <c r="BJ516" s="16" t="s">
        <v>85</v>
      </c>
      <c r="BK516" s="216">
        <f>ROUND(I516*H516,2)</f>
        <v>0</v>
      </c>
      <c r="BL516" s="16" t="s">
        <v>254</v>
      </c>
      <c r="BM516" s="16" t="s">
        <v>1069</v>
      </c>
    </row>
    <row r="517" s="12" customFormat="1">
      <c r="B517" s="228"/>
      <c r="C517" s="229"/>
      <c r="D517" s="219" t="s">
        <v>180</v>
      </c>
      <c r="E517" s="230" t="s">
        <v>1</v>
      </c>
      <c r="F517" s="231" t="s">
        <v>1070</v>
      </c>
      <c r="G517" s="229"/>
      <c r="H517" s="232">
        <v>5.819</v>
      </c>
      <c r="I517" s="233"/>
      <c r="J517" s="229"/>
      <c r="K517" s="229"/>
      <c r="L517" s="234"/>
      <c r="M517" s="235"/>
      <c r="N517" s="236"/>
      <c r="O517" s="236"/>
      <c r="P517" s="236"/>
      <c r="Q517" s="236"/>
      <c r="R517" s="236"/>
      <c r="S517" s="236"/>
      <c r="T517" s="237"/>
      <c r="AT517" s="238" t="s">
        <v>180</v>
      </c>
      <c r="AU517" s="238" t="s">
        <v>87</v>
      </c>
      <c r="AV517" s="12" t="s">
        <v>87</v>
      </c>
      <c r="AW517" s="12" t="s">
        <v>38</v>
      </c>
      <c r="AX517" s="12" t="s">
        <v>85</v>
      </c>
      <c r="AY517" s="238" t="s">
        <v>171</v>
      </c>
    </row>
    <row r="518" s="1" customFormat="1" ht="16.5" customHeight="1">
      <c r="B518" s="38"/>
      <c r="C518" s="205" t="s">
        <v>1071</v>
      </c>
      <c r="D518" s="205" t="s">
        <v>173</v>
      </c>
      <c r="E518" s="206" t="s">
        <v>1067</v>
      </c>
      <c r="F518" s="207" t="s">
        <v>1068</v>
      </c>
      <c r="G518" s="208" t="s">
        <v>176</v>
      </c>
      <c r="H518" s="209">
        <v>5.819</v>
      </c>
      <c r="I518" s="210"/>
      <c r="J518" s="211">
        <f>ROUND(I518*H518,2)</f>
        <v>0</v>
      </c>
      <c r="K518" s="207" t="s">
        <v>177</v>
      </c>
      <c r="L518" s="43"/>
      <c r="M518" s="212" t="s">
        <v>1</v>
      </c>
      <c r="N518" s="213" t="s">
        <v>48</v>
      </c>
      <c r="O518" s="79"/>
      <c r="P518" s="214">
        <f>O518*H518</f>
        <v>0</v>
      </c>
      <c r="Q518" s="214">
        <v>0.0020400000000000001</v>
      </c>
      <c r="R518" s="214">
        <f>Q518*H518</f>
        <v>0.011870760000000001</v>
      </c>
      <c r="S518" s="214">
        <v>0</v>
      </c>
      <c r="T518" s="215">
        <f>S518*H518</f>
        <v>0</v>
      </c>
      <c r="AR518" s="16" t="s">
        <v>254</v>
      </c>
      <c r="AT518" s="16" t="s">
        <v>173</v>
      </c>
      <c r="AU518" s="16" t="s">
        <v>87</v>
      </c>
      <c r="AY518" s="16" t="s">
        <v>171</v>
      </c>
      <c r="BE518" s="216">
        <f>IF(N518="základní",J518,0)</f>
        <v>0</v>
      </c>
      <c r="BF518" s="216">
        <f>IF(N518="snížená",J518,0)</f>
        <v>0</v>
      </c>
      <c r="BG518" s="216">
        <f>IF(N518="zákl. přenesená",J518,0)</f>
        <v>0</v>
      </c>
      <c r="BH518" s="216">
        <f>IF(N518="sníž. přenesená",J518,0)</f>
        <v>0</v>
      </c>
      <c r="BI518" s="216">
        <f>IF(N518="nulová",J518,0)</f>
        <v>0</v>
      </c>
      <c r="BJ518" s="16" t="s">
        <v>85</v>
      </c>
      <c r="BK518" s="216">
        <f>ROUND(I518*H518,2)</f>
        <v>0</v>
      </c>
      <c r="BL518" s="16" t="s">
        <v>254</v>
      </c>
      <c r="BM518" s="16" t="s">
        <v>1072</v>
      </c>
    </row>
    <row r="519" s="12" customFormat="1">
      <c r="B519" s="228"/>
      <c r="C519" s="229"/>
      <c r="D519" s="219" t="s">
        <v>180</v>
      </c>
      <c r="E519" s="230" t="s">
        <v>1</v>
      </c>
      <c r="F519" s="231" t="s">
        <v>1070</v>
      </c>
      <c r="G519" s="229"/>
      <c r="H519" s="232">
        <v>5.819</v>
      </c>
      <c r="I519" s="233"/>
      <c r="J519" s="229"/>
      <c r="K519" s="229"/>
      <c r="L519" s="234"/>
      <c r="M519" s="235"/>
      <c r="N519" s="236"/>
      <c r="O519" s="236"/>
      <c r="P519" s="236"/>
      <c r="Q519" s="236"/>
      <c r="R519" s="236"/>
      <c r="S519" s="236"/>
      <c r="T519" s="237"/>
      <c r="AT519" s="238" t="s">
        <v>180</v>
      </c>
      <c r="AU519" s="238" t="s">
        <v>87</v>
      </c>
      <c r="AV519" s="12" t="s">
        <v>87</v>
      </c>
      <c r="AW519" s="12" t="s">
        <v>38</v>
      </c>
      <c r="AX519" s="12" t="s">
        <v>85</v>
      </c>
      <c r="AY519" s="238" t="s">
        <v>171</v>
      </c>
    </row>
    <row r="520" s="1" customFormat="1" ht="16.5" customHeight="1">
      <c r="B520" s="38"/>
      <c r="C520" s="261" t="s">
        <v>1073</v>
      </c>
      <c r="D520" s="261" t="s">
        <v>383</v>
      </c>
      <c r="E520" s="262" t="s">
        <v>1074</v>
      </c>
      <c r="F520" s="263" t="s">
        <v>1075</v>
      </c>
      <c r="G520" s="264" t="s">
        <v>176</v>
      </c>
      <c r="H520" s="265">
        <v>5.9349999999999996</v>
      </c>
      <c r="I520" s="266"/>
      <c r="J520" s="267">
        <f>ROUND(I520*H520,2)</f>
        <v>0</v>
      </c>
      <c r="K520" s="263" t="s">
        <v>177</v>
      </c>
      <c r="L520" s="268"/>
      <c r="M520" s="269" t="s">
        <v>1</v>
      </c>
      <c r="N520" s="270" t="s">
        <v>48</v>
      </c>
      <c r="O520" s="79"/>
      <c r="P520" s="214">
        <f>O520*H520</f>
        <v>0</v>
      </c>
      <c r="Q520" s="214">
        <v>0.0041000000000000003</v>
      </c>
      <c r="R520" s="214">
        <f>Q520*H520</f>
        <v>0.024333500000000001</v>
      </c>
      <c r="S520" s="214">
        <v>0</v>
      </c>
      <c r="T520" s="215">
        <f>S520*H520</f>
        <v>0</v>
      </c>
      <c r="AR520" s="16" t="s">
        <v>343</v>
      </c>
      <c r="AT520" s="16" t="s">
        <v>383</v>
      </c>
      <c r="AU520" s="16" t="s">
        <v>87</v>
      </c>
      <c r="AY520" s="16" t="s">
        <v>171</v>
      </c>
      <c r="BE520" s="216">
        <f>IF(N520="základní",J520,0)</f>
        <v>0</v>
      </c>
      <c r="BF520" s="216">
        <f>IF(N520="snížená",J520,0)</f>
        <v>0</v>
      </c>
      <c r="BG520" s="216">
        <f>IF(N520="zákl. přenesená",J520,0)</f>
        <v>0</v>
      </c>
      <c r="BH520" s="216">
        <f>IF(N520="sníž. přenesená",J520,0)</f>
        <v>0</v>
      </c>
      <c r="BI520" s="216">
        <f>IF(N520="nulová",J520,0)</f>
        <v>0</v>
      </c>
      <c r="BJ520" s="16" t="s">
        <v>85</v>
      </c>
      <c r="BK520" s="216">
        <f>ROUND(I520*H520,2)</f>
        <v>0</v>
      </c>
      <c r="BL520" s="16" t="s">
        <v>254</v>
      </c>
      <c r="BM520" s="16" t="s">
        <v>1076</v>
      </c>
    </row>
    <row r="521" s="12" customFormat="1">
      <c r="B521" s="228"/>
      <c r="C521" s="229"/>
      <c r="D521" s="219" t="s">
        <v>180</v>
      </c>
      <c r="E521" s="229"/>
      <c r="F521" s="231" t="s">
        <v>1077</v>
      </c>
      <c r="G521" s="229"/>
      <c r="H521" s="232">
        <v>5.9349999999999996</v>
      </c>
      <c r="I521" s="233"/>
      <c r="J521" s="229"/>
      <c r="K521" s="229"/>
      <c r="L521" s="234"/>
      <c r="M521" s="235"/>
      <c r="N521" s="236"/>
      <c r="O521" s="236"/>
      <c r="P521" s="236"/>
      <c r="Q521" s="236"/>
      <c r="R521" s="236"/>
      <c r="S521" s="236"/>
      <c r="T521" s="237"/>
      <c r="AT521" s="238" t="s">
        <v>180</v>
      </c>
      <c r="AU521" s="238" t="s">
        <v>87</v>
      </c>
      <c r="AV521" s="12" t="s">
        <v>87</v>
      </c>
      <c r="AW521" s="12" t="s">
        <v>4</v>
      </c>
      <c r="AX521" s="12" t="s">
        <v>85</v>
      </c>
      <c r="AY521" s="238" t="s">
        <v>171</v>
      </c>
    </row>
    <row r="522" s="1" customFormat="1" ht="16.5" customHeight="1">
      <c r="B522" s="38"/>
      <c r="C522" s="205" t="s">
        <v>1078</v>
      </c>
      <c r="D522" s="205" t="s">
        <v>173</v>
      </c>
      <c r="E522" s="206" t="s">
        <v>1079</v>
      </c>
      <c r="F522" s="207" t="s">
        <v>1080</v>
      </c>
      <c r="G522" s="208" t="s">
        <v>176</v>
      </c>
      <c r="H522" s="209">
        <v>5.819</v>
      </c>
      <c r="I522" s="210"/>
      <c r="J522" s="211">
        <f>ROUND(I522*H522,2)</f>
        <v>0</v>
      </c>
      <c r="K522" s="207" t="s">
        <v>177</v>
      </c>
      <c r="L522" s="43"/>
      <c r="M522" s="212" t="s">
        <v>1</v>
      </c>
      <c r="N522" s="213" t="s">
        <v>48</v>
      </c>
      <c r="O522" s="79"/>
      <c r="P522" s="214">
        <f>O522*H522</f>
        <v>0</v>
      </c>
      <c r="Q522" s="214">
        <v>0.0020400000000000001</v>
      </c>
      <c r="R522" s="214">
        <f>Q522*H522</f>
        <v>0.011870760000000001</v>
      </c>
      <c r="S522" s="214">
        <v>0</v>
      </c>
      <c r="T522" s="215">
        <f>S522*H522</f>
        <v>0</v>
      </c>
      <c r="AR522" s="16" t="s">
        <v>254</v>
      </c>
      <c r="AT522" s="16" t="s">
        <v>173</v>
      </c>
      <c r="AU522" s="16" t="s">
        <v>87</v>
      </c>
      <c r="AY522" s="16" t="s">
        <v>171</v>
      </c>
      <c r="BE522" s="216">
        <f>IF(N522="základní",J522,0)</f>
        <v>0</v>
      </c>
      <c r="BF522" s="216">
        <f>IF(N522="snížená",J522,0)</f>
        <v>0</v>
      </c>
      <c r="BG522" s="216">
        <f>IF(N522="zákl. přenesená",J522,0)</f>
        <v>0</v>
      </c>
      <c r="BH522" s="216">
        <f>IF(N522="sníž. přenesená",J522,0)</f>
        <v>0</v>
      </c>
      <c r="BI522" s="216">
        <f>IF(N522="nulová",J522,0)</f>
        <v>0</v>
      </c>
      <c r="BJ522" s="16" t="s">
        <v>85</v>
      </c>
      <c r="BK522" s="216">
        <f>ROUND(I522*H522,2)</f>
        <v>0</v>
      </c>
      <c r="BL522" s="16" t="s">
        <v>254</v>
      </c>
      <c r="BM522" s="16" t="s">
        <v>1081</v>
      </c>
    </row>
    <row r="523" s="12" customFormat="1">
      <c r="B523" s="228"/>
      <c r="C523" s="229"/>
      <c r="D523" s="219" t="s">
        <v>180</v>
      </c>
      <c r="E523" s="230" t="s">
        <v>1</v>
      </c>
      <c r="F523" s="231" t="s">
        <v>1070</v>
      </c>
      <c r="G523" s="229"/>
      <c r="H523" s="232">
        <v>5.819</v>
      </c>
      <c r="I523" s="233"/>
      <c r="J523" s="229"/>
      <c r="K523" s="229"/>
      <c r="L523" s="234"/>
      <c r="M523" s="235"/>
      <c r="N523" s="236"/>
      <c r="O523" s="236"/>
      <c r="P523" s="236"/>
      <c r="Q523" s="236"/>
      <c r="R523" s="236"/>
      <c r="S523" s="236"/>
      <c r="T523" s="237"/>
      <c r="AT523" s="238" t="s">
        <v>180</v>
      </c>
      <c r="AU523" s="238" t="s">
        <v>87</v>
      </c>
      <c r="AV523" s="12" t="s">
        <v>87</v>
      </c>
      <c r="AW523" s="12" t="s">
        <v>38</v>
      </c>
      <c r="AX523" s="12" t="s">
        <v>85</v>
      </c>
      <c r="AY523" s="238" t="s">
        <v>171</v>
      </c>
    </row>
    <row r="524" s="1" customFormat="1" ht="16.5" customHeight="1">
      <c r="B524" s="38"/>
      <c r="C524" s="261" t="s">
        <v>1082</v>
      </c>
      <c r="D524" s="261" t="s">
        <v>383</v>
      </c>
      <c r="E524" s="262" t="s">
        <v>1083</v>
      </c>
      <c r="F524" s="263" t="s">
        <v>1084</v>
      </c>
      <c r="G524" s="264" t="s">
        <v>194</v>
      </c>
      <c r="H524" s="265">
        <v>0.27600000000000002</v>
      </c>
      <c r="I524" s="266"/>
      <c r="J524" s="267">
        <f>ROUND(I524*H524,2)</f>
        <v>0</v>
      </c>
      <c r="K524" s="263" t="s">
        <v>177</v>
      </c>
      <c r="L524" s="268"/>
      <c r="M524" s="269" t="s">
        <v>1</v>
      </c>
      <c r="N524" s="270" t="s">
        <v>48</v>
      </c>
      <c r="O524" s="79"/>
      <c r="P524" s="214">
        <f>O524*H524</f>
        <v>0</v>
      </c>
      <c r="Q524" s="214">
        <v>0.02</v>
      </c>
      <c r="R524" s="214">
        <f>Q524*H524</f>
        <v>0.0055200000000000006</v>
      </c>
      <c r="S524" s="214">
        <v>0</v>
      </c>
      <c r="T524" s="215">
        <f>S524*H524</f>
        <v>0</v>
      </c>
      <c r="AR524" s="16" t="s">
        <v>343</v>
      </c>
      <c r="AT524" s="16" t="s">
        <v>383</v>
      </c>
      <c r="AU524" s="16" t="s">
        <v>87</v>
      </c>
      <c r="AY524" s="16" t="s">
        <v>171</v>
      </c>
      <c r="BE524" s="216">
        <f>IF(N524="základní",J524,0)</f>
        <v>0</v>
      </c>
      <c r="BF524" s="216">
        <f>IF(N524="snížená",J524,0)</f>
        <v>0</v>
      </c>
      <c r="BG524" s="216">
        <f>IF(N524="zákl. přenesená",J524,0)</f>
        <v>0</v>
      </c>
      <c r="BH524" s="216">
        <f>IF(N524="sníž. přenesená",J524,0)</f>
        <v>0</v>
      </c>
      <c r="BI524" s="216">
        <f>IF(N524="nulová",J524,0)</f>
        <v>0</v>
      </c>
      <c r="BJ524" s="16" t="s">
        <v>85</v>
      </c>
      <c r="BK524" s="216">
        <f>ROUND(I524*H524,2)</f>
        <v>0</v>
      </c>
      <c r="BL524" s="16" t="s">
        <v>254</v>
      </c>
      <c r="BM524" s="16" t="s">
        <v>1085</v>
      </c>
    </row>
    <row r="525" s="12" customFormat="1">
      <c r="B525" s="228"/>
      <c r="C525" s="229"/>
      <c r="D525" s="219" t="s">
        <v>180</v>
      </c>
      <c r="E525" s="230" t="s">
        <v>1</v>
      </c>
      <c r="F525" s="231" t="s">
        <v>1086</v>
      </c>
      <c r="G525" s="229"/>
      <c r="H525" s="232">
        <v>0.27600000000000002</v>
      </c>
      <c r="I525" s="233"/>
      <c r="J525" s="229"/>
      <c r="K525" s="229"/>
      <c r="L525" s="234"/>
      <c r="M525" s="235"/>
      <c r="N525" s="236"/>
      <c r="O525" s="236"/>
      <c r="P525" s="236"/>
      <c r="Q525" s="236"/>
      <c r="R525" s="236"/>
      <c r="S525" s="236"/>
      <c r="T525" s="237"/>
      <c r="AT525" s="238" t="s">
        <v>180</v>
      </c>
      <c r="AU525" s="238" t="s">
        <v>87</v>
      </c>
      <c r="AV525" s="12" t="s">
        <v>87</v>
      </c>
      <c r="AW525" s="12" t="s">
        <v>38</v>
      </c>
      <c r="AX525" s="12" t="s">
        <v>85</v>
      </c>
      <c r="AY525" s="238" t="s">
        <v>171</v>
      </c>
    </row>
    <row r="526" s="1" customFormat="1" ht="16.5" customHeight="1">
      <c r="B526" s="38"/>
      <c r="C526" s="205" t="s">
        <v>1087</v>
      </c>
      <c r="D526" s="205" t="s">
        <v>173</v>
      </c>
      <c r="E526" s="206" t="s">
        <v>1088</v>
      </c>
      <c r="F526" s="207" t="s">
        <v>1089</v>
      </c>
      <c r="G526" s="208" t="s">
        <v>176</v>
      </c>
      <c r="H526" s="209">
        <v>377.45999999999998</v>
      </c>
      <c r="I526" s="210"/>
      <c r="J526" s="211">
        <f>ROUND(I526*H526,2)</f>
        <v>0</v>
      </c>
      <c r="K526" s="207" t="s">
        <v>177</v>
      </c>
      <c r="L526" s="43"/>
      <c r="M526" s="212" t="s">
        <v>1</v>
      </c>
      <c r="N526" s="213" t="s">
        <v>48</v>
      </c>
      <c r="O526" s="79"/>
      <c r="P526" s="214">
        <f>O526*H526</f>
        <v>0</v>
      </c>
      <c r="Q526" s="214">
        <v>0</v>
      </c>
      <c r="R526" s="214">
        <f>Q526*H526</f>
        <v>0</v>
      </c>
      <c r="S526" s="214">
        <v>0</v>
      </c>
      <c r="T526" s="215">
        <f>S526*H526</f>
        <v>0</v>
      </c>
      <c r="AR526" s="16" t="s">
        <v>254</v>
      </c>
      <c r="AT526" s="16" t="s">
        <v>173</v>
      </c>
      <c r="AU526" s="16" t="s">
        <v>87</v>
      </c>
      <c r="AY526" s="16" t="s">
        <v>171</v>
      </c>
      <c r="BE526" s="216">
        <f>IF(N526="základní",J526,0)</f>
        <v>0</v>
      </c>
      <c r="BF526" s="216">
        <f>IF(N526="snížená",J526,0)</f>
        <v>0</v>
      </c>
      <c r="BG526" s="216">
        <f>IF(N526="zákl. přenesená",J526,0)</f>
        <v>0</v>
      </c>
      <c r="BH526" s="216">
        <f>IF(N526="sníž. přenesená",J526,0)</f>
        <v>0</v>
      </c>
      <c r="BI526" s="216">
        <f>IF(N526="nulová",J526,0)</f>
        <v>0</v>
      </c>
      <c r="BJ526" s="16" t="s">
        <v>85</v>
      </c>
      <c r="BK526" s="216">
        <f>ROUND(I526*H526,2)</f>
        <v>0</v>
      </c>
      <c r="BL526" s="16" t="s">
        <v>254</v>
      </c>
      <c r="BM526" s="16" t="s">
        <v>1090</v>
      </c>
    </row>
    <row r="527" s="11" customFormat="1">
      <c r="B527" s="217"/>
      <c r="C527" s="218"/>
      <c r="D527" s="219" t="s">
        <v>180</v>
      </c>
      <c r="E527" s="220" t="s">
        <v>1</v>
      </c>
      <c r="F527" s="221" t="s">
        <v>309</v>
      </c>
      <c r="G527" s="218"/>
      <c r="H527" s="220" t="s">
        <v>1</v>
      </c>
      <c r="I527" s="222"/>
      <c r="J527" s="218"/>
      <c r="K527" s="218"/>
      <c r="L527" s="223"/>
      <c r="M527" s="224"/>
      <c r="N527" s="225"/>
      <c r="O527" s="225"/>
      <c r="P527" s="225"/>
      <c r="Q527" s="225"/>
      <c r="R527" s="225"/>
      <c r="S527" s="225"/>
      <c r="T527" s="226"/>
      <c r="AT527" s="227" t="s">
        <v>180</v>
      </c>
      <c r="AU527" s="227" t="s">
        <v>87</v>
      </c>
      <c r="AV527" s="11" t="s">
        <v>85</v>
      </c>
      <c r="AW527" s="11" t="s">
        <v>38</v>
      </c>
      <c r="AX527" s="11" t="s">
        <v>77</v>
      </c>
      <c r="AY527" s="227" t="s">
        <v>171</v>
      </c>
    </row>
    <row r="528" s="12" customFormat="1">
      <c r="B528" s="228"/>
      <c r="C528" s="229"/>
      <c r="D528" s="219" t="s">
        <v>180</v>
      </c>
      <c r="E528" s="230" t="s">
        <v>1</v>
      </c>
      <c r="F528" s="231" t="s">
        <v>1091</v>
      </c>
      <c r="G528" s="229"/>
      <c r="H528" s="232">
        <v>377.45999999999998</v>
      </c>
      <c r="I528" s="233"/>
      <c r="J528" s="229"/>
      <c r="K528" s="229"/>
      <c r="L528" s="234"/>
      <c r="M528" s="235"/>
      <c r="N528" s="236"/>
      <c r="O528" s="236"/>
      <c r="P528" s="236"/>
      <c r="Q528" s="236"/>
      <c r="R528" s="236"/>
      <c r="S528" s="236"/>
      <c r="T528" s="237"/>
      <c r="AT528" s="238" t="s">
        <v>180</v>
      </c>
      <c r="AU528" s="238" t="s">
        <v>87</v>
      </c>
      <c r="AV528" s="12" t="s">
        <v>87</v>
      </c>
      <c r="AW528" s="12" t="s">
        <v>38</v>
      </c>
      <c r="AX528" s="12" t="s">
        <v>85</v>
      </c>
      <c r="AY528" s="238" t="s">
        <v>171</v>
      </c>
    </row>
    <row r="529" s="1" customFormat="1" ht="16.5" customHeight="1">
      <c r="B529" s="38"/>
      <c r="C529" s="261" t="s">
        <v>1092</v>
      </c>
      <c r="D529" s="261" t="s">
        <v>383</v>
      </c>
      <c r="E529" s="262" t="s">
        <v>1093</v>
      </c>
      <c r="F529" s="263" t="s">
        <v>1094</v>
      </c>
      <c r="G529" s="264" t="s">
        <v>176</v>
      </c>
      <c r="H529" s="265">
        <v>415.20600000000002</v>
      </c>
      <c r="I529" s="266"/>
      <c r="J529" s="267">
        <f>ROUND(I529*H529,2)</f>
        <v>0</v>
      </c>
      <c r="K529" s="263" t="s">
        <v>177</v>
      </c>
      <c r="L529" s="268"/>
      <c r="M529" s="269" t="s">
        <v>1</v>
      </c>
      <c r="N529" s="270" t="s">
        <v>48</v>
      </c>
      <c r="O529" s="79"/>
      <c r="P529" s="214">
        <f>O529*H529</f>
        <v>0</v>
      </c>
      <c r="Q529" s="214">
        <v>0.00050000000000000001</v>
      </c>
      <c r="R529" s="214">
        <f>Q529*H529</f>
        <v>0.20760300000000001</v>
      </c>
      <c r="S529" s="214">
        <v>0</v>
      </c>
      <c r="T529" s="215">
        <f>S529*H529</f>
        <v>0</v>
      </c>
      <c r="AR529" s="16" t="s">
        <v>343</v>
      </c>
      <c r="AT529" s="16" t="s">
        <v>383</v>
      </c>
      <c r="AU529" s="16" t="s">
        <v>87</v>
      </c>
      <c r="AY529" s="16" t="s">
        <v>171</v>
      </c>
      <c r="BE529" s="216">
        <f>IF(N529="základní",J529,0)</f>
        <v>0</v>
      </c>
      <c r="BF529" s="216">
        <f>IF(N529="snížená",J529,0)</f>
        <v>0</v>
      </c>
      <c r="BG529" s="216">
        <f>IF(N529="zákl. přenesená",J529,0)</f>
        <v>0</v>
      </c>
      <c r="BH529" s="216">
        <f>IF(N529="sníž. přenesená",J529,0)</f>
        <v>0</v>
      </c>
      <c r="BI529" s="216">
        <f>IF(N529="nulová",J529,0)</f>
        <v>0</v>
      </c>
      <c r="BJ529" s="16" t="s">
        <v>85</v>
      </c>
      <c r="BK529" s="216">
        <f>ROUND(I529*H529,2)</f>
        <v>0</v>
      </c>
      <c r="BL529" s="16" t="s">
        <v>254</v>
      </c>
      <c r="BM529" s="16" t="s">
        <v>1095</v>
      </c>
    </row>
    <row r="530" s="12" customFormat="1">
      <c r="B530" s="228"/>
      <c r="C530" s="229"/>
      <c r="D530" s="219" t="s">
        <v>180</v>
      </c>
      <c r="E530" s="229"/>
      <c r="F530" s="231" t="s">
        <v>1096</v>
      </c>
      <c r="G530" s="229"/>
      <c r="H530" s="232">
        <v>415.20600000000002</v>
      </c>
      <c r="I530" s="233"/>
      <c r="J530" s="229"/>
      <c r="K530" s="229"/>
      <c r="L530" s="234"/>
      <c r="M530" s="235"/>
      <c r="N530" s="236"/>
      <c r="O530" s="236"/>
      <c r="P530" s="236"/>
      <c r="Q530" s="236"/>
      <c r="R530" s="236"/>
      <c r="S530" s="236"/>
      <c r="T530" s="237"/>
      <c r="AT530" s="238" t="s">
        <v>180</v>
      </c>
      <c r="AU530" s="238" t="s">
        <v>87</v>
      </c>
      <c r="AV530" s="12" t="s">
        <v>87</v>
      </c>
      <c r="AW530" s="12" t="s">
        <v>4</v>
      </c>
      <c r="AX530" s="12" t="s">
        <v>85</v>
      </c>
      <c r="AY530" s="238" t="s">
        <v>171</v>
      </c>
    </row>
    <row r="531" s="1" customFormat="1" ht="16.5" customHeight="1">
      <c r="B531" s="38"/>
      <c r="C531" s="205" t="s">
        <v>1097</v>
      </c>
      <c r="D531" s="205" t="s">
        <v>173</v>
      </c>
      <c r="E531" s="206" t="s">
        <v>1088</v>
      </c>
      <c r="F531" s="207" t="s">
        <v>1089</v>
      </c>
      <c r="G531" s="208" t="s">
        <v>176</v>
      </c>
      <c r="H531" s="209">
        <v>377.45999999999998</v>
      </c>
      <c r="I531" s="210"/>
      <c r="J531" s="211">
        <f>ROUND(I531*H531,2)</f>
        <v>0</v>
      </c>
      <c r="K531" s="207" t="s">
        <v>177</v>
      </c>
      <c r="L531" s="43"/>
      <c r="M531" s="212" t="s">
        <v>1</v>
      </c>
      <c r="N531" s="213" t="s">
        <v>48</v>
      </c>
      <c r="O531" s="79"/>
      <c r="P531" s="214">
        <f>O531*H531</f>
        <v>0</v>
      </c>
      <c r="Q531" s="214">
        <v>0</v>
      </c>
      <c r="R531" s="214">
        <f>Q531*H531</f>
        <v>0</v>
      </c>
      <c r="S531" s="214">
        <v>0</v>
      </c>
      <c r="T531" s="215">
        <f>S531*H531</f>
        <v>0</v>
      </c>
      <c r="AR531" s="16" t="s">
        <v>254</v>
      </c>
      <c r="AT531" s="16" t="s">
        <v>173</v>
      </c>
      <c r="AU531" s="16" t="s">
        <v>87</v>
      </c>
      <c r="AY531" s="16" t="s">
        <v>171</v>
      </c>
      <c r="BE531" s="216">
        <f>IF(N531="základní",J531,0)</f>
        <v>0</v>
      </c>
      <c r="BF531" s="216">
        <f>IF(N531="snížená",J531,0)</f>
        <v>0</v>
      </c>
      <c r="BG531" s="216">
        <f>IF(N531="zákl. přenesená",J531,0)</f>
        <v>0</v>
      </c>
      <c r="BH531" s="216">
        <f>IF(N531="sníž. přenesená",J531,0)</f>
        <v>0</v>
      </c>
      <c r="BI531" s="216">
        <f>IF(N531="nulová",J531,0)</f>
        <v>0</v>
      </c>
      <c r="BJ531" s="16" t="s">
        <v>85</v>
      </c>
      <c r="BK531" s="216">
        <f>ROUND(I531*H531,2)</f>
        <v>0</v>
      </c>
      <c r="BL531" s="16" t="s">
        <v>254</v>
      </c>
      <c r="BM531" s="16" t="s">
        <v>1098</v>
      </c>
    </row>
    <row r="532" s="1" customFormat="1" ht="16.5" customHeight="1">
      <c r="B532" s="38"/>
      <c r="C532" s="205" t="s">
        <v>1099</v>
      </c>
      <c r="D532" s="205" t="s">
        <v>173</v>
      </c>
      <c r="E532" s="206" t="s">
        <v>1088</v>
      </c>
      <c r="F532" s="207" t="s">
        <v>1089</v>
      </c>
      <c r="G532" s="208" t="s">
        <v>176</v>
      </c>
      <c r="H532" s="209">
        <v>5.819</v>
      </c>
      <c r="I532" s="210"/>
      <c r="J532" s="211">
        <f>ROUND(I532*H532,2)</f>
        <v>0</v>
      </c>
      <c r="K532" s="207" t="s">
        <v>177</v>
      </c>
      <c r="L532" s="43"/>
      <c r="M532" s="212" t="s">
        <v>1</v>
      </c>
      <c r="N532" s="213" t="s">
        <v>48</v>
      </c>
      <c r="O532" s="79"/>
      <c r="P532" s="214">
        <f>O532*H532</f>
        <v>0</v>
      </c>
      <c r="Q532" s="214">
        <v>0</v>
      </c>
      <c r="R532" s="214">
        <f>Q532*H532</f>
        <v>0</v>
      </c>
      <c r="S532" s="214">
        <v>0</v>
      </c>
      <c r="T532" s="215">
        <f>S532*H532</f>
        <v>0</v>
      </c>
      <c r="AR532" s="16" t="s">
        <v>254</v>
      </c>
      <c r="AT532" s="16" t="s">
        <v>173</v>
      </c>
      <c r="AU532" s="16" t="s">
        <v>87</v>
      </c>
      <c r="AY532" s="16" t="s">
        <v>171</v>
      </c>
      <c r="BE532" s="216">
        <f>IF(N532="základní",J532,0)</f>
        <v>0</v>
      </c>
      <c r="BF532" s="216">
        <f>IF(N532="snížená",J532,0)</f>
        <v>0</v>
      </c>
      <c r="BG532" s="216">
        <f>IF(N532="zákl. přenesená",J532,0)</f>
        <v>0</v>
      </c>
      <c r="BH532" s="216">
        <f>IF(N532="sníž. přenesená",J532,0)</f>
        <v>0</v>
      </c>
      <c r="BI532" s="216">
        <f>IF(N532="nulová",J532,0)</f>
        <v>0</v>
      </c>
      <c r="BJ532" s="16" t="s">
        <v>85</v>
      </c>
      <c r="BK532" s="216">
        <f>ROUND(I532*H532,2)</f>
        <v>0</v>
      </c>
      <c r="BL532" s="16" t="s">
        <v>254</v>
      </c>
      <c r="BM532" s="16" t="s">
        <v>1100</v>
      </c>
    </row>
    <row r="533" s="12" customFormat="1">
      <c r="B533" s="228"/>
      <c r="C533" s="229"/>
      <c r="D533" s="219" t="s">
        <v>180</v>
      </c>
      <c r="E533" s="230" t="s">
        <v>1</v>
      </c>
      <c r="F533" s="231" t="s">
        <v>1070</v>
      </c>
      <c r="G533" s="229"/>
      <c r="H533" s="232">
        <v>5.819</v>
      </c>
      <c r="I533" s="233"/>
      <c r="J533" s="229"/>
      <c r="K533" s="229"/>
      <c r="L533" s="234"/>
      <c r="M533" s="235"/>
      <c r="N533" s="236"/>
      <c r="O533" s="236"/>
      <c r="P533" s="236"/>
      <c r="Q533" s="236"/>
      <c r="R533" s="236"/>
      <c r="S533" s="236"/>
      <c r="T533" s="237"/>
      <c r="AT533" s="238" t="s">
        <v>180</v>
      </c>
      <c r="AU533" s="238" t="s">
        <v>87</v>
      </c>
      <c r="AV533" s="12" t="s">
        <v>87</v>
      </c>
      <c r="AW533" s="12" t="s">
        <v>38</v>
      </c>
      <c r="AX533" s="12" t="s">
        <v>85</v>
      </c>
      <c r="AY533" s="238" t="s">
        <v>171</v>
      </c>
    </row>
    <row r="534" s="1" customFormat="1" ht="16.5" customHeight="1">
      <c r="B534" s="38"/>
      <c r="C534" s="261" t="s">
        <v>1101</v>
      </c>
      <c r="D534" s="261" t="s">
        <v>383</v>
      </c>
      <c r="E534" s="262" t="s">
        <v>1102</v>
      </c>
      <c r="F534" s="263" t="s">
        <v>1103</v>
      </c>
      <c r="G534" s="264" t="s">
        <v>176</v>
      </c>
      <c r="H534" s="265">
        <v>6.4009999999999998</v>
      </c>
      <c r="I534" s="266"/>
      <c r="J534" s="267">
        <f>ROUND(I534*H534,2)</f>
        <v>0</v>
      </c>
      <c r="K534" s="263" t="s">
        <v>177</v>
      </c>
      <c r="L534" s="268"/>
      <c r="M534" s="269" t="s">
        <v>1</v>
      </c>
      <c r="N534" s="270" t="s">
        <v>48</v>
      </c>
      <c r="O534" s="79"/>
      <c r="P534" s="214">
        <f>O534*H534</f>
        <v>0</v>
      </c>
      <c r="Q534" s="214">
        <v>0.00010000000000000001</v>
      </c>
      <c r="R534" s="214">
        <f>Q534*H534</f>
        <v>0.0006401</v>
      </c>
      <c r="S534" s="214">
        <v>0</v>
      </c>
      <c r="T534" s="215">
        <f>S534*H534</f>
        <v>0</v>
      </c>
      <c r="AR534" s="16" t="s">
        <v>343</v>
      </c>
      <c r="AT534" s="16" t="s">
        <v>383</v>
      </c>
      <c r="AU534" s="16" t="s">
        <v>87</v>
      </c>
      <c r="AY534" s="16" t="s">
        <v>171</v>
      </c>
      <c r="BE534" s="216">
        <f>IF(N534="základní",J534,0)</f>
        <v>0</v>
      </c>
      <c r="BF534" s="216">
        <f>IF(N534="snížená",J534,0)</f>
        <v>0</v>
      </c>
      <c r="BG534" s="216">
        <f>IF(N534="zákl. přenesená",J534,0)</f>
        <v>0</v>
      </c>
      <c r="BH534" s="216">
        <f>IF(N534="sníž. přenesená",J534,0)</f>
        <v>0</v>
      </c>
      <c r="BI534" s="216">
        <f>IF(N534="nulová",J534,0)</f>
        <v>0</v>
      </c>
      <c r="BJ534" s="16" t="s">
        <v>85</v>
      </c>
      <c r="BK534" s="216">
        <f>ROUND(I534*H534,2)</f>
        <v>0</v>
      </c>
      <c r="BL534" s="16" t="s">
        <v>254</v>
      </c>
      <c r="BM534" s="16" t="s">
        <v>1104</v>
      </c>
    </row>
    <row r="535" s="12" customFormat="1">
      <c r="B535" s="228"/>
      <c r="C535" s="229"/>
      <c r="D535" s="219" t="s">
        <v>180</v>
      </c>
      <c r="E535" s="229"/>
      <c r="F535" s="231" t="s">
        <v>1105</v>
      </c>
      <c r="G535" s="229"/>
      <c r="H535" s="232">
        <v>6.4009999999999998</v>
      </c>
      <c r="I535" s="233"/>
      <c r="J535" s="229"/>
      <c r="K535" s="229"/>
      <c r="L535" s="234"/>
      <c r="M535" s="235"/>
      <c r="N535" s="236"/>
      <c r="O535" s="236"/>
      <c r="P535" s="236"/>
      <c r="Q535" s="236"/>
      <c r="R535" s="236"/>
      <c r="S535" s="236"/>
      <c r="T535" s="237"/>
      <c r="AT535" s="238" t="s">
        <v>180</v>
      </c>
      <c r="AU535" s="238" t="s">
        <v>87</v>
      </c>
      <c r="AV535" s="12" t="s">
        <v>87</v>
      </c>
      <c r="AW535" s="12" t="s">
        <v>4</v>
      </c>
      <c r="AX535" s="12" t="s">
        <v>85</v>
      </c>
      <c r="AY535" s="238" t="s">
        <v>171</v>
      </c>
    </row>
    <row r="536" s="1" customFormat="1" ht="16.5" customHeight="1">
      <c r="B536" s="38"/>
      <c r="C536" s="205" t="s">
        <v>1106</v>
      </c>
      <c r="D536" s="205" t="s">
        <v>173</v>
      </c>
      <c r="E536" s="206" t="s">
        <v>1107</v>
      </c>
      <c r="F536" s="207" t="s">
        <v>1108</v>
      </c>
      <c r="G536" s="208" t="s">
        <v>176</v>
      </c>
      <c r="H536" s="209">
        <v>377.95999999999998</v>
      </c>
      <c r="I536" s="210"/>
      <c r="J536" s="211">
        <f>ROUND(I536*H536,2)</f>
        <v>0</v>
      </c>
      <c r="K536" s="207" t="s">
        <v>177</v>
      </c>
      <c r="L536" s="43"/>
      <c r="M536" s="212" t="s">
        <v>1</v>
      </c>
      <c r="N536" s="213" t="s">
        <v>48</v>
      </c>
      <c r="O536" s="79"/>
      <c r="P536" s="214">
        <f>O536*H536</f>
        <v>0</v>
      </c>
      <c r="Q536" s="214">
        <v>4.0000000000000003E-05</v>
      </c>
      <c r="R536" s="214">
        <f>Q536*H536</f>
        <v>0.015118400000000001</v>
      </c>
      <c r="S536" s="214">
        <v>0</v>
      </c>
      <c r="T536" s="215">
        <f>S536*H536</f>
        <v>0</v>
      </c>
      <c r="AR536" s="16" t="s">
        <v>254</v>
      </c>
      <c r="AT536" s="16" t="s">
        <v>173</v>
      </c>
      <c r="AU536" s="16" t="s">
        <v>87</v>
      </c>
      <c r="AY536" s="16" t="s">
        <v>171</v>
      </c>
      <c r="BE536" s="216">
        <f>IF(N536="základní",J536,0)</f>
        <v>0</v>
      </c>
      <c r="BF536" s="216">
        <f>IF(N536="snížená",J536,0)</f>
        <v>0</v>
      </c>
      <c r="BG536" s="216">
        <f>IF(N536="zákl. přenesená",J536,0)</f>
        <v>0</v>
      </c>
      <c r="BH536" s="216">
        <f>IF(N536="sníž. přenesená",J536,0)</f>
        <v>0</v>
      </c>
      <c r="BI536" s="216">
        <f>IF(N536="nulová",J536,0)</f>
        <v>0</v>
      </c>
      <c r="BJ536" s="16" t="s">
        <v>85</v>
      </c>
      <c r="BK536" s="216">
        <f>ROUND(I536*H536,2)</f>
        <v>0</v>
      </c>
      <c r="BL536" s="16" t="s">
        <v>254</v>
      </c>
      <c r="BM536" s="16" t="s">
        <v>1109</v>
      </c>
    </row>
    <row r="537" s="12" customFormat="1">
      <c r="B537" s="228"/>
      <c r="C537" s="229"/>
      <c r="D537" s="219" t="s">
        <v>180</v>
      </c>
      <c r="E537" s="230" t="s">
        <v>1</v>
      </c>
      <c r="F537" s="231" t="s">
        <v>1110</v>
      </c>
      <c r="G537" s="229"/>
      <c r="H537" s="232">
        <v>377.95999999999998</v>
      </c>
      <c r="I537" s="233"/>
      <c r="J537" s="229"/>
      <c r="K537" s="229"/>
      <c r="L537" s="234"/>
      <c r="M537" s="235"/>
      <c r="N537" s="236"/>
      <c r="O537" s="236"/>
      <c r="P537" s="236"/>
      <c r="Q537" s="236"/>
      <c r="R537" s="236"/>
      <c r="S537" s="236"/>
      <c r="T537" s="237"/>
      <c r="AT537" s="238" t="s">
        <v>180</v>
      </c>
      <c r="AU537" s="238" t="s">
        <v>87</v>
      </c>
      <c r="AV537" s="12" t="s">
        <v>87</v>
      </c>
      <c r="AW537" s="12" t="s">
        <v>38</v>
      </c>
      <c r="AX537" s="12" t="s">
        <v>85</v>
      </c>
      <c r="AY537" s="238" t="s">
        <v>171</v>
      </c>
    </row>
    <row r="538" s="1" customFormat="1" ht="16.5" customHeight="1">
      <c r="B538" s="38"/>
      <c r="C538" s="261" t="s">
        <v>1111</v>
      </c>
      <c r="D538" s="261" t="s">
        <v>383</v>
      </c>
      <c r="E538" s="262" t="s">
        <v>1112</v>
      </c>
      <c r="F538" s="263" t="s">
        <v>1113</v>
      </c>
      <c r="G538" s="264" t="s">
        <v>176</v>
      </c>
      <c r="H538" s="265">
        <v>415.75599999999997</v>
      </c>
      <c r="I538" s="266"/>
      <c r="J538" s="267">
        <f>ROUND(I538*H538,2)</f>
        <v>0</v>
      </c>
      <c r="K538" s="263" t="s">
        <v>177</v>
      </c>
      <c r="L538" s="268"/>
      <c r="M538" s="269" t="s">
        <v>1</v>
      </c>
      <c r="N538" s="270" t="s">
        <v>48</v>
      </c>
      <c r="O538" s="79"/>
      <c r="P538" s="214">
        <f>O538*H538</f>
        <v>0</v>
      </c>
      <c r="Q538" s="214">
        <v>0.00011</v>
      </c>
      <c r="R538" s="214">
        <f>Q538*H538</f>
        <v>0.045733160000000002</v>
      </c>
      <c r="S538" s="214">
        <v>0</v>
      </c>
      <c r="T538" s="215">
        <f>S538*H538</f>
        <v>0</v>
      </c>
      <c r="AR538" s="16" t="s">
        <v>343</v>
      </c>
      <c r="AT538" s="16" t="s">
        <v>383</v>
      </c>
      <c r="AU538" s="16" t="s">
        <v>87</v>
      </c>
      <c r="AY538" s="16" t="s">
        <v>171</v>
      </c>
      <c r="BE538" s="216">
        <f>IF(N538="základní",J538,0)</f>
        <v>0</v>
      </c>
      <c r="BF538" s="216">
        <f>IF(N538="snížená",J538,0)</f>
        <v>0</v>
      </c>
      <c r="BG538" s="216">
        <f>IF(N538="zákl. přenesená",J538,0)</f>
        <v>0</v>
      </c>
      <c r="BH538" s="216">
        <f>IF(N538="sníž. přenesená",J538,0)</f>
        <v>0</v>
      </c>
      <c r="BI538" s="216">
        <f>IF(N538="nulová",J538,0)</f>
        <v>0</v>
      </c>
      <c r="BJ538" s="16" t="s">
        <v>85</v>
      </c>
      <c r="BK538" s="216">
        <f>ROUND(I538*H538,2)</f>
        <v>0</v>
      </c>
      <c r="BL538" s="16" t="s">
        <v>254</v>
      </c>
      <c r="BM538" s="16" t="s">
        <v>1114</v>
      </c>
    </row>
    <row r="539" s="12" customFormat="1">
      <c r="B539" s="228"/>
      <c r="C539" s="229"/>
      <c r="D539" s="219" t="s">
        <v>180</v>
      </c>
      <c r="E539" s="229"/>
      <c r="F539" s="231" t="s">
        <v>1115</v>
      </c>
      <c r="G539" s="229"/>
      <c r="H539" s="232">
        <v>415.75599999999997</v>
      </c>
      <c r="I539" s="233"/>
      <c r="J539" s="229"/>
      <c r="K539" s="229"/>
      <c r="L539" s="234"/>
      <c r="M539" s="235"/>
      <c r="N539" s="236"/>
      <c r="O539" s="236"/>
      <c r="P539" s="236"/>
      <c r="Q539" s="236"/>
      <c r="R539" s="236"/>
      <c r="S539" s="236"/>
      <c r="T539" s="237"/>
      <c r="AT539" s="238" t="s">
        <v>180</v>
      </c>
      <c r="AU539" s="238" t="s">
        <v>87</v>
      </c>
      <c r="AV539" s="12" t="s">
        <v>87</v>
      </c>
      <c r="AW539" s="12" t="s">
        <v>4</v>
      </c>
      <c r="AX539" s="12" t="s">
        <v>85</v>
      </c>
      <c r="AY539" s="238" t="s">
        <v>171</v>
      </c>
    </row>
    <row r="540" s="1" customFormat="1" ht="16.5" customHeight="1">
      <c r="B540" s="38"/>
      <c r="C540" s="205" t="s">
        <v>1116</v>
      </c>
      <c r="D540" s="205" t="s">
        <v>173</v>
      </c>
      <c r="E540" s="206" t="s">
        <v>1117</v>
      </c>
      <c r="F540" s="207" t="s">
        <v>1118</v>
      </c>
      <c r="G540" s="208" t="s">
        <v>176</v>
      </c>
      <c r="H540" s="209">
        <v>249.518</v>
      </c>
      <c r="I540" s="210"/>
      <c r="J540" s="211">
        <f>ROUND(I540*H540,2)</f>
        <v>0</v>
      </c>
      <c r="K540" s="207" t="s">
        <v>177</v>
      </c>
      <c r="L540" s="43"/>
      <c r="M540" s="212" t="s">
        <v>1</v>
      </c>
      <c r="N540" s="213" t="s">
        <v>48</v>
      </c>
      <c r="O540" s="79"/>
      <c r="P540" s="214">
        <f>O540*H540</f>
        <v>0</v>
      </c>
      <c r="Q540" s="214">
        <v>4.0000000000000003E-05</v>
      </c>
      <c r="R540" s="214">
        <f>Q540*H540</f>
        <v>0.0099807200000000002</v>
      </c>
      <c r="S540" s="214">
        <v>0</v>
      </c>
      <c r="T540" s="215">
        <f>S540*H540</f>
        <v>0</v>
      </c>
      <c r="AR540" s="16" t="s">
        <v>254</v>
      </c>
      <c r="AT540" s="16" t="s">
        <v>173</v>
      </c>
      <c r="AU540" s="16" t="s">
        <v>87</v>
      </c>
      <c r="AY540" s="16" t="s">
        <v>171</v>
      </c>
      <c r="BE540" s="216">
        <f>IF(N540="základní",J540,0)</f>
        <v>0</v>
      </c>
      <c r="BF540" s="216">
        <f>IF(N540="snížená",J540,0)</f>
        <v>0</v>
      </c>
      <c r="BG540" s="216">
        <f>IF(N540="zákl. přenesená",J540,0)</f>
        <v>0</v>
      </c>
      <c r="BH540" s="216">
        <f>IF(N540="sníž. přenesená",J540,0)</f>
        <v>0</v>
      </c>
      <c r="BI540" s="216">
        <f>IF(N540="nulová",J540,0)</f>
        <v>0</v>
      </c>
      <c r="BJ540" s="16" t="s">
        <v>85</v>
      </c>
      <c r="BK540" s="216">
        <f>ROUND(I540*H540,2)</f>
        <v>0</v>
      </c>
      <c r="BL540" s="16" t="s">
        <v>254</v>
      </c>
      <c r="BM540" s="16" t="s">
        <v>1119</v>
      </c>
    </row>
    <row r="541" s="1" customFormat="1" ht="16.5" customHeight="1">
      <c r="B541" s="38"/>
      <c r="C541" s="261" t="s">
        <v>1120</v>
      </c>
      <c r="D541" s="261" t="s">
        <v>383</v>
      </c>
      <c r="E541" s="262" t="s">
        <v>1112</v>
      </c>
      <c r="F541" s="263" t="s">
        <v>1113</v>
      </c>
      <c r="G541" s="264" t="s">
        <v>176</v>
      </c>
      <c r="H541" s="265">
        <v>324.37299999999999</v>
      </c>
      <c r="I541" s="266"/>
      <c r="J541" s="267">
        <f>ROUND(I541*H541,2)</f>
        <v>0</v>
      </c>
      <c r="K541" s="263" t="s">
        <v>177</v>
      </c>
      <c r="L541" s="268"/>
      <c r="M541" s="269" t="s">
        <v>1</v>
      </c>
      <c r="N541" s="270" t="s">
        <v>48</v>
      </c>
      <c r="O541" s="79"/>
      <c r="P541" s="214">
        <f>O541*H541</f>
        <v>0</v>
      </c>
      <c r="Q541" s="214">
        <v>0.00011</v>
      </c>
      <c r="R541" s="214">
        <f>Q541*H541</f>
        <v>0.035681030000000002</v>
      </c>
      <c r="S541" s="214">
        <v>0</v>
      </c>
      <c r="T541" s="215">
        <f>S541*H541</f>
        <v>0</v>
      </c>
      <c r="AR541" s="16" t="s">
        <v>343</v>
      </c>
      <c r="AT541" s="16" t="s">
        <v>383</v>
      </c>
      <c r="AU541" s="16" t="s">
        <v>87</v>
      </c>
      <c r="AY541" s="16" t="s">
        <v>171</v>
      </c>
      <c r="BE541" s="216">
        <f>IF(N541="základní",J541,0)</f>
        <v>0</v>
      </c>
      <c r="BF541" s="216">
        <f>IF(N541="snížená",J541,0)</f>
        <v>0</v>
      </c>
      <c r="BG541" s="216">
        <f>IF(N541="zákl. přenesená",J541,0)</f>
        <v>0</v>
      </c>
      <c r="BH541" s="216">
        <f>IF(N541="sníž. přenesená",J541,0)</f>
        <v>0</v>
      </c>
      <c r="BI541" s="216">
        <f>IF(N541="nulová",J541,0)</f>
        <v>0</v>
      </c>
      <c r="BJ541" s="16" t="s">
        <v>85</v>
      </c>
      <c r="BK541" s="216">
        <f>ROUND(I541*H541,2)</f>
        <v>0</v>
      </c>
      <c r="BL541" s="16" t="s">
        <v>254</v>
      </c>
      <c r="BM541" s="16" t="s">
        <v>1121</v>
      </c>
    </row>
    <row r="542" s="12" customFormat="1">
      <c r="B542" s="228"/>
      <c r="C542" s="229"/>
      <c r="D542" s="219" t="s">
        <v>180</v>
      </c>
      <c r="E542" s="230" t="s">
        <v>1</v>
      </c>
      <c r="F542" s="231" t="s">
        <v>1122</v>
      </c>
      <c r="G542" s="229"/>
      <c r="H542" s="232">
        <v>249.518</v>
      </c>
      <c r="I542" s="233"/>
      <c r="J542" s="229"/>
      <c r="K542" s="229"/>
      <c r="L542" s="234"/>
      <c r="M542" s="235"/>
      <c r="N542" s="236"/>
      <c r="O542" s="236"/>
      <c r="P542" s="236"/>
      <c r="Q542" s="236"/>
      <c r="R542" s="236"/>
      <c r="S542" s="236"/>
      <c r="T542" s="237"/>
      <c r="AT542" s="238" t="s">
        <v>180</v>
      </c>
      <c r="AU542" s="238" t="s">
        <v>87</v>
      </c>
      <c r="AV542" s="12" t="s">
        <v>87</v>
      </c>
      <c r="AW542" s="12" t="s">
        <v>38</v>
      </c>
      <c r="AX542" s="12" t="s">
        <v>85</v>
      </c>
      <c r="AY542" s="238" t="s">
        <v>171</v>
      </c>
    </row>
    <row r="543" s="12" customFormat="1">
      <c r="B543" s="228"/>
      <c r="C543" s="229"/>
      <c r="D543" s="219" t="s">
        <v>180</v>
      </c>
      <c r="E543" s="229"/>
      <c r="F543" s="231" t="s">
        <v>1123</v>
      </c>
      <c r="G543" s="229"/>
      <c r="H543" s="232">
        <v>324.37299999999999</v>
      </c>
      <c r="I543" s="233"/>
      <c r="J543" s="229"/>
      <c r="K543" s="229"/>
      <c r="L543" s="234"/>
      <c r="M543" s="235"/>
      <c r="N543" s="236"/>
      <c r="O543" s="236"/>
      <c r="P543" s="236"/>
      <c r="Q543" s="236"/>
      <c r="R543" s="236"/>
      <c r="S543" s="236"/>
      <c r="T543" s="237"/>
      <c r="AT543" s="238" t="s">
        <v>180</v>
      </c>
      <c r="AU543" s="238" t="s">
        <v>87</v>
      </c>
      <c r="AV543" s="12" t="s">
        <v>87</v>
      </c>
      <c r="AW543" s="12" t="s">
        <v>4</v>
      </c>
      <c r="AX543" s="12" t="s">
        <v>85</v>
      </c>
      <c r="AY543" s="238" t="s">
        <v>171</v>
      </c>
    </row>
    <row r="544" s="1" customFormat="1" ht="16.5" customHeight="1">
      <c r="B544" s="38"/>
      <c r="C544" s="205" t="s">
        <v>1124</v>
      </c>
      <c r="D544" s="205" t="s">
        <v>173</v>
      </c>
      <c r="E544" s="206" t="s">
        <v>1125</v>
      </c>
      <c r="F544" s="207" t="s">
        <v>1126</v>
      </c>
      <c r="G544" s="208" t="s">
        <v>176</v>
      </c>
      <c r="H544" s="209">
        <v>249.518</v>
      </c>
      <c r="I544" s="210"/>
      <c r="J544" s="211">
        <f>ROUND(I544*H544,2)</f>
        <v>0</v>
      </c>
      <c r="K544" s="207" t="s">
        <v>1</v>
      </c>
      <c r="L544" s="43"/>
      <c r="M544" s="212" t="s">
        <v>1</v>
      </c>
      <c r="N544" s="213" t="s">
        <v>48</v>
      </c>
      <c r="O544" s="79"/>
      <c r="P544" s="214">
        <f>O544*H544</f>
        <v>0</v>
      </c>
      <c r="Q544" s="214">
        <v>4.0000000000000003E-05</v>
      </c>
      <c r="R544" s="214">
        <f>Q544*H544</f>
        <v>0.0099807200000000002</v>
      </c>
      <c r="S544" s="214">
        <v>0</v>
      </c>
      <c r="T544" s="215">
        <f>S544*H544</f>
        <v>0</v>
      </c>
      <c r="AR544" s="16" t="s">
        <v>254</v>
      </c>
      <c r="AT544" s="16" t="s">
        <v>173</v>
      </c>
      <c r="AU544" s="16" t="s">
        <v>87</v>
      </c>
      <c r="AY544" s="16" t="s">
        <v>171</v>
      </c>
      <c r="BE544" s="216">
        <f>IF(N544="základní",J544,0)</f>
        <v>0</v>
      </c>
      <c r="BF544" s="216">
        <f>IF(N544="snížená",J544,0)</f>
        <v>0</v>
      </c>
      <c r="BG544" s="216">
        <f>IF(N544="zákl. přenesená",J544,0)</f>
        <v>0</v>
      </c>
      <c r="BH544" s="216">
        <f>IF(N544="sníž. přenesená",J544,0)</f>
        <v>0</v>
      </c>
      <c r="BI544" s="216">
        <f>IF(N544="nulová",J544,0)</f>
        <v>0</v>
      </c>
      <c r="BJ544" s="16" t="s">
        <v>85</v>
      </c>
      <c r="BK544" s="216">
        <f>ROUND(I544*H544,2)</f>
        <v>0</v>
      </c>
      <c r="BL544" s="16" t="s">
        <v>254</v>
      </c>
      <c r="BM544" s="16" t="s">
        <v>1127</v>
      </c>
    </row>
    <row r="545" s="1" customFormat="1" ht="16.5" customHeight="1">
      <c r="B545" s="38"/>
      <c r="C545" s="261" t="s">
        <v>1128</v>
      </c>
      <c r="D545" s="261" t="s">
        <v>383</v>
      </c>
      <c r="E545" s="262" t="s">
        <v>1129</v>
      </c>
      <c r="F545" s="263" t="s">
        <v>1130</v>
      </c>
      <c r="G545" s="264" t="s">
        <v>176</v>
      </c>
      <c r="H545" s="265">
        <v>324.37299999999999</v>
      </c>
      <c r="I545" s="266"/>
      <c r="J545" s="267">
        <f>ROUND(I545*H545,2)</f>
        <v>0</v>
      </c>
      <c r="K545" s="263" t="s">
        <v>177</v>
      </c>
      <c r="L545" s="268"/>
      <c r="M545" s="269" t="s">
        <v>1</v>
      </c>
      <c r="N545" s="270" t="s">
        <v>48</v>
      </c>
      <c r="O545" s="79"/>
      <c r="P545" s="214">
        <f>O545*H545</f>
        <v>0</v>
      </c>
      <c r="Q545" s="214">
        <v>0.0025000000000000001</v>
      </c>
      <c r="R545" s="214">
        <f>Q545*H545</f>
        <v>0.81093249999999995</v>
      </c>
      <c r="S545" s="214">
        <v>0</v>
      </c>
      <c r="T545" s="215">
        <f>S545*H545</f>
        <v>0</v>
      </c>
      <c r="AR545" s="16" t="s">
        <v>343</v>
      </c>
      <c r="AT545" s="16" t="s">
        <v>383</v>
      </c>
      <c r="AU545" s="16" t="s">
        <v>87</v>
      </c>
      <c r="AY545" s="16" t="s">
        <v>171</v>
      </c>
      <c r="BE545" s="216">
        <f>IF(N545="základní",J545,0)</f>
        <v>0</v>
      </c>
      <c r="BF545" s="216">
        <f>IF(N545="snížená",J545,0)</f>
        <v>0</v>
      </c>
      <c r="BG545" s="216">
        <f>IF(N545="zákl. přenesená",J545,0)</f>
        <v>0</v>
      </c>
      <c r="BH545" s="216">
        <f>IF(N545="sníž. přenesená",J545,0)</f>
        <v>0</v>
      </c>
      <c r="BI545" s="216">
        <f>IF(N545="nulová",J545,0)</f>
        <v>0</v>
      </c>
      <c r="BJ545" s="16" t="s">
        <v>85</v>
      </c>
      <c r="BK545" s="216">
        <f>ROUND(I545*H545,2)</f>
        <v>0</v>
      </c>
      <c r="BL545" s="16" t="s">
        <v>254</v>
      </c>
      <c r="BM545" s="16" t="s">
        <v>1131</v>
      </c>
    </row>
    <row r="546" s="12" customFormat="1">
      <c r="B546" s="228"/>
      <c r="C546" s="229"/>
      <c r="D546" s="219" t="s">
        <v>180</v>
      </c>
      <c r="E546" s="230" t="s">
        <v>1</v>
      </c>
      <c r="F546" s="231" t="s">
        <v>1122</v>
      </c>
      <c r="G546" s="229"/>
      <c r="H546" s="232">
        <v>249.518</v>
      </c>
      <c r="I546" s="233"/>
      <c r="J546" s="229"/>
      <c r="K546" s="229"/>
      <c r="L546" s="234"/>
      <c r="M546" s="235"/>
      <c r="N546" s="236"/>
      <c r="O546" s="236"/>
      <c r="P546" s="236"/>
      <c r="Q546" s="236"/>
      <c r="R546" s="236"/>
      <c r="S546" s="236"/>
      <c r="T546" s="237"/>
      <c r="AT546" s="238" t="s">
        <v>180</v>
      </c>
      <c r="AU546" s="238" t="s">
        <v>87</v>
      </c>
      <c r="AV546" s="12" t="s">
        <v>87</v>
      </c>
      <c r="AW546" s="12" t="s">
        <v>38</v>
      </c>
      <c r="AX546" s="12" t="s">
        <v>85</v>
      </c>
      <c r="AY546" s="238" t="s">
        <v>171</v>
      </c>
    </row>
    <row r="547" s="12" customFormat="1">
      <c r="B547" s="228"/>
      <c r="C547" s="229"/>
      <c r="D547" s="219" t="s">
        <v>180</v>
      </c>
      <c r="E547" s="229"/>
      <c r="F547" s="231" t="s">
        <v>1123</v>
      </c>
      <c r="G547" s="229"/>
      <c r="H547" s="232">
        <v>324.37299999999999</v>
      </c>
      <c r="I547" s="233"/>
      <c r="J547" s="229"/>
      <c r="K547" s="229"/>
      <c r="L547" s="234"/>
      <c r="M547" s="235"/>
      <c r="N547" s="236"/>
      <c r="O547" s="236"/>
      <c r="P547" s="236"/>
      <c r="Q547" s="236"/>
      <c r="R547" s="236"/>
      <c r="S547" s="236"/>
      <c r="T547" s="237"/>
      <c r="AT547" s="238" t="s">
        <v>180</v>
      </c>
      <c r="AU547" s="238" t="s">
        <v>87</v>
      </c>
      <c r="AV547" s="12" t="s">
        <v>87</v>
      </c>
      <c r="AW547" s="12" t="s">
        <v>4</v>
      </c>
      <c r="AX547" s="12" t="s">
        <v>85</v>
      </c>
      <c r="AY547" s="238" t="s">
        <v>171</v>
      </c>
    </row>
    <row r="548" s="1" customFormat="1" ht="16.5" customHeight="1">
      <c r="B548" s="38"/>
      <c r="C548" s="205" t="s">
        <v>1132</v>
      </c>
      <c r="D548" s="205" t="s">
        <v>173</v>
      </c>
      <c r="E548" s="206" t="s">
        <v>1133</v>
      </c>
      <c r="F548" s="207" t="s">
        <v>1134</v>
      </c>
      <c r="G548" s="208" t="s">
        <v>234</v>
      </c>
      <c r="H548" s="209">
        <v>13.792</v>
      </c>
      <c r="I548" s="210"/>
      <c r="J548" s="211">
        <f>ROUND(I548*H548,2)</f>
        <v>0</v>
      </c>
      <c r="K548" s="207" t="s">
        <v>177</v>
      </c>
      <c r="L548" s="43"/>
      <c r="M548" s="212" t="s">
        <v>1</v>
      </c>
      <c r="N548" s="213" t="s">
        <v>48</v>
      </c>
      <c r="O548" s="79"/>
      <c r="P548" s="214">
        <f>O548*H548</f>
        <v>0</v>
      </c>
      <c r="Q548" s="214">
        <v>0</v>
      </c>
      <c r="R548" s="214">
        <f>Q548*H548</f>
        <v>0</v>
      </c>
      <c r="S548" s="214">
        <v>0</v>
      </c>
      <c r="T548" s="215">
        <f>S548*H548</f>
        <v>0</v>
      </c>
      <c r="AR548" s="16" t="s">
        <v>254</v>
      </c>
      <c r="AT548" s="16" t="s">
        <v>173</v>
      </c>
      <c r="AU548" s="16" t="s">
        <v>87</v>
      </c>
      <c r="AY548" s="16" t="s">
        <v>171</v>
      </c>
      <c r="BE548" s="216">
        <f>IF(N548="základní",J548,0)</f>
        <v>0</v>
      </c>
      <c r="BF548" s="216">
        <f>IF(N548="snížená",J548,0)</f>
        <v>0</v>
      </c>
      <c r="BG548" s="216">
        <f>IF(N548="zákl. přenesená",J548,0)</f>
        <v>0</v>
      </c>
      <c r="BH548" s="216">
        <f>IF(N548="sníž. přenesená",J548,0)</f>
        <v>0</v>
      </c>
      <c r="BI548" s="216">
        <f>IF(N548="nulová",J548,0)</f>
        <v>0</v>
      </c>
      <c r="BJ548" s="16" t="s">
        <v>85</v>
      </c>
      <c r="BK548" s="216">
        <f>ROUND(I548*H548,2)</f>
        <v>0</v>
      </c>
      <c r="BL548" s="16" t="s">
        <v>254</v>
      </c>
      <c r="BM548" s="16" t="s">
        <v>1135</v>
      </c>
    </row>
    <row r="549" s="10" customFormat="1" ht="22.8" customHeight="1">
      <c r="B549" s="189"/>
      <c r="C549" s="190"/>
      <c r="D549" s="191" t="s">
        <v>76</v>
      </c>
      <c r="E549" s="203" t="s">
        <v>1136</v>
      </c>
      <c r="F549" s="203" t="s">
        <v>1137</v>
      </c>
      <c r="G549" s="190"/>
      <c r="H549" s="190"/>
      <c r="I549" s="193"/>
      <c r="J549" s="204">
        <f>BK549</f>
        <v>0</v>
      </c>
      <c r="K549" s="190"/>
      <c r="L549" s="195"/>
      <c r="M549" s="196"/>
      <c r="N549" s="197"/>
      <c r="O549" s="197"/>
      <c r="P549" s="198">
        <f>SUM(P550:P552)</f>
        <v>0</v>
      </c>
      <c r="Q549" s="197"/>
      <c r="R549" s="198">
        <f>SUM(R550:R552)</f>
        <v>0.0066</v>
      </c>
      <c r="S549" s="197"/>
      <c r="T549" s="199">
        <f>SUM(T550:T552)</f>
        <v>0</v>
      </c>
      <c r="AR549" s="200" t="s">
        <v>87</v>
      </c>
      <c r="AT549" s="201" t="s">
        <v>76</v>
      </c>
      <c r="AU549" s="201" t="s">
        <v>85</v>
      </c>
      <c r="AY549" s="200" t="s">
        <v>171</v>
      </c>
      <c r="BK549" s="202">
        <f>SUM(BK550:BK552)</f>
        <v>0</v>
      </c>
    </row>
    <row r="550" s="1" customFormat="1" ht="16.5" customHeight="1">
      <c r="B550" s="38"/>
      <c r="C550" s="205" t="s">
        <v>1138</v>
      </c>
      <c r="D550" s="205" t="s">
        <v>173</v>
      </c>
      <c r="E550" s="206" t="s">
        <v>1139</v>
      </c>
      <c r="F550" s="207" t="s">
        <v>1140</v>
      </c>
      <c r="G550" s="208" t="s">
        <v>331</v>
      </c>
      <c r="H550" s="209">
        <v>6</v>
      </c>
      <c r="I550" s="210"/>
      <c r="J550" s="211">
        <f>ROUND(I550*H550,2)</f>
        <v>0</v>
      </c>
      <c r="K550" s="207" t="s">
        <v>177</v>
      </c>
      <c r="L550" s="43"/>
      <c r="M550" s="212" t="s">
        <v>1</v>
      </c>
      <c r="N550" s="213" t="s">
        <v>48</v>
      </c>
      <c r="O550" s="79"/>
      <c r="P550" s="214">
        <f>O550*H550</f>
        <v>0</v>
      </c>
      <c r="Q550" s="214">
        <v>0.0011000000000000001</v>
      </c>
      <c r="R550" s="214">
        <f>Q550*H550</f>
        <v>0.0066</v>
      </c>
      <c r="S550" s="214">
        <v>0</v>
      </c>
      <c r="T550" s="215">
        <f>S550*H550</f>
        <v>0</v>
      </c>
      <c r="AR550" s="16" t="s">
        <v>254</v>
      </c>
      <c r="AT550" s="16" t="s">
        <v>173</v>
      </c>
      <c r="AU550" s="16" t="s">
        <v>87</v>
      </c>
      <c r="AY550" s="16" t="s">
        <v>171</v>
      </c>
      <c r="BE550" s="216">
        <f>IF(N550="základní",J550,0)</f>
        <v>0</v>
      </c>
      <c r="BF550" s="216">
        <f>IF(N550="snížená",J550,0)</f>
        <v>0</v>
      </c>
      <c r="BG550" s="216">
        <f>IF(N550="zákl. přenesená",J550,0)</f>
        <v>0</v>
      </c>
      <c r="BH550" s="216">
        <f>IF(N550="sníž. přenesená",J550,0)</f>
        <v>0</v>
      </c>
      <c r="BI550" s="216">
        <f>IF(N550="nulová",J550,0)</f>
        <v>0</v>
      </c>
      <c r="BJ550" s="16" t="s">
        <v>85</v>
      </c>
      <c r="BK550" s="216">
        <f>ROUND(I550*H550,2)</f>
        <v>0</v>
      </c>
      <c r="BL550" s="16" t="s">
        <v>254</v>
      </c>
      <c r="BM550" s="16" t="s">
        <v>1141</v>
      </c>
    </row>
    <row r="551" s="12" customFormat="1">
      <c r="B551" s="228"/>
      <c r="C551" s="229"/>
      <c r="D551" s="219" t="s">
        <v>180</v>
      </c>
      <c r="E551" s="230" t="s">
        <v>1</v>
      </c>
      <c r="F551" s="231" t="s">
        <v>1142</v>
      </c>
      <c r="G551" s="229"/>
      <c r="H551" s="232">
        <v>6</v>
      </c>
      <c r="I551" s="233"/>
      <c r="J551" s="229"/>
      <c r="K551" s="229"/>
      <c r="L551" s="234"/>
      <c r="M551" s="235"/>
      <c r="N551" s="236"/>
      <c r="O551" s="236"/>
      <c r="P551" s="236"/>
      <c r="Q551" s="236"/>
      <c r="R551" s="236"/>
      <c r="S551" s="236"/>
      <c r="T551" s="237"/>
      <c r="AT551" s="238" t="s">
        <v>180</v>
      </c>
      <c r="AU551" s="238" t="s">
        <v>87</v>
      </c>
      <c r="AV551" s="12" t="s">
        <v>87</v>
      </c>
      <c r="AW551" s="12" t="s">
        <v>38</v>
      </c>
      <c r="AX551" s="12" t="s">
        <v>85</v>
      </c>
      <c r="AY551" s="238" t="s">
        <v>171</v>
      </c>
    </row>
    <row r="552" s="1" customFormat="1" ht="16.5" customHeight="1">
      <c r="B552" s="38"/>
      <c r="C552" s="205" t="s">
        <v>1143</v>
      </c>
      <c r="D552" s="205" t="s">
        <v>173</v>
      </c>
      <c r="E552" s="206" t="s">
        <v>1144</v>
      </c>
      <c r="F552" s="207" t="s">
        <v>1145</v>
      </c>
      <c r="G552" s="208" t="s">
        <v>234</v>
      </c>
      <c r="H552" s="209">
        <v>0.0070000000000000001</v>
      </c>
      <c r="I552" s="210"/>
      <c r="J552" s="211">
        <f>ROUND(I552*H552,2)</f>
        <v>0</v>
      </c>
      <c r="K552" s="207" t="s">
        <v>177</v>
      </c>
      <c r="L552" s="43"/>
      <c r="M552" s="212" t="s">
        <v>1</v>
      </c>
      <c r="N552" s="213" t="s">
        <v>48</v>
      </c>
      <c r="O552" s="79"/>
      <c r="P552" s="214">
        <f>O552*H552</f>
        <v>0</v>
      </c>
      <c r="Q552" s="214">
        <v>0</v>
      </c>
      <c r="R552" s="214">
        <f>Q552*H552</f>
        <v>0</v>
      </c>
      <c r="S552" s="214">
        <v>0</v>
      </c>
      <c r="T552" s="215">
        <f>S552*H552</f>
        <v>0</v>
      </c>
      <c r="AR552" s="16" t="s">
        <v>254</v>
      </c>
      <c r="AT552" s="16" t="s">
        <v>173</v>
      </c>
      <c r="AU552" s="16" t="s">
        <v>87</v>
      </c>
      <c r="AY552" s="16" t="s">
        <v>171</v>
      </c>
      <c r="BE552" s="216">
        <f>IF(N552="základní",J552,0)</f>
        <v>0</v>
      </c>
      <c r="BF552" s="216">
        <f>IF(N552="snížená",J552,0)</f>
        <v>0</v>
      </c>
      <c r="BG552" s="216">
        <f>IF(N552="zákl. přenesená",J552,0)</f>
        <v>0</v>
      </c>
      <c r="BH552" s="216">
        <f>IF(N552="sníž. přenesená",J552,0)</f>
        <v>0</v>
      </c>
      <c r="BI552" s="216">
        <f>IF(N552="nulová",J552,0)</f>
        <v>0</v>
      </c>
      <c r="BJ552" s="16" t="s">
        <v>85</v>
      </c>
      <c r="BK552" s="216">
        <f>ROUND(I552*H552,2)</f>
        <v>0</v>
      </c>
      <c r="BL552" s="16" t="s">
        <v>254</v>
      </c>
      <c r="BM552" s="16" t="s">
        <v>1146</v>
      </c>
    </row>
    <row r="553" s="10" customFormat="1" ht="22.8" customHeight="1">
      <c r="B553" s="189"/>
      <c r="C553" s="190"/>
      <c r="D553" s="191" t="s">
        <v>76</v>
      </c>
      <c r="E553" s="203" t="s">
        <v>1147</v>
      </c>
      <c r="F553" s="203" t="s">
        <v>1148</v>
      </c>
      <c r="G553" s="190"/>
      <c r="H553" s="190"/>
      <c r="I553" s="193"/>
      <c r="J553" s="204">
        <f>BK553</f>
        <v>0</v>
      </c>
      <c r="K553" s="190"/>
      <c r="L553" s="195"/>
      <c r="M553" s="196"/>
      <c r="N553" s="197"/>
      <c r="O553" s="197"/>
      <c r="P553" s="198">
        <f>SUM(P554:P557)</f>
        <v>0</v>
      </c>
      <c r="Q553" s="197"/>
      <c r="R553" s="198">
        <f>SUM(R554:R557)</f>
        <v>0.00020000000000000001</v>
      </c>
      <c r="S553" s="197"/>
      <c r="T553" s="199">
        <f>SUM(T554:T557)</f>
        <v>0.096500000000000002</v>
      </c>
      <c r="AR553" s="200" t="s">
        <v>87</v>
      </c>
      <c r="AT553" s="201" t="s">
        <v>76</v>
      </c>
      <c r="AU553" s="201" t="s">
        <v>85</v>
      </c>
      <c r="AY553" s="200" t="s">
        <v>171</v>
      </c>
      <c r="BK553" s="202">
        <f>SUM(BK554:BK557)</f>
        <v>0</v>
      </c>
    </row>
    <row r="554" s="1" customFormat="1" ht="16.5" customHeight="1">
      <c r="B554" s="38"/>
      <c r="C554" s="205" t="s">
        <v>1149</v>
      </c>
      <c r="D554" s="205" t="s">
        <v>173</v>
      </c>
      <c r="E554" s="206" t="s">
        <v>1150</v>
      </c>
      <c r="F554" s="207" t="s">
        <v>1151</v>
      </c>
      <c r="G554" s="208" t="s">
        <v>331</v>
      </c>
      <c r="H554" s="209">
        <v>2</v>
      </c>
      <c r="I554" s="210"/>
      <c r="J554" s="211">
        <f>ROUND(I554*H554,2)</f>
        <v>0</v>
      </c>
      <c r="K554" s="207" t="s">
        <v>177</v>
      </c>
      <c r="L554" s="43"/>
      <c r="M554" s="212" t="s">
        <v>1</v>
      </c>
      <c r="N554" s="213" t="s">
        <v>48</v>
      </c>
      <c r="O554" s="79"/>
      <c r="P554" s="214">
        <f>O554*H554</f>
        <v>0</v>
      </c>
      <c r="Q554" s="214">
        <v>8.0000000000000007E-05</v>
      </c>
      <c r="R554" s="214">
        <f>Q554*H554</f>
        <v>0.00016000000000000001</v>
      </c>
      <c r="S554" s="214">
        <v>0.04675</v>
      </c>
      <c r="T554" s="215">
        <f>S554*H554</f>
        <v>0.0935</v>
      </c>
      <c r="AR554" s="16" t="s">
        <v>254</v>
      </c>
      <c r="AT554" s="16" t="s">
        <v>173</v>
      </c>
      <c r="AU554" s="16" t="s">
        <v>87</v>
      </c>
      <c r="AY554" s="16" t="s">
        <v>171</v>
      </c>
      <c r="BE554" s="216">
        <f>IF(N554="základní",J554,0)</f>
        <v>0</v>
      </c>
      <c r="BF554" s="216">
        <f>IF(N554="snížená",J554,0)</f>
        <v>0</v>
      </c>
      <c r="BG554" s="216">
        <f>IF(N554="zákl. přenesená",J554,0)</f>
        <v>0</v>
      </c>
      <c r="BH554" s="216">
        <f>IF(N554="sníž. přenesená",J554,0)</f>
        <v>0</v>
      </c>
      <c r="BI554" s="216">
        <f>IF(N554="nulová",J554,0)</f>
        <v>0</v>
      </c>
      <c r="BJ554" s="16" t="s">
        <v>85</v>
      </c>
      <c r="BK554" s="216">
        <f>ROUND(I554*H554,2)</f>
        <v>0</v>
      </c>
      <c r="BL554" s="16" t="s">
        <v>254</v>
      </c>
      <c r="BM554" s="16" t="s">
        <v>1152</v>
      </c>
    </row>
    <row r="555" s="12" customFormat="1">
      <c r="B555" s="228"/>
      <c r="C555" s="229"/>
      <c r="D555" s="219" t="s">
        <v>180</v>
      </c>
      <c r="E555" s="230" t="s">
        <v>1</v>
      </c>
      <c r="F555" s="231" t="s">
        <v>1153</v>
      </c>
      <c r="G555" s="229"/>
      <c r="H555" s="232">
        <v>2</v>
      </c>
      <c r="I555" s="233"/>
      <c r="J555" s="229"/>
      <c r="K555" s="229"/>
      <c r="L555" s="234"/>
      <c r="M555" s="235"/>
      <c r="N555" s="236"/>
      <c r="O555" s="236"/>
      <c r="P555" s="236"/>
      <c r="Q555" s="236"/>
      <c r="R555" s="236"/>
      <c r="S555" s="236"/>
      <c r="T555" s="237"/>
      <c r="AT555" s="238" t="s">
        <v>180</v>
      </c>
      <c r="AU555" s="238" t="s">
        <v>87</v>
      </c>
      <c r="AV555" s="12" t="s">
        <v>87</v>
      </c>
      <c r="AW555" s="12" t="s">
        <v>38</v>
      </c>
      <c r="AX555" s="12" t="s">
        <v>85</v>
      </c>
      <c r="AY555" s="238" t="s">
        <v>171</v>
      </c>
    </row>
    <row r="556" s="1" customFormat="1" ht="16.5" customHeight="1">
      <c r="B556" s="38"/>
      <c r="C556" s="205" t="s">
        <v>1154</v>
      </c>
      <c r="D556" s="205" t="s">
        <v>173</v>
      </c>
      <c r="E556" s="206" t="s">
        <v>1155</v>
      </c>
      <c r="F556" s="207" t="s">
        <v>1156</v>
      </c>
      <c r="G556" s="208" t="s">
        <v>331</v>
      </c>
      <c r="H556" s="209">
        <v>4</v>
      </c>
      <c r="I556" s="210"/>
      <c r="J556" s="211">
        <f>ROUND(I556*H556,2)</f>
        <v>0</v>
      </c>
      <c r="K556" s="207" t="s">
        <v>177</v>
      </c>
      <c r="L556" s="43"/>
      <c r="M556" s="212" t="s">
        <v>1</v>
      </c>
      <c r="N556" s="213" t="s">
        <v>48</v>
      </c>
      <c r="O556" s="79"/>
      <c r="P556" s="214">
        <f>O556*H556</f>
        <v>0</v>
      </c>
      <c r="Q556" s="214">
        <v>1.0000000000000001E-05</v>
      </c>
      <c r="R556" s="214">
        <f>Q556*H556</f>
        <v>4.0000000000000003E-05</v>
      </c>
      <c r="S556" s="214">
        <v>0.00075000000000000002</v>
      </c>
      <c r="T556" s="215">
        <f>S556*H556</f>
        <v>0.0030000000000000001</v>
      </c>
      <c r="AR556" s="16" t="s">
        <v>254</v>
      </c>
      <c r="AT556" s="16" t="s">
        <v>173</v>
      </c>
      <c r="AU556" s="16" t="s">
        <v>87</v>
      </c>
      <c r="AY556" s="16" t="s">
        <v>171</v>
      </c>
      <c r="BE556" s="216">
        <f>IF(N556="základní",J556,0)</f>
        <v>0</v>
      </c>
      <c r="BF556" s="216">
        <f>IF(N556="snížená",J556,0)</f>
        <v>0</v>
      </c>
      <c r="BG556" s="216">
        <f>IF(N556="zákl. přenesená",J556,0)</f>
        <v>0</v>
      </c>
      <c r="BH556" s="216">
        <f>IF(N556="sníž. přenesená",J556,0)</f>
        <v>0</v>
      </c>
      <c r="BI556" s="216">
        <f>IF(N556="nulová",J556,0)</f>
        <v>0</v>
      </c>
      <c r="BJ556" s="16" t="s">
        <v>85</v>
      </c>
      <c r="BK556" s="216">
        <f>ROUND(I556*H556,2)</f>
        <v>0</v>
      </c>
      <c r="BL556" s="16" t="s">
        <v>254</v>
      </c>
      <c r="BM556" s="16" t="s">
        <v>1157</v>
      </c>
    </row>
    <row r="557" s="1" customFormat="1" ht="16.5" customHeight="1">
      <c r="B557" s="38"/>
      <c r="C557" s="205" t="s">
        <v>1158</v>
      </c>
      <c r="D557" s="205" t="s">
        <v>173</v>
      </c>
      <c r="E557" s="206" t="s">
        <v>1159</v>
      </c>
      <c r="F557" s="207" t="s">
        <v>1160</v>
      </c>
      <c r="G557" s="208" t="s">
        <v>234</v>
      </c>
      <c r="H557" s="209">
        <v>2</v>
      </c>
      <c r="I557" s="210"/>
      <c r="J557" s="211">
        <f>ROUND(I557*H557,2)</f>
        <v>0</v>
      </c>
      <c r="K557" s="207" t="s">
        <v>177</v>
      </c>
      <c r="L557" s="43"/>
      <c r="M557" s="212" t="s">
        <v>1</v>
      </c>
      <c r="N557" s="213" t="s">
        <v>48</v>
      </c>
      <c r="O557" s="79"/>
      <c r="P557" s="214">
        <f>O557*H557</f>
        <v>0</v>
      </c>
      <c r="Q557" s="214">
        <v>0</v>
      </c>
      <c r="R557" s="214">
        <f>Q557*H557</f>
        <v>0</v>
      </c>
      <c r="S557" s="214">
        <v>0</v>
      </c>
      <c r="T557" s="215">
        <f>S557*H557</f>
        <v>0</v>
      </c>
      <c r="AR557" s="16" t="s">
        <v>254</v>
      </c>
      <c r="AT557" s="16" t="s">
        <v>173</v>
      </c>
      <c r="AU557" s="16" t="s">
        <v>87</v>
      </c>
      <c r="AY557" s="16" t="s">
        <v>171</v>
      </c>
      <c r="BE557" s="216">
        <f>IF(N557="základní",J557,0)</f>
        <v>0</v>
      </c>
      <c r="BF557" s="216">
        <f>IF(N557="snížená",J557,0)</f>
        <v>0</v>
      </c>
      <c r="BG557" s="216">
        <f>IF(N557="zákl. přenesená",J557,0)</f>
        <v>0</v>
      </c>
      <c r="BH557" s="216">
        <f>IF(N557="sníž. přenesená",J557,0)</f>
        <v>0</v>
      </c>
      <c r="BI557" s="216">
        <f>IF(N557="nulová",J557,0)</f>
        <v>0</v>
      </c>
      <c r="BJ557" s="16" t="s">
        <v>85</v>
      </c>
      <c r="BK557" s="216">
        <f>ROUND(I557*H557,2)</f>
        <v>0</v>
      </c>
      <c r="BL557" s="16" t="s">
        <v>254</v>
      </c>
      <c r="BM557" s="16" t="s">
        <v>1161</v>
      </c>
    </row>
    <row r="558" s="10" customFormat="1" ht="22.8" customHeight="1">
      <c r="B558" s="189"/>
      <c r="C558" s="190"/>
      <c r="D558" s="191" t="s">
        <v>76</v>
      </c>
      <c r="E558" s="203" t="s">
        <v>1162</v>
      </c>
      <c r="F558" s="203" t="s">
        <v>1163</v>
      </c>
      <c r="G558" s="190"/>
      <c r="H558" s="190"/>
      <c r="I558" s="193"/>
      <c r="J558" s="204">
        <f>BK558</f>
        <v>0</v>
      </c>
      <c r="K558" s="190"/>
      <c r="L558" s="195"/>
      <c r="M558" s="196"/>
      <c r="N558" s="197"/>
      <c r="O558" s="197"/>
      <c r="P558" s="198">
        <f>SUM(P559:P567)</f>
        <v>0</v>
      </c>
      <c r="Q558" s="197"/>
      <c r="R558" s="198">
        <f>SUM(R559:R567)</f>
        <v>0</v>
      </c>
      <c r="S558" s="197"/>
      <c r="T558" s="199">
        <f>SUM(T559:T567)</f>
        <v>0.12219000000000001</v>
      </c>
      <c r="AR558" s="200" t="s">
        <v>87</v>
      </c>
      <c r="AT558" s="201" t="s">
        <v>76</v>
      </c>
      <c r="AU558" s="201" t="s">
        <v>85</v>
      </c>
      <c r="AY558" s="200" t="s">
        <v>171</v>
      </c>
      <c r="BK558" s="202">
        <f>SUM(BK559:BK567)</f>
        <v>0</v>
      </c>
    </row>
    <row r="559" s="1" customFormat="1" ht="16.5" customHeight="1">
      <c r="B559" s="38"/>
      <c r="C559" s="205" t="s">
        <v>1164</v>
      </c>
      <c r="D559" s="205" t="s">
        <v>173</v>
      </c>
      <c r="E559" s="206" t="s">
        <v>1165</v>
      </c>
      <c r="F559" s="207" t="s">
        <v>1166</v>
      </c>
      <c r="G559" s="208" t="s">
        <v>189</v>
      </c>
      <c r="H559" s="209">
        <v>26.399999999999999</v>
      </c>
      <c r="I559" s="210"/>
      <c r="J559" s="211">
        <f>ROUND(I559*H559,2)</f>
        <v>0</v>
      </c>
      <c r="K559" s="207" t="s">
        <v>177</v>
      </c>
      <c r="L559" s="43"/>
      <c r="M559" s="212" t="s">
        <v>1</v>
      </c>
      <c r="N559" s="213" t="s">
        <v>48</v>
      </c>
      <c r="O559" s="79"/>
      <c r="P559" s="214">
        <f>O559*H559</f>
        <v>0</v>
      </c>
      <c r="Q559" s="214">
        <v>0</v>
      </c>
      <c r="R559" s="214">
        <f>Q559*H559</f>
        <v>0</v>
      </c>
      <c r="S559" s="214">
        <v>0.00040000000000000002</v>
      </c>
      <c r="T559" s="215">
        <f>S559*H559</f>
        <v>0.01056</v>
      </c>
      <c r="AR559" s="16" t="s">
        <v>254</v>
      </c>
      <c r="AT559" s="16" t="s">
        <v>173</v>
      </c>
      <c r="AU559" s="16" t="s">
        <v>87</v>
      </c>
      <c r="AY559" s="16" t="s">
        <v>171</v>
      </c>
      <c r="BE559" s="216">
        <f>IF(N559="základní",J559,0)</f>
        <v>0</v>
      </c>
      <c r="BF559" s="216">
        <f>IF(N559="snížená",J559,0)</f>
        <v>0</v>
      </c>
      <c r="BG559" s="216">
        <f>IF(N559="zákl. přenesená",J559,0)</f>
        <v>0</v>
      </c>
      <c r="BH559" s="216">
        <f>IF(N559="sníž. přenesená",J559,0)</f>
        <v>0</v>
      </c>
      <c r="BI559" s="216">
        <f>IF(N559="nulová",J559,0)</f>
        <v>0</v>
      </c>
      <c r="BJ559" s="16" t="s">
        <v>85</v>
      </c>
      <c r="BK559" s="216">
        <f>ROUND(I559*H559,2)</f>
        <v>0</v>
      </c>
      <c r="BL559" s="16" t="s">
        <v>254</v>
      </c>
      <c r="BM559" s="16" t="s">
        <v>1167</v>
      </c>
    </row>
    <row r="560" s="12" customFormat="1">
      <c r="B560" s="228"/>
      <c r="C560" s="229"/>
      <c r="D560" s="219" t="s">
        <v>180</v>
      </c>
      <c r="E560" s="230" t="s">
        <v>1</v>
      </c>
      <c r="F560" s="231" t="s">
        <v>1168</v>
      </c>
      <c r="G560" s="229"/>
      <c r="H560" s="232">
        <v>26.399999999999999</v>
      </c>
      <c r="I560" s="233"/>
      <c r="J560" s="229"/>
      <c r="K560" s="229"/>
      <c r="L560" s="234"/>
      <c r="M560" s="235"/>
      <c r="N560" s="236"/>
      <c r="O560" s="236"/>
      <c r="P560" s="236"/>
      <c r="Q560" s="236"/>
      <c r="R560" s="236"/>
      <c r="S560" s="236"/>
      <c r="T560" s="237"/>
      <c r="AT560" s="238" t="s">
        <v>180</v>
      </c>
      <c r="AU560" s="238" t="s">
        <v>87</v>
      </c>
      <c r="AV560" s="12" t="s">
        <v>87</v>
      </c>
      <c r="AW560" s="12" t="s">
        <v>38</v>
      </c>
      <c r="AX560" s="12" t="s">
        <v>85</v>
      </c>
      <c r="AY560" s="238" t="s">
        <v>171</v>
      </c>
    </row>
    <row r="561" s="1" customFormat="1" ht="16.5" customHeight="1">
      <c r="B561" s="38"/>
      <c r="C561" s="205" t="s">
        <v>1169</v>
      </c>
      <c r="D561" s="205" t="s">
        <v>173</v>
      </c>
      <c r="E561" s="206" t="s">
        <v>1170</v>
      </c>
      <c r="F561" s="207" t="s">
        <v>1171</v>
      </c>
      <c r="G561" s="208" t="s">
        <v>189</v>
      </c>
      <c r="H561" s="209">
        <v>116.59999999999999</v>
      </c>
      <c r="I561" s="210"/>
      <c r="J561" s="211">
        <f>ROUND(I561*H561,2)</f>
        <v>0</v>
      </c>
      <c r="K561" s="207" t="s">
        <v>177</v>
      </c>
      <c r="L561" s="43"/>
      <c r="M561" s="212" t="s">
        <v>1</v>
      </c>
      <c r="N561" s="213" t="s">
        <v>48</v>
      </c>
      <c r="O561" s="79"/>
      <c r="P561" s="214">
        <f>O561*H561</f>
        <v>0</v>
      </c>
      <c r="Q561" s="214">
        <v>0</v>
      </c>
      <c r="R561" s="214">
        <f>Q561*H561</f>
        <v>0</v>
      </c>
      <c r="S561" s="214">
        <v>0.00040000000000000002</v>
      </c>
      <c r="T561" s="215">
        <f>S561*H561</f>
        <v>0.046640000000000001</v>
      </c>
      <c r="AR561" s="16" t="s">
        <v>254</v>
      </c>
      <c r="AT561" s="16" t="s">
        <v>173</v>
      </c>
      <c r="AU561" s="16" t="s">
        <v>87</v>
      </c>
      <c r="AY561" s="16" t="s">
        <v>171</v>
      </c>
      <c r="BE561" s="216">
        <f>IF(N561="základní",J561,0)</f>
        <v>0</v>
      </c>
      <c r="BF561" s="216">
        <f>IF(N561="snížená",J561,0)</f>
        <v>0</v>
      </c>
      <c r="BG561" s="216">
        <f>IF(N561="zákl. přenesená",J561,0)</f>
        <v>0</v>
      </c>
      <c r="BH561" s="216">
        <f>IF(N561="sníž. přenesená",J561,0)</f>
        <v>0</v>
      </c>
      <c r="BI561" s="216">
        <f>IF(N561="nulová",J561,0)</f>
        <v>0</v>
      </c>
      <c r="BJ561" s="16" t="s">
        <v>85</v>
      </c>
      <c r="BK561" s="216">
        <f>ROUND(I561*H561,2)</f>
        <v>0</v>
      </c>
      <c r="BL561" s="16" t="s">
        <v>254</v>
      </c>
      <c r="BM561" s="16" t="s">
        <v>1172</v>
      </c>
    </row>
    <row r="562" s="12" customFormat="1">
      <c r="B562" s="228"/>
      <c r="C562" s="229"/>
      <c r="D562" s="219" t="s">
        <v>180</v>
      </c>
      <c r="E562" s="230" t="s">
        <v>1</v>
      </c>
      <c r="F562" s="231" t="s">
        <v>1173</v>
      </c>
      <c r="G562" s="229"/>
      <c r="H562" s="232">
        <v>116.59999999999999</v>
      </c>
      <c r="I562" s="233"/>
      <c r="J562" s="229"/>
      <c r="K562" s="229"/>
      <c r="L562" s="234"/>
      <c r="M562" s="235"/>
      <c r="N562" s="236"/>
      <c r="O562" s="236"/>
      <c r="P562" s="236"/>
      <c r="Q562" s="236"/>
      <c r="R562" s="236"/>
      <c r="S562" s="236"/>
      <c r="T562" s="237"/>
      <c r="AT562" s="238" t="s">
        <v>180</v>
      </c>
      <c r="AU562" s="238" t="s">
        <v>87</v>
      </c>
      <c r="AV562" s="12" t="s">
        <v>87</v>
      </c>
      <c r="AW562" s="12" t="s">
        <v>38</v>
      </c>
      <c r="AX562" s="12" t="s">
        <v>85</v>
      </c>
      <c r="AY562" s="238" t="s">
        <v>171</v>
      </c>
    </row>
    <row r="563" s="1" customFormat="1" ht="16.5" customHeight="1">
      <c r="B563" s="38"/>
      <c r="C563" s="205" t="s">
        <v>1174</v>
      </c>
      <c r="D563" s="205" t="s">
        <v>173</v>
      </c>
      <c r="E563" s="206" t="s">
        <v>1175</v>
      </c>
      <c r="F563" s="207" t="s">
        <v>1176</v>
      </c>
      <c r="G563" s="208" t="s">
        <v>331</v>
      </c>
      <c r="H563" s="209">
        <v>30</v>
      </c>
      <c r="I563" s="210"/>
      <c r="J563" s="211">
        <f>ROUND(I563*H563,2)</f>
        <v>0</v>
      </c>
      <c r="K563" s="207" t="s">
        <v>177</v>
      </c>
      <c r="L563" s="43"/>
      <c r="M563" s="212" t="s">
        <v>1</v>
      </c>
      <c r="N563" s="213" t="s">
        <v>48</v>
      </c>
      <c r="O563" s="79"/>
      <c r="P563" s="214">
        <f>O563*H563</f>
        <v>0</v>
      </c>
      <c r="Q563" s="214">
        <v>0</v>
      </c>
      <c r="R563" s="214">
        <f>Q563*H563</f>
        <v>0</v>
      </c>
      <c r="S563" s="214">
        <v>0.00025000000000000001</v>
      </c>
      <c r="T563" s="215">
        <f>S563*H563</f>
        <v>0.0074999999999999997</v>
      </c>
      <c r="AR563" s="16" t="s">
        <v>254</v>
      </c>
      <c r="AT563" s="16" t="s">
        <v>173</v>
      </c>
      <c r="AU563" s="16" t="s">
        <v>87</v>
      </c>
      <c r="AY563" s="16" t="s">
        <v>171</v>
      </c>
      <c r="BE563" s="216">
        <f>IF(N563="základní",J563,0)</f>
        <v>0</v>
      </c>
      <c r="BF563" s="216">
        <f>IF(N563="snížená",J563,0)</f>
        <v>0</v>
      </c>
      <c r="BG563" s="216">
        <f>IF(N563="zákl. přenesená",J563,0)</f>
        <v>0</v>
      </c>
      <c r="BH563" s="216">
        <f>IF(N563="sníž. přenesená",J563,0)</f>
        <v>0</v>
      </c>
      <c r="BI563" s="216">
        <f>IF(N563="nulová",J563,0)</f>
        <v>0</v>
      </c>
      <c r="BJ563" s="16" t="s">
        <v>85</v>
      </c>
      <c r="BK563" s="216">
        <f>ROUND(I563*H563,2)</f>
        <v>0</v>
      </c>
      <c r="BL563" s="16" t="s">
        <v>254</v>
      </c>
      <c r="BM563" s="16" t="s">
        <v>1177</v>
      </c>
    </row>
    <row r="564" s="1" customFormat="1" ht="16.5" customHeight="1">
      <c r="B564" s="38"/>
      <c r="C564" s="205" t="s">
        <v>1178</v>
      </c>
      <c r="D564" s="205" t="s">
        <v>173</v>
      </c>
      <c r="E564" s="206" t="s">
        <v>1179</v>
      </c>
      <c r="F564" s="207" t="s">
        <v>1180</v>
      </c>
      <c r="G564" s="208" t="s">
        <v>331</v>
      </c>
      <c r="H564" s="209">
        <v>77</v>
      </c>
      <c r="I564" s="210"/>
      <c r="J564" s="211">
        <f>ROUND(I564*H564,2)</f>
        <v>0</v>
      </c>
      <c r="K564" s="207" t="s">
        <v>177</v>
      </c>
      <c r="L564" s="43"/>
      <c r="M564" s="212" t="s">
        <v>1</v>
      </c>
      <c r="N564" s="213" t="s">
        <v>48</v>
      </c>
      <c r="O564" s="79"/>
      <c r="P564" s="214">
        <f>O564*H564</f>
        <v>0</v>
      </c>
      <c r="Q564" s="214">
        <v>0</v>
      </c>
      <c r="R564" s="214">
        <f>Q564*H564</f>
        <v>0</v>
      </c>
      <c r="S564" s="214">
        <v>0.00055000000000000003</v>
      </c>
      <c r="T564" s="215">
        <f>S564*H564</f>
        <v>0.042350000000000006</v>
      </c>
      <c r="AR564" s="16" t="s">
        <v>254</v>
      </c>
      <c r="AT564" s="16" t="s">
        <v>173</v>
      </c>
      <c r="AU564" s="16" t="s">
        <v>87</v>
      </c>
      <c r="AY564" s="16" t="s">
        <v>171</v>
      </c>
      <c r="BE564" s="216">
        <f>IF(N564="základní",J564,0)</f>
        <v>0</v>
      </c>
      <c r="BF564" s="216">
        <f>IF(N564="snížená",J564,0)</f>
        <v>0</v>
      </c>
      <c r="BG564" s="216">
        <f>IF(N564="zákl. přenesená",J564,0)</f>
        <v>0</v>
      </c>
      <c r="BH564" s="216">
        <f>IF(N564="sníž. přenesená",J564,0)</f>
        <v>0</v>
      </c>
      <c r="BI564" s="216">
        <f>IF(N564="nulová",J564,0)</f>
        <v>0</v>
      </c>
      <c r="BJ564" s="16" t="s">
        <v>85</v>
      </c>
      <c r="BK564" s="216">
        <f>ROUND(I564*H564,2)</f>
        <v>0</v>
      </c>
      <c r="BL564" s="16" t="s">
        <v>254</v>
      </c>
      <c r="BM564" s="16" t="s">
        <v>1181</v>
      </c>
    </row>
    <row r="565" s="12" customFormat="1">
      <c r="B565" s="228"/>
      <c r="C565" s="229"/>
      <c r="D565" s="219" t="s">
        <v>180</v>
      </c>
      <c r="E565" s="230" t="s">
        <v>1</v>
      </c>
      <c r="F565" s="231" t="s">
        <v>1182</v>
      </c>
      <c r="G565" s="229"/>
      <c r="H565" s="232">
        <v>77</v>
      </c>
      <c r="I565" s="233"/>
      <c r="J565" s="229"/>
      <c r="K565" s="229"/>
      <c r="L565" s="234"/>
      <c r="M565" s="235"/>
      <c r="N565" s="236"/>
      <c r="O565" s="236"/>
      <c r="P565" s="236"/>
      <c r="Q565" s="236"/>
      <c r="R565" s="236"/>
      <c r="S565" s="236"/>
      <c r="T565" s="237"/>
      <c r="AT565" s="238" t="s">
        <v>180</v>
      </c>
      <c r="AU565" s="238" t="s">
        <v>87</v>
      </c>
      <c r="AV565" s="12" t="s">
        <v>87</v>
      </c>
      <c r="AW565" s="12" t="s">
        <v>38</v>
      </c>
      <c r="AX565" s="12" t="s">
        <v>85</v>
      </c>
      <c r="AY565" s="238" t="s">
        <v>171</v>
      </c>
    </row>
    <row r="566" s="1" customFormat="1" ht="16.5" customHeight="1">
      <c r="B566" s="38"/>
      <c r="C566" s="205" t="s">
        <v>1183</v>
      </c>
      <c r="D566" s="205" t="s">
        <v>173</v>
      </c>
      <c r="E566" s="206" t="s">
        <v>1184</v>
      </c>
      <c r="F566" s="207" t="s">
        <v>1185</v>
      </c>
      <c r="G566" s="208" t="s">
        <v>331</v>
      </c>
      <c r="H566" s="209">
        <v>30</v>
      </c>
      <c r="I566" s="210"/>
      <c r="J566" s="211">
        <f>ROUND(I566*H566,2)</f>
        <v>0</v>
      </c>
      <c r="K566" s="207" t="s">
        <v>177</v>
      </c>
      <c r="L566" s="43"/>
      <c r="M566" s="212" t="s">
        <v>1</v>
      </c>
      <c r="N566" s="213" t="s">
        <v>48</v>
      </c>
      <c r="O566" s="79"/>
      <c r="P566" s="214">
        <f>O566*H566</f>
        <v>0</v>
      </c>
      <c r="Q566" s="214">
        <v>0</v>
      </c>
      <c r="R566" s="214">
        <f>Q566*H566</f>
        <v>0</v>
      </c>
      <c r="S566" s="214">
        <v>0.00021000000000000001</v>
      </c>
      <c r="T566" s="215">
        <f>S566*H566</f>
        <v>0.0063</v>
      </c>
      <c r="AR566" s="16" t="s">
        <v>254</v>
      </c>
      <c r="AT566" s="16" t="s">
        <v>173</v>
      </c>
      <c r="AU566" s="16" t="s">
        <v>87</v>
      </c>
      <c r="AY566" s="16" t="s">
        <v>171</v>
      </c>
      <c r="BE566" s="216">
        <f>IF(N566="základní",J566,0)</f>
        <v>0</v>
      </c>
      <c r="BF566" s="216">
        <f>IF(N566="snížená",J566,0)</f>
        <v>0</v>
      </c>
      <c r="BG566" s="216">
        <f>IF(N566="zákl. přenesená",J566,0)</f>
        <v>0</v>
      </c>
      <c r="BH566" s="216">
        <f>IF(N566="sníž. přenesená",J566,0)</f>
        <v>0</v>
      </c>
      <c r="BI566" s="216">
        <f>IF(N566="nulová",J566,0)</f>
        <v>0</v>
      </c>
      <c r="BJ566" s="16" t="s">
        <v>85</v>
      </c>
      <c r="BK566" s="216">
        <f>ROUND(I566*H566,2)</f>
        <v>0</v>
      </c>
      <c r="BL566" s="16" t="s">
        <v>254</v>
      </c>
      <c r="BM566" s="16" t="s">
        <v>1186</v>
      </c>
    </row>
    <row r="567" s="1" customFormat="1" ht="16.5" customHeight="1">
      <c r="B567" s="38"/>
      <c r="C567" s="205" t="s">
        <v>1187</v>
      </c>
      <c r="D567" s="205" t="s">
        <v>173</v>
      </c>
      <c r="E567" s="206" t="s">
        <v>1188</v>
      </c>
      <c r="F567" s="207" t="s">
        <v>1189</v>
      </c>
      <c r="G567" s="208" t="s">
        <v>331</v>
      </c>
      <c r="H567" s="209">
        <v>4</v>
      </c>
      <c r="I567" s="210"/>
      <c r="J567" s="211">
        <f>ROUND(I567*H567,2)</f>
        <v>0</v>
      </c>
      <c r="K567" s="207" t="s">
        <v>177</v>
      </c>
      <c r="L567" s="43"/>
      <c r="M567" s="212" t="s">
        <v>1</v>
      </c>
      <c r="N567" s="213" t="s">
        <v>48</v>
      </c>
      <c r="O567" s="79"/>
      <c r="P567" s="214">
        <f>O567*H567</f>
        <v>0</v>
      </c>
      <c r="Q567" s="214">
        <v>0</v>
      </c>
      <c r="R567" s="214">
        <f>Q567*H567</f>
        <v>0</v>
      </c>
      <c r="S567" s="214">
        <v>0.0022100000000000002</v>
      </c>
      <c r="T567" s="215">
        <f>S567*H567</f>
        <v>0.0088400000000000006</v>
      </c>
      <c r="AR567" s="16" t="s">
        <v>254</v>
      </c>
      <c r="AT567" s="16" t="s">
        <v>173</v>
      </c>
      <c r="AU567" s="16" t="s">
        <v>87</v>
      </c>
      <c r="AY567" s="16" t="s">
        <v>171</v>
      </c>
      <c r="BE567" s="216">
        <f>IF(N567="základní",J567,0)</f>
        <v>0</v>
      </c>
      <c r="BF567" s="216">
        <f>IF(N567="snížená",J567,0)</f>
        <v>0</v>
      </c>
      <c r="BG567" s="216">
        <f>IF(N567="zákl. přenesená",J567,0)</f>
        <v>0</v>
      </c>
      <c r="BH567" s="216">
        <f>IF(N567="sníž. přenesená",J567,0)</f>
        <v>0</v>
      </c>
      <c r="BI567" s="216">
        <f>IF(N567="nulová",J567,0)</f>
        <v>0</v>
      </c>
      <c r="BJ567" s="16" t="s">
        <v>85</v>
      </c>
      <c r="BK567" s="216">
        <f>ROUND(I567*H567,2)</f>
        <v>0</v>
      </c>
      <c r="BL567" s="16" t="s">
        <v>254</v>
      </c>
      <c r="BM567" s="16" t="s">
        <v>1190</v>
      </c>
    </row>
    <row r="568" s="10" customFormat="1" ht="22.8" customHeight="1">
      <c r="B568" s="189"/>
      <c r="C568" s="190"/>
      <c r="D568" s="191" t="s">
        <v>76</v>
      </c>
      <c r="E568" s="203" t="s">
        <v>1191</v>
      </c>
      <c r="F568" s="203" t="s">
        <v>1192</v>
      </c>
      <c r="G568" s="190"/>
      <c r="H568" s="190"/>
      <c r="I568" s="193"/>
      <c r="J568" s="204">
        <f>BK568</f>
        <v>0</v>
      </c>
      <c r="K568" s="190"/>
      <c r="L568" s="195"/>
      <c r="M568" s="196"/>
      <c r="N568" s="197"/>
      <c r="O568" s="197"/>
      <c r="P568" s="198">
        <f>SUM(P569:P585)</f>
        <v>0</v>
      </c>
      <c r="Q568" s="197"/>
      <c r="R568" s="198">
        <f>SUM(R569:R585)</f>
        <v>0.039139999999999994</v>
      </c>
      <c r="S568" s="197"/>
      <c r="T568" s="199">
        <f>SUM(T569:T585)</f>
        <v>0.22219999999999995</v>
      </c>
      <c r="AR568" s="200" t="s">
        <v>87</v>
      </c>
      <c r="AT568" s="201" t="s">
        <v>76</v>
      </c>
      <c r="AU568" s="201" t="s">
        <v>85</v>
      </c>
      <c r="AY568" s="200" t="s">
        <v>171</v>
      </c>
      <c r="BK568" s="202">
        <f>SUM(BK569:BK585)</f>
        <v>0</v>
      </c>
    </row>
    <row r="569" s="1" customFormat="1" ht="16.5" customHeight="1">
      <c r="B569" s="38"/>
      <c r="C569" s="205" t="s">
        <v>1193</v>
      </c>
      <c r="D569" s="205" t="s">
        <v>173</v>
      </c>
      <c r="E569" s="206" t="s">
        <v>1194</v>
      </c>
      <c r="F569" s="207" t="s">
        <v>1195</v>
      </c>
      <c r="G569" s="208" t="s">
        <v>331</v>
      </c>
      <c r="H569" s="209">
        <v>2</v>
      </c>
      <c r="I569" s="210"/>
      <c r="J569" s="211">
        <f>ROUND(I569*H569,2)</f>
        <v>0</v>
      </c>
      <c r="K569" s="207" t="s">
        <v>177</v>
      </c>
      <c r="L569" s="43"/>
      <c r="M569" s="212" t="s">
        <v>1</v>
      </c>
      <c r="N569" s="213" t="s">
        <v>48</v>
      </c>
      <c r="O569" s="79"/>
      <c r="P569" s="214">
        <f>O569*H569</f>
        <v>0</v>
      </c>
      <c r="Q569" s="214">
        <v>0</v>
      </c>
      <c r="R569" s="214">
        <f>Q569*H569</f>
        <v>0</v>
      </c>
      <c r="S569" s="214">
        <v>0.021100000000000001</v>
      </c>
      <c r="T569" s="215">
        <f>S569*H569</f>
        <v>0.042200000000000001</v>
      </c>
      <c r="AR569" s="16" t="s">
        <v>254</v>
      </c>
      <c r="AT569" s="16" t="s">
        <v>173</v>
      </c>
      <c r="AU569" s="16" t="s">
        <v>87</v>
      </c>
      <c r="AY569" s="16" t="s">
        <v>171</v>
      </c>
      <c r="BE569" s="216">
        <f>IF(N569="základní",J569,0)</f>
        <v>0</v>
      </c>
      <c r="BF569" s="216">
        <f>IF(N569="snížená",J569,0)</f>
        <v>0</v>
      </c>
      <c r="BG569" s="216">
        <f>IF(N569="zákl. přenesená",J569,0)</f>
        <v>0</v>
      </c>
      <c r="BH569" s="216">
        <f>IF(N569="sníž. přenesená",J569,0)</f>
        <v>0</v>
      </c>
      <c r="BI569" s="216">
        <f>IF(N569="nulová",J569,0)</f>
        <v>0</v>
      </c>
      <c r="BJ569" s="16" t="s">
        <v>85</v>
      </c>
      <c r="BK569" s="216">
        <f>ROUND(I569*H569,2)</f>
        <v>0</v>
      </c>
      <c r="BL569" s="16" t="s">
        <v>254</v>
      </c>
      <c r="BM569" s="16" t="s">
        <v>1196</v>
      </c>
    </row>
    <row r="570" s="1" customFormat="1" ht="16.5" customHeight="1">
      <c r="B570" s="38"/>
      <c r="C570" s="205" t="s">
        <v>1197</v>
      </c>
      <c r="D570" s="205" t="s">
        <v>173</v>
      </c>
      <c r="E570" s="206" t="s">
        <v>1198</v>
      </c>
      <c r="F570" s="207" t="s">
        <v>1199</v>
      </c>
      <c r="G570" s="208" t="s">
        <v>331</v>
      </c>
      <c r="H570" s="209">
        <v>1</v>
      </c>
      <c r="I570" s="210"/>
      <c r="J570" s="211">
        <f>ROUND(I570*H570,2)</f>
        <v>0</v>
      </c>
      <c r="K570" s="207" t="s">
        <v>177</v>
      </c>
      <c r="L570" s="43"/>
      <c r="M570" s="212" t="s">
        <v>1</v>
      </c>
      <c r="N570" s="213" t="s">
        <v>48</v>
      </c>
      <c r="O570" s="79"/>
      <c r="P570" s="214">
        <f>O570*H570</f>
        <v>0</v>
      </c>
      <c r="Q570" s="214">
        <v>0.0035899999999999999</v>
      </c>
      <c r="R570" s="214">
        <f>Q570*H570</f>
        <v>0.0035899999999999999</v>
      </c>
      <c r="S570" s="214">
        <v>0</v>
      </c>
      <c r="T570" s="215">
        <f>S570*H570</f>
        <v>0</v>
      </c>
      <c r="AR570" s="16" t="s">
        <v>254</v>
      </c>
      <c r="AT570" s="16" t="s">
        <v>173</v>
      </c>
      <c r="AU570" s="16" t="s">
        <v>87</v>
      </c>
      <c r="AY570" s="16" t="s">
        <v>171</v>
      </c>
      <c r="BE570" s="216">
        <f>IF(N570="základní",J570,0)</f>
        <v>0</v>
      </c>
      <c r="BF570" s="216">
        <f>IF(N570="snížená",J570,0)</f>
        <v>0</v>
      </c>
      <c r="BG570" s="216">
        <f>IF(N570="zákl. přenesená",J570,0)</f>
        <v>0</v>
      </c>
      <c r="BH570" s="216">
        <f>IF(N570="sníž. přenesená",J570,0)</f>
        <v>0</v>
      </c>
      <c r="BI570" s="216">
        <f>IF(N570="nulová",J570,0)</f>
        <v>0</v>
      </c>
      <c r="BJ570" s="16" t="s">
        <v>85</v>
      </c>
      <c r="BK570" s="216">
        <f>ROUND(I570*H570,2)</f>
        <v>0</v>
      </c>
      <c r="BL570" s="16" t="s">
        <v>254</v>
      </c>
      <c r="BM570" s="16" t="s">
        <v>1200</v>
      </c>
    </row>
    <row r="571" s="12" customFormat="1">
      <c r="B571" s="228"/>
      <c r="C571" s="229"/>
      <c r="D571" s="219" t="s">
        <v>180</v>
      </c>
      <c r="E571" s="230" t="s">
        <v>1</v>
      </c>
      <c r="F571" s="231" t="s">
        <v>1201</v>
      </c>
      <c r="G571" s="229"/>
      <c r="H571" s="232">
        <v>1</v>
      </c>
      <c r="I571" s="233"/>
      <c r="J571" s="229"/>
      <c r="K571" s="229"/>
      <c r="L571" s="234"/>
      <c r="M571" s="235"/>
      <c r="N571" s="236"/>
      <c r="O571" s="236"/>
      <c r="P571" s="236"/>
      <c r="Q571" s="236"/>
      <c r="R571" s="236"/>
      <c r="S571" s="236"/>
      <c r="T571" s="237"/>
      <c r="AT571" s="238" t="s">
        <v>180</v>
      </c>
      <c r="AU571" s="238" t="s">
        <v>87</v>
      </c>
      <c r="AV571" s="12" t="s">
        <v>87</v>
      </c>
      <c r="AW571" s="12" t="s">
        <v>38</v>
      </c>
      <c r="AX571" s="12" t="s">
        <v>85</v>
      </c>
      <c r="AY571" s="238" t="s">
        <v>171</v>
      </c>
    </row>
    <row r="572" s="1" customFormat="1" ht="22.5" customHeight="1">
      <c r="B572" s="38"/>
      <c r="C572" s="205" t="s">
        <v>1202</v>
      </c>
      <c r="D572" s="205" t="s">
        <v>173</v>
      </c>
      <c r="E572" s="206" t="s">
        <v>1203</v>
      </c>
      <c r="F572" s="207" t="s">
        <v>1204</v>
      </c>
      <c r="G572" s="208" t="s">
        <v>496</v>
      </c>
      <c r="H572" s="209">
        <v>1</v>
      </c>
      <c r="I572" s="210"/>
      <c r="J572" s="211">
        <f>ROUND(I572*H572,2)</f>
        <v>0</v>
      </c>
      <c r="K572" s="207" t="s">
        <v>1</v>
      </c>
      <c r="L572" s="43"/>
      <c r="M572" s="212" t="s">
        <v>1</v>
      </c>
      <c r="N572" s="213" t="s">
        <v>48</v>
      </c>
      <c r="O572" s="79"/>
      <c r="P572" s="214">
        <f>O572*H572</f>
        <v>0</v>
      </c>
      <c r="Q572" s="214">
        <v>0</v>
      </c>
      <c r="R572" s="214">
        <f>Q572*H572</f>
        <v>0</v>
      </c>
      <c r="S572" s="214">
        <v>0.044999999999999998</v>
      </c>
      <c r="T572" s="215">
        <f>S572*H572</f>
        <v>0.044999999999999998</v>
      </c>
      <c r="AR572" s="16" t="s">
        <v>254</v>
      </c>
      <c r="AT572" s="16" t="s">
        <v>173</v>
      </c>
      <c r="AU572" s="16" t="s">
        <v>87</v>
      </c>
      <c r="AY572" s="16" t="s">
        <v>171</v>
      </c>
      <c r="BE572" s="216">
        <f>IF(N572="základní",J572,0)</f>
        <v>0</v>
      </c>
      <c r="BF572" s="216">
        <f>IF(N572="snížená",J572,0)</f>
        <v>0</v>
      </c>
      <c r="BG572" s="216">
        <f>IF(N572="zákl. přenesená",J572,0)</f>
        <v>0</v>
      </c>
      <c r="BH572" s="216">
        <f>IF(N572="sníž. přenesená",J572,0)</f>
        <v>0</v>
      </c>
      <c r="BI572" s="216">
        <f>IF(N572="nulová",J572,0)</f>
        <v>0</v>
      </c>
      <c r="BJ572" s="16" t="s">
        <v>85</v>
      </c>
      <c r="BK572" s="216">
        <f>ROUND(I572*H572,2)</f>
        <v>0</v>
      </c>
      <c r="BL572" s="16" t="s">
        <v>254</v>
      </c>
      <c r="BM572" s="16" t="s">
        <v>1205</v>
      </c>
    </row>
    <row r="573" s="1" customFormat="1" ht="16.5" customHeight="1">
      <c r="B573" s="38"/>
      <c r="C573" s="205" t="s">
        <v>1206</v>
      </c>
      <c r="D573" s="205" t="s">
        <v>173</v>
      </c>
      <c r="E573" s="206" t="s">
        <v>1207</v>
      </c>
      <c r="F573" s="207" t="s">
        <v>1208</v>
      </c>
      <c r="G573" s="208" t="s">
        <v>331</v>
      </c>
      <c r="H573" s="209">
        <v>1</v>
      </c>
      <c r="I573" s="210"/>
      <c r="J573" s="211">
        <f>ROUND(I573*H573,2)</f>
        <v>0</v>
      </c>
      <c r="K573" s="207" t="s">
        <v>1</v>
      </c>
      <c r="L573" s="43"/>
      <c r="M573" s="212" t="s">
        <v>1</v>
      </c>
      <c r="N573" s="213" t="s">
        <v>48</v>
      </c>
      <c r="O573" s="79"/>
      <c r="P573" s="214">
        <f>O573*H573</f>
        <v>0</v>
      </c>
      <c r="Q573" s="214">
        <v>0</v>
      </c>
      <c r="R573" s="214">
        <f>Q573*H573</f>
        <v>0</v>
      </c>
      <c r="S573" s="214">
        <v>0.044999999999999998</v>
      </c>
      <c r="T573" s="215">
        <f>S573*H573</f>
        <v>0.044999999999999998</v>
      </c>
      <c r="AR573" s="16" t="s">
        <v>254</v>
      </c>
      <c r="AT573" s="16" t="s">
        <v>173</v>
      </c>
      <c r="AU573" s="16" t="s">
        <v>87</v>
      </c>
      <c r="AY573" s="16" t="s">
        <v>171</v>
      </c>
      <c r="BE573" s="216">
        <f>IF(N573="základní",J573,0)</f>
        <v>0</v>
      </c>
      <c r="BF573" s="216">
        <f>IF(N573="snížená",J573,0)</f>
        <v>0</v>
      </c>
      <c r="BG573" s="216">
        <f>IF(N573="zákl. přenesená",J573,0)</f>
        <v>0</v>
      </c>
      <c r="BH573" s="216">
        <f>IF(N573="sníž. přenesená",J573,0)</f>
        <v>0</v>
      </c>
      <c r="BI573" s="216">
        <f>IF(N573="nulová",J573,0)</f>
        <v>0</v>
      </c>
      <c r="BJ573" s="16" t="s">
        <v>85</v>
      </c>
      <c r="BK573" s="216">
        <f>ROUND(I573*H573,2)</f>
        <v>0</v>
      </c>
      <c r="BL573" s="16" t="s">
        <v>254</v>
      </c>
      <c r="BM573" s="16" t="s">
        <v>1209</v>
      </c>
    </row>
    <row r="574" s="12" customFormat="1">
      <c r="B574" s="228"/>
      <c r="C574" s="229"/>
      <c r="D574" s="219" t="s">
        <v>180</v>
      </c>
      <c r="E574" s="230" t="s">
        <v>1</v>
      </c>
      <c r="F574" s="231" t="s">
        <v>85</v>
      </c>
      <c r="G574" s="229"/>
      <c r="H574" s="232">
        <v>1</v>
      </c>
      <c r="I574" s="233"/>
      <c r="J574" s="229"/>
      <c r="K574" s="229"/>
      <c r="L574" s="234"/>
      <c r="M574" s="235"/>
      <c r="N574" s="236"/>
      <c r="O574" s="236"/>
      <c r="P574" s="236"/>
      <c r="Q574" s="236"/>
      <c r="R574" s="236"/>
      <c r="S574" s="236"/>
      <c r="T574" s="237"/>
      <c r="AT574" s="238" t="s">
        <v>180</v>
      </c>
      <c r="AU574" s="238" t="s">
        <v>87</v>
      </c>
      <c r="AV574" s="12" t="s">
        <v>87</v>
      </c>
      <c r="AW574" s="12" t="s">
        <v>38</v>
      </c>
      <c r="AX574" s="12" t="s">
        <v>85</v>
      </c>
      <c r="AY574" s="238" t="s">
        <v>171</v>
      </c>
    </row>
    <row r="575" s="1" customFormat="1" ht="16.5" customHeight="1">
      <c r="B575" s="38"/>
      <c r="C575" s="205" t="s">
        <v>1210</v>
      </c>
      <c r="D575" s="205" t="s">
        <v>173</v>
      </c>
      <c r="E575" s="206" t="s">
        <v>1211</v>
      </c>
      <c r="F575" s="207" t="s">
        <v>1212</v>
      </c>
      <c r="G575" s="208" t="s">
        <v>331</v>
      </c>
      <c r="H575" s="209">
        <v>1</v>
      </c>
      <c r="I575" s="210"/>
      <c r="J575" s="211">
        <f>ROUND(I575*H575,2)</f>
        <v>0</v>
      </c>
      <c r="K575" s="207" t="s">
        <v>1</v>
      </c>
      <c r="L575" s="43"/>
      <c r="M575" s="212" t="s">
        <v>1</v>
      </c>
      <c r="N575" s="213" t="s">
        <v>48</v>
      </c>
      <c r="O575" s="79"/>
      <c r="P575" s="214">
        <f>O575*H575</f>
        <v>0</v>
      </c>
      <c r="Q575" s="214">
        <v>0</v>
      </c>
      <c r="R575" s="214">
        <f>Q575*H575</f>
        <v>0</v>
      </c>
      <c r="S575" s="214">
        <v>0.044999999999999998</v>
      </c>
      <c r="T575" s="215">
        <f>S575*H575</f>
        <v>0.044999999999999998</v>
      </c>
      <c r="AR575" s="16" t="s">
        <v>254</v>
      </c>
      <c r="AT575" s="16" t="s">
        <v>173</v>
      </c>
      <c r="AU575" s="16" t="s">
        <v>87</v>
      </c>
      <c r="AY575" s="16" t="s">
        <v>171</v>
      </c>
      <c r="BE575" s="216">
        <f>IF(N575="základní",J575,0)</f>
        <v>0</v>
      </c>
      <c r="BF575" s="216">
        <f>IF(N575="snížená",J575,0)</f>
        <v>0</v>
      </c>
      <c r="BG575" s="216">
        <f>IF(N575="zákl. přenesená",J575,0)</f>
        <v>0</v>
      </c>
      <c r="BH575" s="216">
        <f>IF(N575="sníž. přenesená",J575,0)</f>
        <v>0</v>
      </c>
      <c r="BI575" s="216">
        <f>IF(N575="nulová",J575,0)</f>
        <v>0</v>
      </c>
      <c r="BJ575" s="16" t="s">
        <v>85</v>
      </c>
      <c r="BK575" s="216">
        <f>ROUND(I575*H575,2)</f>
        <v>0</v>
      </c>
      <c r="BL575" s="16" t="s">
        <v>254</v>
      </c>
      <c r="BM575" s="16" t="s">
        <v>1213</v>
      </c>
    </row>
    <row r="576" s="12" customFormat="1">
      <c r="B576" s="228"/>
      <c r="C576" s="229"/>
      <c r="D576" s="219" t="s">
        <v>180</v>
      </c>
      <c r="E576" s="230" t="s">
        <v>1</v>
      </c>
      <c r="F576" s="231" t="s">
        <v>85</v>
      </c>
      <c r="G576" s="229"/>
      <c r="H576" s="232">
        <v>1</v>
      </c>
      <c r="I576" s="233"/>
      <c r="J576" s="229"/>
      <c r="K576" s="229"/>
      <c r="L576" s="234"/>
      <c r="M576" s="235"/>
      <c r="N576" s="236"/>
      <c r="O576" s="236"/>
      <c r="P576" s="236"/>
      <c r="Q576" s="236"/>
      <c r="R576" s="236"/>
      <c r="S576" s="236"/>
      <c r="T576" s="237"/>
      <c r="AT576" s="238" t="s">
        <v>180</v>
      </c>
      <c r="AU576" s="238" t="s">
        <v>87</v>
      </c>
      <c r="AV576" s="12" t="s">
        <v>87</v>
      </c>
      <c r="AW576" s="12" t="s">
        <v>38</v>
      </c>
      <c r="AX576" s="12" t="s">
        <v>85</v>
      </c>
      <c r="AY576" s="238" t="s">
        <v>171</v>
      </c>
    </row>
    <row r="577" s="1" customFormat="1" ht="16.5" customHeight="1">
      <c r="B577" s="38"/>
      <c r="C577" s="205" t="s">
        <v>1214</v>
      </c>
      <c r="D577" s="205" t="s">
        <v>173</v>
      </c>
      <c r="E577" s="206" t="s">
        <v>1215</v>
      </c>
      <c r="F577" s="207" t="s">
        <v>1216</v>
      </c>
      <c r="G577" s="208" t="s">
        <v>331</v>
      </c>
      <c r="H577" s="209">
        <v>1</v>
      </c>
      <c r="I577" s="210"/>
      <c r="J577" s="211">
        <f>ROUND(I577*H577,2)</f>
        <v>0</v>
      </c>
      <c r="K577" s="207" t="s">
        <v>1</v>
      </c>
      <c r="L577" s="43"/>
      <c r="M577" s="212" t="s">
        <v>1</v>
      </c>
      <c r="N577" s="213" t="s">
        <v>48</v>
      </c>
      <c r="O577" s="79"/>
      <c r="P577" s="214">
        <f>O577*H577</f>
        <v>0</v>
      </c>
      <c r="Q577" s="214">
        <v>0</v>
      </c>
      <c r="R577" s="214">
        <f>Q577*H577</f>
        <v>0</v>
      </c>
      <c r="S577" s="214">
        <v>0.044999999999999998</v>
      </c>
      <c r="T577" s="215">
        <f>S577*H577</f>
        <v>0.044999999999999998</v>
      </c>
      <c r="AR577" s="16" t="s">
        <v>254</v>
      </c>
      <c r="AT577" s="16" t="s">
        <v>173</v>
      </c>
      <c r="AU577" s="16" t="s">
        <v>87</v>
      </c>
      <c r="AY577" s="16" t="s">
        <v>171</v>
      </c>
      <c r="BE577" s="216">
        <f>IF(N577="základní",J577,0)</f>
        <v>0</v>
      </c>
      <c r="BF577" s="216">
        <f>IF(N577="snížená",J577,0)</f>
        <v>0</v>
      </c>
      <c r="BG577" s="216">
        <f>IF(N577="zákl. přenesená",J577,0)</f>
        <v>0</v>
      </c>
      <c r="BH577" s="216">
        <f>IF(N577="sníž. přenesená",J577,0)</f>
        <v>0</v>
      </c>
      <c r="BI577" s="216">
        <f>IF(N577="nulová",J577,0)</f>
        <v>0</v>
      </c>
      <c r="BJ577" s="16" t="s">
        <v>85</v>
      </c>
      <c r="BK577" s="216">
        <f>ROUND(I577*H577,2)</f>
        <v>0</v>
      </c>
      <c r="BL577" s="16" t="s">
        <v>254</v>
      </c>
      <c r="BM577" s="16" t="s">
        <v>1217</v>
      </c>
    </row>
    <row r="578" s="12" customFormat="1">
      <c r="B578" s="228"/>
      <c r="C578" s="229"/>
      <c r="D578" s="219" t="s">
        <v>180</v>
      </c>
      <c r="E578" s="230" t="s">
        <v>1</v>
      </c>
      <c r="F578" s="231" t="s">
        <v>85</v>
      </c>
      <c r="G578" s="229"/>
      <c r="H578" s="232">
        <v>1</v>
      </c>
      <c r="I578" s="233"/>
      <c r="J578" s="229"/>
      <c r="K578" s="229"/>
      <c r="L578" s="234"/>
      <c r="M578" s="235"/>
      <c r="N578" s="236"/>
      <c r="O578" s="236"/>
      <c r="P578" s="236"/>
      <c r="Q578" s="236"/>
      <c r="R578" s="236"/>
      <c r="S578" s="236"/>
      <c r="T578" s="237"/>
      <c r="AT578" s="238" t="s">
        <v>180</v>
      </c>
      <c r="AU578" s="238" t="s">
        <v>87</v>
      </c>
      <c r="AV578" s="12" t="s">
        <v>87</v>
      </c>
      <c r="AW578" s="12" t="s">
        <v>38</v>
      </c>
      <c r="AX578" s="12" t="s">
        <v>85</v>
      </c>
      <c r="AY578" s="238" t="s">
        <v>171</v>
      </c>
    </row>
    <row r="579" s="1" customFormat="1" ht="16.5" customHeight="1">
      <c r="B579" s="38"/>
      <c r="C579" s="205" t="s">
        <v>1218</v>
      </c>
      <c r="D579" s="205" t="s">
        <v>173</v>
      </c>
      <c r="E579" s="206" t="s">
        <v>1219</v>
      </c>
      <c r="F579" s="207" t="s">
        <v>1220</v>
      </c>
      <c r="G579" s="208" t="s">
        <v>331</v>
      </c>
      <c r="H579" s="209">
        <v>1</v>
      </c>
      <c r="I579" s="210"/>
      <c r="J579" s="211">
        <f>ROUND(I579*H579,2)</f>
        <v>0</v>
      </c>
      <c r="K579" s="207" t="s">
        <v>177</v>
      </c>
      <c r="L579" s="43"/>
      <c r="M579" s="212" t="s">
        <v>1</v>
      </c>
      <c r="N579" s="213" t="s">
        <v>48</v>
      </c>
      <c r="O579" s="79"/>
      <c r="P579" s="214">
        <f>O579*H579</f>
        <v>0</v>
      </c>
      <c r="Q579" s="214">
        <v>0</v>
      </c>
      <c r="R579" s="214">
        <f>Q579*H579</f>
        <v>0</v>
      </c>
      <c r="S579" s="214">
        <v>0</v>
      </c>
      <c r="T579" s="215">
        <f>S579*H579</f>
        <v>0</v>
      </c>
      <c r="AR579" s="16" t="s">
        <v>254</v>
      </c>
      <c r="AT579" s="16" t="s">
        <v>173</v>
      </c>
      <c r="AU579" s="16" t="s">
        <v>87</v>
      </c>
      <c r="AY579" s="16" t="s">
        <v>171</v>
      </c>
      <c r="BE579" s="216">
        <f>IF(N579="základní",J579,0)</f>
        <v>0</v>
      </c>
      <c r="BF579" s="216">
        <f>IF(N579="snížená",J579,0)</f>
        <v>0</v>
      </c>
      <c r="BG579" s="216">
        <f>IF(N579="zákl. přenesená",J579,0)</f>
        <v>0</v>
      </c>
      <c r="BH579" s="216">
        <f>IF(N579="sníž. přenesená",J579,0)</f>
        <v>0</v>
      </c>
      <c r="BI579" s="216">
        <f>IF(N579="nulová",J579,0)</f>
        <v>0</v>
      </c>
      <c r="BJ579" s="16" t="s">
        <v>85</v>
      </c>
      <c r="BK579" s="216">
        <f>ROUND(I579*H579,2)</f>
        <v>0</v>
      </c>
      <c r="BL579" s="16" t="s">
        <v>254</v>
      </c>
      <c r="BM579" s="16" t="s">
        <v>1221</v>
      </c>
    </row>
    <row r="580" s="12" customFormat="1">
      <c r="B580" s="228"/>
      <c r="C580" s="229"/>
      <c r="D580" s="219" t="s">
        <v>180</v>
      </c>
      <c r="E580" s="230" t="s">
        <v>1</v>
      </c>
      <c r="F580" s="231" t="s">
        <v>1222</v>
      </c>
      <c r="G580" s="229"/>
      <c r="H580" s="232">
        <v>1</v>
      </c>
      <c r="I580" s="233"/>
      <c r="J580" s="229"/>
      <c r="K580" s="229"/>
      <c r="L580" s="234"/>
      <c r="M580" s="235"/>
      <c r="N580" s="236"/>
      <c r="O580" s="236"/>
      <c r="P580" s="236"/>
      <c r="Q580" s="236"/>
      <c r="R580" s="236"/>
      <c r="S580" s="236"/>
      <c r="T580" s="237"/>
      <c r="AT580" s="238" t="s">
        <v>180</v>
      </c>
      <c r="AU580" s="238" t="s">
        <v>87</v>
      </c>
      <c r="AV580" s="12" t="s">
        <v>87</v>
      </c>
      <c r="AW580" s="12" t="s">
        <v>38</v>
      </c>
      <c r="AX580" s="12" t="s">
        <v>85</v>
      </c>
      <c r="AY580" s="238" t="s">
        <v>171</v>
      </c>
    </row>
    <row r="581" s="1" customFormat="1" ht="16.5" customHeight="1">
      <c r="B581" s="38"/>
      <c r="C581" s="261" t="s">
        <v>1223</v>
      </c>
      <c r="D581" s="261" t="s">
        <v>383</v>
      </c>
      <c r="E581" s="262" t="s">
        <v>1224</v>
      </c>
      <c r="F581" s="263" t="s">
        <v>1225</v>
      </c>
      <c r="G581" s="264" t="s">
        <v>331</v>
      </c>
      <c r="H581" s="265">
        <v>1</v>
      </c>
      <c r="I581" s="266"/>
      <c r="J581" s="267">
        <f>ROUND(I581*H581,2)</f>
        <v>0</v>
      </c>
      <c r="K581" s="263" t="s">
        <v>1</v>
      </c>
      <c r="L581" s="268"/>
      <c r="M581" s="269" t="s">
        <v>1</v>
      </c>
      <c r="N581" s="270" t="s">
        <v>48</v>
      </c>
      <c r="O581" s="79"/>
      <c r="P581" s="214">
        <f>O581*H581</f>
        <v>0</v>
      </c>
      <c r="Q581" s="214">
        <v>0.00035</v>
      </c>
      <c r="R581" s="214">
        <f>Q581*H581</f>
        <v>0.00035</v>
      </c>
      <c r="S581" s="214">
        <v>0</v>
      </c>
      <c r="T581" s="215">
        <f>S581*H581</f>
        <v>0</v>
      </c>
      <c r="AR581" s="16" t="s">
        <v>343</v>
      </c>
      <c r="AT581" s="16" t="s">
        <v>383</v>
      </c>
      <c r="AU581" s="16" t="s">
        <v>87</v>
      </c>
      <c r="AY581" s="16" t="s">
        <v>171</v>
      </c>
      <c r="BE581" s="216">
        <f>IF(N581="základní",J581,0)</f>
        <v>0</v>
      </c>
      <c r="BF581" s="216">
        <f>IF(N581="snížená",J581,0)</f>
        <v>0</v>
      </c>
      <c r="BG581" s="216">
        <f>IF(N581="zákl. přenesená",J581,0)</f>
        <v>0</v>
      </c>
      <c r="BH581" s="216">
        <f>IF(N581="sníž. přenesená",J581,0)</f>
        <v>0</v>
      </c>
      <c r="BI581" s="216">
        <f>IF(N581="nulová",J581,0)</f>
        <v>0</v>
      </c>
      <c r="BJ581" s="16" t="s">
        <v>85</v>
      </c>
      <c r="BK581" s="216">
        <f>ROUND(I581*H581,2)</f>
        <v>0</v>
      </c>
      <c r="BL581" s="16" t="s">
        <v>254</v>
      </c>
      <c r="BM581" s="16" t="s">
        <v>1226</v>
      </c>
    </row>
    <row r="582" s="1" customFormat="1" ht="16.5" customHeight="1">
      <c r="B582" s="38"/>
      <c r="C582" s="261" t="s">
        <v>1227</v>
      </c>
      <c r="D582" s="261" t="s">
        <v>383</v>
      </c>
      <c r="E582" s="262" t="s">
        <v>1228</v>
      </c>
      <c r="F582" s="263" t="s">
        <v>1229</v>
      </c>
      <c r="G582" s="264" t="s">
        <v>331</v>
      </c>
      <c r="H582" s="265">
        <v>1</v>
      </c>
      <c r="I582" s="266"/>
      <c r="J582" s="267">
        <f>ROUND(I582*H582,2)</f>
        <v>0</v>
      </c>
      <c r="K582" s="263" t="s">
        <v>1</v>
      </c>
      <c r="L582" s="268"/>
      <c r="M582" s="269" t="s">
        <v>1</v>
      </c>
      <c r="N582" s="270" t="s">
        <v>48</v>
      </c>
      <c r="O582" s="79"/>
      <c r="P582" s="214">
        <f>O582*H582</f>
        <v>0</v>
      </c>
      <c r="Q582" s="214">
        <v>0.0025999999999999999</v>
      </c>
      <c r="R582" s="214">
        <f>Q582*H582</f>
        <v>0.0025999999999999999</v>
      </c>
      <c r="S582" s="214">
        <v>0</v>
      </c>
      <c r="T582" s="215">
        <f>S582*H582</f>
        <v>0</v>
      </c>
      <c r="AR582" s="16" t="s">
        <v>343</v>
      </c>
      <c r="AT582" s="16" t="s">
        <v>383</v>
      </c>
      <c r="AU582" s="16" t="s">
        <v>87</v>
      </c>
      <c r="AY582" s="16" t="s">
        <v>171</v>
      </c>
      <c r="BE582" s="216">
        <f>IF(N582="základní",J582,0)</f>
        <v>0</v>
      </c>
      <c r="BF582" s="216">
        <f>IF(N582="snížená",J582,0)</f>
        <v>0</v>
      </c>
      <c r="BG582" s="216">
        <f>IF(N582="zákl. přenesená",J582,0)</f>
        <v>0</v>
      </c>
      <c r="BH582" s="216">
        <f>IF(N582="sníž. přenesená",J582,0)</f>
        <v>0</v>
      </c>
      <c r="BI582" s="216">
        <f>IF(N582="nulová",J582,0)</f>
        <v>0</v>
      </c>
      <c r="BJ582" s="16" t="s">
        <v>85</v>
      </c>
      <c r="BK582" s="216">
        <f>ROUND(I582*H582,2)</f>
        <v>0</v>
      </c>
      <c r="BL582" s="16" t="s">
        <v>254</v>
      </c>
      <c r="BM582" s="16" t="s">
        <v>1230</v>
      </c>
    </row>
    <row r="583" s="1" customFormat="1" ht="16.5" customHeight="1">
      <c r="B583" s="38"/>
      <c r="C583" s="261" t="s">
        <v>1231</v>
      </c>
      <c r="D583" s="261" t="s">
        <v>383</v>
      </c>
      <c r="E583" s="262" t="s">
        <v>1232</v>
      </c>
      <c r="F583" s="263" t="s">
        <v>1233</v>
      </c>
      <c r="G583" s="264" t="s">
        <v>331</v>
      </c>
      <c r="H583" s="265">
        <v>1</v>
      </c>
      <c r="I583" s="266"/>
      <c r="J583" s="267">
        <f>ROUND(I583*H583,2)</f>
        <v>0</v>
      </c>
      <c r="K583" s="263" t="s">
        <v>1</v>
      </c>
      <c r="L583" s="268"/>
      <c r="M583" s="269" t="s">
        <v>1</v>
      </c>
      <c r="N583" s="270" t="s">
        <v>48</v>
      </c>
      <c r="O583" s="79"/>
      <c r="P583" s="214">
        <f>O583*H583</f>
        <v>0</v>
      </c>
      <c r="Q583" s="214">
        <v>0.029999999999999999</v>
      </c>
      <c r="R583" s="214">
        <f>Q583*H583</f>
        <v>0.029999999999999999</v>
      </c>
      <c r="S583" s="214">
        <v>0</v>
      </c>
      <c r="T583" s="215">
        <f>S583*H583</f>
        <v>0</v>
      </c>
      <c r="AR583" s="16" t="s">
        <v>343</v>
      </c>
      <c r="AT583" s="16" t="s">
        <v>383</v>
      </c>
      <c r="AU583" s="16" t="s">
        <v>87</v>
      </c>
      <c r="AY583" s="16" t="s">
        <v>171</v>
      </c>
      <c r="BE583" s="216">
        <f>IF(N583="základní",J583,0)</f>
        <v>0</v>
      </c>
      <c r="BF583" s="216">
        <f>IF(N583="snížená",J583,0)</f>
        <v>0</v>
      </c>
      <c r="BG583" s="216">
        <f>IF(N583="zákl. přenesená",J583,0)</f>
        <v>0</v>
      </c>
      <c r="BH583" s="216">
        <f>IF(N583="sníž. přenesená",J583,0)</f>
        <v>0</v>
      </c>
      <c r="BI583" s="216">
        <f>IF(N583="nulová",J583,0)</f>
        <v>0</v>
      </c>
      <c r="BJ583" s="16" t="s">
        <v>85</v>
      </c>
      <c r="BK583" s="216">
        <f>ROUND(I583*H583,2)</f>
        <v>0</v>
      </c>
      <c r="BL583" s="16" t="s">
        <v>254</v>
      </c>
      <c r="BM583" s="16" t="s">
        <v>1234</v>
      </c>
    </row>
    <row r="584" s="1" customFormat="1" ht="16.5" customHeight="1">
      <c r="B584" s="38"/>
      <c r="C584" s="261" t="s">
        <v>1235</v>
      </c>
      <c r="D584" s="261" t="s">
        <v>383</v>
      </c>
      <c r="E584" s="262" t="s">
        <v>1236</v>
      </c>
      <c r="F584" s="263" t="s">
        <v>1237</v>
      </c>
      <c r="G584" s="264" t="s">
        <v>331</v>
      </c>
      <c r="H584" s="265">
        <v>1</v>
      </c>
      <c r="I584" s="266"/>
      <c r="J584" s="267">
        <f>ROUND(I584*H584,2)</f>
        <v>0</v>
      </c>
      <c r="K584" s="263" t="s">
        <v>1</v>
      </c>
      <c r="L584" s="268"/>
      <c r="M584" s="269" t="s">
        <v>1</v>
      </c>
      <c r="N584" s="270" t="s">
        <v>48</v>
      </c>
      <c r="O584" s="79"/>
      <c r="P584" s="214">
        <f>O584*H584</f>
        <v>0</v>
      </c>
      <c r="Q584" s="214">
        <v>0.0025999999999999999</v>
      </c>
      <c r="R584" s="214">
        <f>Q584*H584</f>
        <v>0.0025999999999999999</v>
      </c>
      <c r="S584" s="214">
        <v>0</v>
      </c>
      <c r="T584" s="215">
        <f>S584*H584</f>
        <v>0</v>
      </c>
      <c r="AR584" s="16" t="s">
        <v>805</v>
      </c>
      <c r="AT584" s="16" t="s">
        <v>383</v>
      </c>
      <c r="AU584" s="16" t="s">
        <v>87</v>
      </c>
      <c r="AY584" s="16" t="s">
        <v>171</v>
      </c>
      <c r="BE584" s="216">
        <f>IF(N584="základní",J584,0)</f>
        <v>0</v>
      </c>
      <c r="BF584" s="216">
        <f>IF(N584="snížená",J584,0)</f>
        <v>0</v>
      </c>
      <c r="BG584" s="216">
        <f>IF(N584="zákl. přenesená",J584,0)</f>
        <v>0</v>
      </c>
      <c r="BH584" s="216">
        <f>IF(N584="sníž. přenesená",J584,0)</f>
        <v>0</v>
      </c>
      <c r="BI584" s="216">
        <f>IF(N584="nulová",J584,0)</f>
        <v>0</v>
      </c>
      <c r="BJ584" s="16" t="s">
        <v>85</v>
      </c>
      <c r="BK584" s="216">
        <f>ROUND(I584*H584,2)</f>
        <v>0</v>
      </c>
      <c r="BL584" s="16" t="s">
        <v>805</v>
      </c>
      <c r="BM584" s="16" t="s">
        <v>1238</v>
      </c>
    </row>
    <row r="585" s="1" customFormat="1" ht="16.5" customHeight="1">
      <c r="B585" s="38"/>
      <c r="C585" s="205" t="s">
        <v>1239</v>
      </c>
      <c r="D585" s="205" t="s">
        <v>173</v>
      </c>
      <c r="E585" s="206" t="s">
        <v>1240</v>
      </c>
      <c r="F585" s="207" t="s">
        <v>1241</v>
      </c>
      <c r="G585" s="208" t="s">
        <v>234</v>
      </c>
      <c r="H585" s="209">
        <v>0.036999999999999998</v>
      </c>
      <c r="I585" s="210"/>
      <c r="J585" s="211">
        <f>ROUND(I585*H585,2)</f>
        <v>0</v>
      </c>
      <c r="K585" s="207" t="s">
        <v>177</v>
      </c>
      <c r="L585" s="43"/>
      <c r="M585" s="212" t="s">
        <v>1</v>
      </c>
      <c r="N585" s="213" t="s">
        <v>48</v>
      </c>
      <c r="O585" s="79"/>
      <c r="P585" s="214">
        <f>O585*H585</f>
        <v>0</v>
      </c>
      <c r="Q585" s="214">
        <v>0</v>
      </c>
      <c r="R585" s="214">
        <f>Q585*H585</f>
        <v>0</v>
      </c>
      <c r="S585" s="214">
        <v>0</v>
      </c>
      <c r="T585" s="215">
        <f>S585*H585</f>
        <v>0</v>
      </c>
      <c r="AR585" s="16" t="s">
        <v>254</v>
      </c>
      <c r="AT585" s="16" t="s">
        <v>173</v>
      </c>
      <c r="AU585" s="16" t="s">
        <v>87</v>
      </c>
      <c r="AY585" s="16" t="s">
        <v>171</v>
      </c>
      <c r="BE585" s="216">
        <f>IF(N585="základní",J585,0)</f>
        <v>0</v>
      </c>
      <c r="BF585" s="216">
        <f>IF(N585="snížená",J585,0)</f>
        <v>0</v>
      </c>
      <c r="BG585" s="216">
        <f>IF(N585="zákl. přenesená",J585,0)</f>
        <v>0</v>
      </c>
      <c r="BH585" s="216">
        <f>IF(N585="sníž. přenesená",J585,0)</f>
        <v>0</v>
      </c>
      <c r="BI585" s="216">
        <f>IF(N585="nulová",J585,0)</f>
        <v>0</v>
      </c>
      <c r="BJ585" s="16" t="s">
        <v>85</v>
      </c>
      <c r="BK585" s="216">
        <f>ROUND(I585*H585,2)</f>
        <v>0</v>
      </c>
      <c r="BL585" s="16" t="s">
        <v>254</v>
      </c>
      <c r="BM585" s="16" t="s">
        <v>1242</v>
      </c>
    </row>
    <row r="586" s="10" customFormat="1" ht="22.8" customHeight="1">
      <c r="B586" s="189"/>
      <c r="C586" s="190"/>
      <c r="D586" s="191" t="s">
        <v>76</v>
      </c>
      <c r="E586" s="203" t="s">
        <v>1243</v>
      </c>
      <c r="F586" s="203" t="s">
        <v>1244</v>
      </c>
      <c r="G586" s="190"/>
      <c r="H586" s="190"/>
      <c r="I586" s="193"/>
      <c r="J586" s="204">
        <f>BK586</f>
        <v>0</v>
      </c>
      <c r="K586" s="190"/>
      <c r="L586" s="195"/>
      <c r="M586" s="196"/>
      <c r="N586" s="197"/>
      <c r="O586" s="197"/>
      <c r="P586" s="198">
        <f>SUM(P587:P637)</f>
        <v>0</v>
      </c>
      <c r="Q586" s="197"/>
      <c r="R586" s="198">
        <f>SUM(R587:R637)</f>
        <v>25.294838800000001</v>
      </c>
      <c r="S586" s="197"/>
      <c r="T586" s="199">
        <f>SUM(T587:T637)</f>
        <v>24.751768000000002</v>
      </c>
      <c r="AR586" s="200" t="s">
        <v>87</v>
      </c>
      <c r="AT586" s="201" t="s">
        <v>76</v>
      </c>
      <c r="AU586" s="201" t="s">
        <v>85</v>
      </c>
      <c r="AY586" s="200" t="s">
        <v>171</v>
      </c>
      <c r="BK586" s="202">
        <f>SUM(BK587:BK637)</f>
        <v>0</v>
      </c>
    </row>
    <row r="587" s="1" customFormat="1" ht="16.5" customHeight="1">
      <c r="B587" s="38"/>
      <c r="C587" s="205" t="s">
        <v>1245</v>
      </c>
      <c r="D587" s="205" t="s">
        <v>173</v>
      </c>
      <c r="E587" s="206" t="s">
        <v>1246</v>
      </c>
      <c r="F587" s="207" t="s">
        <v>1247</v>
      </c>
      <c r="G587" s="208" t="s">
        <v>176</v>
      </c>
      <c r="H587" s="209">
        <v>475.05200000000002</v>
      </c>
      <c r="I587" s="210"/>
      <c r="J587" s="211">
        <f>ROUND(I587*H587,2)</f>
        <v>0</v>
      </c>
      <c r="K587" s="207" t="s">
        <v>177</v>
      </c>
      <c r="L587" s="43"/>
      <c r="M587" s="212" t="s">
        <v>1</v>
      </c>
      <c r="N587" s="213" t="s">
        <v>48</v>
      </c>
      <c r="O587" s="79"/>
      <c r="P587" s="214">
        <f>O587*H587</f>
        <v>0</v>
      </c>
      <c r="Q587" s="214">
        <v>0</v>
      </c>
      <c r="R587" s="214">
        <f>Q587*H587</f>
        <v>0</v>
      </c>
      <c r="S587" s="214">
        <v>0.0030000000000000001</v>
      </c>
      <c r="T587" s="215">
        <f>S587*H587</f>
        <v>1.4251560000000001</v>
      </c>
      <c r="AR587" s="16" t="s">
        <v>254</v>
      </c>
      <c r="AT587" s="16" t="s">
        <v>173</v>
      </c>
      <c r="AU587" s="16" t="s">
        <v>87</v>
      </c>
      <c r="AY587" s="16" t="s">
        <v>171</v>
      </c>
      <c r="BE587" s="216">
        <f>IF(N587="základní",J587,0)</f>
        <v>0</v>
      </c>
      <c r="BF587" s="216">
        <f>IF(N587="snížená",J587,0)</f>
        <v>0</v>
      </c>
      <c r="BG587" s="216">
        <f>IF(N587="zákl. přenesená",J587,0)</f>
        <v>0</v>
      </c>
      <c r="BH587" s="216">
        <f>IF(N587="sníž. přenesená",J587,0)</f>
        <v>0</v>
      </c>
      <c r="BI587" s="216">
        <f>IF(N587="nulová",J587,0)</f>
        <v>0</v>
      </c>
      <c r="BJ587" s="16" t="s">
        <v>85</v>
      </c>
      <c r="BK587" s="216">
        <f>ROUND(I587*H587,2)</f>
        <v>0</v>
      </c>
      <c r="BL587" s="16" t="s">
        <v>254</v>
      </c>
      <c r="BM587" s="16" t="s">
        <v>1248</v>
      </c>
    </row>
    <row r="588" s="11" customFormat="1">
      <c r="B588" s="217"/>
      <c r="C588" s="218"/>
      <c r="D588" s="219" t="s">
        <v>180</v>
      </c>
      <c r="E588" s="220" t="s">
        <v>1</v>
      </c>
      <c r="F588" s="221" t="s">
        <v>1249</v>
      </c>
      <c r="G588" s="218"/>
      <c r="H588" s="220" t="s">
        <v>1</v>
      </c>
      <c r="I588" s="222"/>
      <c r="J588" s="218"/>
      <c r="K588" s="218"/>
      <c r="L588" s="223"/>
      <c r="M588" s="224"/>
      <c r="N588" s="225"/>
      <c r="O588" s="225"/>
      <c r="P588" s="225"/>
      <c r="Q588" s="225"/>
      <c r="R588" s="225"/>
      <c r="S588" s="225"/>
      <c r="T588" s="226"/>
      <c r="AT588" s="227" t="s">
        <v>180</v>
      </c>
      <c r="AU588" s="227" t="s">
        <v>87</v>
      </c>
      <c r="AV588" s="11" t="s">
        <v>85</v>
      </c>
      <c r="AW588" s="11" t="s">
        <v>38</v>
      </c>
      <c r="AX588" s="11" t="s">
        <v>77</v>
      </c>
      <c r="AY588" s="227" t="s">
        <v>171</v>
      </c>
    </row>
    <row r="589" s="12" customFormat="1">
      <c r="B589" s="228"/>
      <c r="C589" s="229"/>
      <c r="D589" s="219" t="s">
        <v>180</v>
      </c>
      <c r="E589" s="230" t="s">
        <v>1</v>
      </c>
      <c r="F589" s="231" t="s">
        <v>1250</v>
      </c>
      <c r="G589" s="229"/>
      <c r="H589" s="232">
        <v>475.05200000000002</v>
      </c>
      <c r="I589" s="233"/>
      <c r="J589" s="229"/>
      <c r="K589" s="229"/>
      <c r="L589" s="234"/>
      <c r="M589" s="235"/>
      <c r="N589" s="236"/>
      <c r="O589" s="236"/>
      <c r="P589" s="236"/>
      <c r="Q589" s="236"/>
      <c r="R589" s="236"/>
      <c r="S589" s="236"/>
      <c r="T589" s="237"/>
      <c r="AT589" s="238" t="s">
        <v>180</v>
      </c>
      <c r="AU589" s="238" t="s">
        <v>87</v>
      </c>
      <c r="AV589" s="12" t="s">
        <v>87</v>
      </c>
      <c r="AW589" s="12" t="s">
        <v>38</v>
      </c>
      <c r="AX589" s="12" t="s">
        <v>85</v>
      </c>
      <c r="AY589" s="238" t="s">
        <v>171</v>
      </c>
    </row>
    <row r="590" s="1" customFormat="1" ht="16.5" customHeight="1">
      <c r="B590" s="38"/>
      <c r="C590" s="205" t="s">
        <v>1251</v>
      </c>
      <c r="D590" s="205" t="s">
        <v>173</v>
      </c>
      <c r="E590" s="206" t="s">
        <v>1252</v>
      </c>
      <c r="F590" s="207" t="s">
        <v>1253</v>
      </c>
      <c r="G590" s="208" t="s">
        <v>176</v>
      </c>
      <c r="H590" s="209">
        <v>475.05200000000002</v>
      </c>
      <c r="I590" s="210"/>
      <c r="J590" s="211">
        <f>ROUND(I590*H590,2)</f>
        <v>0</v>
      </c>
      <c r="K590" s="207" t="s">
        <v>177</v>
      </c>
      <c r="L590" s="43"/>
      <c r="M590" s="212" t="s">
        <v>1</v>
      </c>
      <c r="N590" s="213" t="s">
        <v>48</v>
      </c>
      <c r="O590" s="79"/>
      <c r="P590" s="214">
        <f>O590*H590</f>
        <v>0</v>
      </c>
      <c r="Q590" s="214">
        <v>0</v>
      </c>
      <c r="R590" s="214">
        <f>Q590*H590</f>
        <v>0</v>
      </c>
      <c r="S590" s="214">
        <v>0.031</v>
      </c>
      <c r="T590" s="215">
        <f>S590*H590</f>
        <v>14.726612000000001</v>
      </c>
      <c r="AR590" s="16" t="s">
        <v>254</v>
      </c>
      <c r="AT590" s="16" t="s">
        <v>173</v>
      </c>
      <c r="AU590" s="16" t="s">
        <v>87</v>
      </c>
      <c r="AY590" s="16" t="s">
        <v>171</v>
      </c>
      <c r="BE590" s="216">
        <f>IF(N590="základní",J590,0)</f>
        <v>0</v>
      </c>
      <c r="BF590" s="216">
        <f>IF(N590="snížená",J590,0)</f>
        <v>0</v>
      </c>
      <c r="BG590" s="216">
        <f>IF(N590="zákl. přenesená",J590,0)</f>
        <v>0</v>
      </c>
      <c r="BH590" s="216">
        <f>IF(N590="sníž. přenesená",J590,0)</f>
        <v>0</v>
      </c>
      <c r="BI590" s="216">
        <f>IF(N590="nulová",J590,0)</f>
        <v>0</v>
      </c>
      <c r="BJ590" s="16" t="s">
        <v>85</v>
      </c>
      <c r="BK590" s="216">
        <f>ROUND(I590*H590,2)</f>
        <v>0</v>
      </c>
      <c r="BL590" s="16" t="s">
        <v>254</v>
      </c>
      <c r="BM590" s="16" t="s">
        <v>1254</v>
      </c>
    </row>
    <row r="591" s="11" customFormat="1">
      <c r="B591" s="217"/>
      <c r="C591" s="218"/>
      <c r="D591" s="219" t="s">
        <v>180</v>
      </c>
      <c r="E591" s="220" t="s">
        <v>1</v>
      </c>
      <c r="F591" s="221" t="s">
        <v>1249</v>
      </c>
      <c r="G591" s="218"/>
      <c r="H591" s="220" t="s">
        <v>1</v>
      </c>
      <c r="I591" s="222"/>
      <c r="J591" s="218"/>
      <c r="K591" s="218"/>
      <c r="L591" s="223"/>
      <c r="M591" s="224"/>
      <c r="N591" s="225"/>
      <c r="O591" s="225"/>
      <c r="P591" s="225"/>
      <c r="Q591" s="225"/>
      <c r="R591" s="225"/>
      <c r="S591" s="225"/>
      <c r="T591" s="226"/>
      <c r="AT591" s="227" t="s">
        <v>180</v>
      </c>
      <c r="AU591" s="227" t="s">
        <v>87</v>
      </c>
      <c r="AV591" s="11" t="s">
        <v>85</v>
      </c>
      <c r="AW591" s="11" t="s">
        <v>38</v>
      </c>
      <c r="AX591" s="11" t="s">
        <v>77</v>
      </c>
      <c r="AY591" s="227" t="s">
        <v>171</v>
      </c>
    </row>
    <row r="592" s="12" customFormat="1">
      <c r="B592" s="228"/>
      <c r="C592" s="229"/>
      <c r="D592" s="219" t="s">
        <v>180</v>
      </c>
      <c r="E592" s="230" t="s">
        <v>1</v>
      </c>
      <c r="F592" s="231" t="s">
        <v>1250</v>
      </c>
      <c r="G592" s="229"/>
      <c r="H592" s="232">
        <v>475.05200000000002</v>
      </c>
      <c r="I592" s="233"/>
      <c r="J592" s="229"/>
      <c r="K592" s="229"/>
      <c r="L592" s="234"/>
      <c r="M592" s="235"/>
      <c r="N592" s="236"/>
      <c r="O592" s="236"/>
      <c r="P592" s="236"/>
      <c r="Q592" s="236"/>
      <c r="R592" s="236"/>
      <c r="S592" s="236"/>
      <c r="T592" s="237"/>
      <c r="AT592" s="238" t="s">
        <v>180</v>
      </c>
      <c r="AU592" s="238" t="s">
        <v>87</v>
      </c>
      <c r="AV592" s="12" t="s">
        <v>87</v>
      </c>
      <c r="AW592" s="12" t="s">
        <v>38</v>
      </c>
      <c r="AX592" s="12" t="s">
        <v>85</v>
      </c>
      <c r="AY592" s="238" t="s">
        <v>171</v>
      </c>
    </row>
    <row r="593" s="1" customFormat="1" ht="16.5" customHeight="1">
      <c r="B593" s="38"/>
      <c r="C593" s="205" t="s">
        <v>1255</v>
      </c>
      <c r="D593" s="205" t="s">
        <v>173</v>
      </c>
      <c r="E593" s="206" t="s">
        <v>1256</v>
      </c>
      <c r="F593" s="207" t="s">
        <v>1257</v>
      </c>
      <c r="G593" s="208" t="s">
        <v>331</v>
      </c>
      <c r="H593" s="209">
        <v>3</v>
      </c>
      <c r="I593" s="210"/>
      <c r="J593" s="211">
        <f>ROUND(I593*H593,2)</f>
        <v>0</v>
      </c>
      <c r="K593" s="207" t="s">
        <v>177</v>
      </c>
      <c r="L593" s="43"/>
      <c r="M593" s="212" t="s">
        <v>1</v>
      </c>
      <c r="N593" s="213" t="s">
        <v>48</v>
      </c>
      <c r="O593" s="79"/>
      <c r="P593" s="214">
        <f>O593*H593</f>
        <v>0</v>
      </c>
      <c r="Q593" s="214">
        <v>0</v>
      </c>
      <c r="R593" s="214">
        <f>Q593*H593</f>
        <v>0</v>
      </c>
      <c r="S593" s="214">
        <v>0.20000000000000001</v>
      </c>
      <c r="T593" s="215">
        <f>S593*H593</f>
        <v>0.60000000000000009</v>
      </c>
      <c r="AR593" s="16" t="s">
        <v>254</v>
      </c>
      <c r="AT593" s="16" t="s">
        <v>173</v>
      </c>
      <c r="AU593" s="16" t="s">
        <v>87</v>
      </c>
      <c r="AY593" s="16" t="s">
        <v>171</v>
      </c>
      <c r="BE593" s="216">
        <f>IF(N593="základní",J593,0)</f>
        <v>0</v>
      </c>
      <c r="BF593" s="216">
        <f>IF(N593="snížená",J593,0)</f>
        <v>0</v>
      </c>
      <c r="BG593" s="216">
        <f>IF(N593="zákl. přenesená",J593,0)</f>
        <v>0</v>
      </c>
      <c r="BH593" s="216">
        <f>IF(N593="sníž. přenesená",J593,0)</f>
        <v>0</v>
      </c>
      <c r="BI593" s="216">
        <f>IF(N593="nulová",J593,0)</f>
        <v>0</v>
      </c>
      <c r="BJ593" s="16" t="s">
        <v>85</v>
      </c>
      <c r="BK593" s="216">
        <f>ROUND(I593*H593,2)</f>
        <v>0</v>
      </c>
      <c r="BL593" s="16" t="s">
        <v>254</v>
      </c>
      <c r="BM593" s="16" t="s">
        <v>1258</v>
      </c>
    </row>
    <row r="594" s="1" customFormat="1" ht="16.5" customHeight="1">
      <c r="B594" s="38"/>
      <c r="C594" s="205" t="s">
        <v>1259</v>
      </c>
      <c r="D594" s="205" t="s">
        <v>173</v>
      </c>
      <c r="E594" s="206" t="s">
        <v>1260</v>
      </c>
      <c r="F594" s="207" t="s">
        <v>1261</v>
      </c>
      <c r="G594" s="208" t="s">
        <v>331</v>
      </c>
      <c r="H594" s="209">
        <v>40</v>
      </c>
      <c r="I594" s="210"/>
      <c r="J594" s="211">
        <f>ROUND(I594*H594,2)</f>
        <v>0</v>
      </c>
      <c r="K594" s="207" t="s">
        <v>177</v>
      </c>
      <c r="L594" s="43"/>
      <c r="M594" s="212" t="s">
        <v>1</v>
      </c>
      <c r="N594" s="213" t="s">
        <v>48</v>
      </c>
      <c r="O594" s="79"/>
      <c r="P594" s="214">
        <f>O594*H594</f>
        <v>0</v>
      </c>
      <c r="Q594" s="214">
        <v>0</v>
      </c>
      <c r="R594" s="214">
        <f>Q594*H594</f>
        <v>0</v>
      </c>
      <c r="S594" s="214">
        <v>0.20000000000000001</v>
      </c>
      <c r="T594" s="215">
        <f>S594*H594</f>
        <v>8</v>
      </c>
      <c r="AR594" s="16" t="s">
        <v>254</v>
      </c>
      <c r="AT594" s="16" t="s">
        <v>173</v>
      </c>
      <c r="AU594" s="16" t="s">
        <v>87</v>
      </c>
      <c r="AY594" s="16" t="s">
        <v>171</v>
      </c>
      <c r="BE594" s="216">
        <f>IF(N594="základní",J594,0)</f>
        <v>0</v>
      </c>
      <c r="BF594" s="216">
        <f>IF(N594="snížená",J594,0)</f>
        <v>0</v>
      </c>
      <c r="BG594" s="216">
        <f>IF(N594="zákl. přenesená",J594,0)</f>
        <v>0</v>
      </c>
      <c r="BH594" s="216">
        <f>IF(N594="sníž. přenesená",J594,0)</f>
        <v>0</v>
      </c>
      <c r="BI594" s="216">
        <f>IF(N594="nulová",J594,0)</f>
        <v>0</v>
      </c>
      <c r="BJ594" s="16" t="s">
        <v>85</v>
      </c>
      <c r="BK594" s="216">
        <f>ROUND(I594*H594,2)</f>
        <v>0</v>
      </c>
      <c r="BL594" s="16" t="s">
        <v>254</v>
      </c>
      <c r="BM594" s="16" t="s">
        <v>1262</v>
      </c>
    </row>
    <row r="595" s="1" customFormat="1" ht="16.5" customHeight="1">
      <c r="B595" s="38"/>
      <c r="C595" s="205" t="s">
        <v>1263</v>
      </c>
      <c r="D595" s="205" t="s">
        <v>173</v>
      </c>
      <c r="E595" s="206" t="s">
        <v>1264</v>
      </c>
      <c r="F595" s="207" t="s">
        <v>1265</v>
      </c>
      <c r="G595" s="208" t="s">
        <v>176</v>
      </c>
      <c r="H595" s="209">
        <v>491.45400000000001</v>
      </c>
      <c r="I595" s="210"/>
      <c r="J595" s="211">
        <f>ROUND(I595*H595,2)</f>
        <v>0</v>
      </c>
      <c r="K595" s="207" t="s">
        <v>177</v>
      </c>
      <c r="L595" s="43"/>
      <c r="M595" s="212" t="s">
        <v>1</v>
      </c>
      <c r="N595" s="213" t="s">
        <v>48</v>
      </c>
      <c r="O595" s="79"/>
      <c r="P595" s="214">
        <f>O595*H595</f>
        <v>0</v>
      </c>
      <c r="Q595" s="214">
        <v>0.013429999999999999</v>
      </c>
      <c r="R595" s="214">
        <f>Q595*H595</f>
        <v>6.6002272199999998</v>
      </c>
      <c r="S595" s="214">
        <v>0</v>
      </c>
      <c r="T595" s="215">
        <f>S595*H595</f>
        <v>0</v>
      </c>
      <c r="AR595" s="16" t="s">
        <v>254</v>
      </c>
      <c r="AT595" s="16" t="s">
        <v>173</v>
      </c>
      <c r="AU595" s="16" t="s">
        <v>87</v>
      </c>
      <c r="AY595" s="16" t="s">
        <v>171</v>
      </c>
      <c r="BE595" s="216">
        <f>IF(N595="základní",J595,0)</f>
        <v>0</v>
      </c>
      <c r="BF595" s="216">
        <f>IF(N595="snížená",J595,0)</f>
        <v>0</v>
      </c>
      <c r="BG595" s="216">
        <f>IF(N595="zákl. přenesená",J595,0)</f>
        <v>0</v>
      </c>
      <c r="BH595" s="216">
        <f>IF(N595="sníž. přenesená",J595,0)</f>
        <v>0</v>
      </c>
      <c r="BI595" s="216">
        <f>IF(N595="nulová",J595,0)</f>
        <v>0</v>
      </c>
      <c r="BJ595" s="16" t="s">
        <v>85</v>
      </c>
      <c r="BK595" s="216">
        <f>ROUND(I595*H595,2)</f>
        <v>0</v>
      </c>
      <c r="BL595" s="16" t="s">
        <v>254</v>
      </c>
      <c r="BM595" s="16" t="s">
        <v>1266</v>
      </c>
    </row>
    <row r="596" s="11" customFormat="1">
      <c r="B596" s="217"/>
      <c r="C596" s="218"/>
      <c r="D596" s="219" t="s">
        <v>180</v>
      </c>
      <c r="E596" s="220" t="s">
        <v>1</v>
      </c>
      <c r="F596" s="221" t="s">
        <v>1267</v>
      </c>
      <c r="G596" s="218"/>
      <c r="H596" s="220" t="s">
        <v>1</v>
      </c>
      <c r="I596" s="222"/>
      <c r="J596" s="218"/>
      <c r="K596" s="218"/>
      <c r="L596" s="223"/>
      <c r="M596" s="224"/>
      <c r="N596" s="225"/>
      <c r="O596" s="225"/>
      <c r="P596" s="225"/>
      <c r="Q596" s="225"/>
      <c r="R596" s="225"/>
      <c r="S596" s="225"/>
      <c r="T596" s="226"/>
      <c r="AT596" s="227" t="s">
        <v>180</v>
      </c>
      <c r="AU596" s="227" t="s">
        <v>87</v>
      </c>
      <c r="AV596" s="11" t="s">
        <v>85</v>
      </c>
      <c r="AW596" s="11" t="s">
        <v>38</v>
      </c>
      <c r="AX596" s="11" t="s">
        <v>77</v>
      </c>
      <c r="AY596" s="227" t="s">
        <v>171</v>
      </c>
    </row>
    <row r="597" s="12" customFormat="1">
      <c r="B597" s="228"/>
      <c r="C597" s="229"/>
      <c r="D597" s="219" t="s">
        <v>180</v>
      </c>
      <c r="E597" s="230" t="s">
        <v>1</v>
      </c>
      <c r="F597" s="231" t="s">
        <v>1048</v>
      </c>
      <c r="G597" s="229"/>
      <c r="H597" s="232">
        <v>148.80000000000001</v>
      </c>
      <c r="I597" s="233"/>
      <c r="J597" s="229"/>
      <c r="K597" s="229"/>
      <c r="L597" s="234"/>
      <c r="M597" s="235"/>
      <c r="N597" s="236"/>
      <c r="O597" s="236"/>
      <c r="P597" s="236"/>
      <c r="Q597" s="236"/>
      <c r="R597" s="236"/>
      <c r="S597" s="236"/>
      <c r="T597" s="237"/>
      <c r="AT597" s="238" t="s">
        <v>180</v>
      </c>
      <c r="AU597" s="238" t="s">
        <v>87</v>
      </c>
      <c r="AV597" s="12" t="s">
        <v>87</v>
      </c>
      <c r="AW597" s="12" t="s">
        <v>38</v>
      </c>
      <c r="AX597" s="12" t="s">
        <v>77</v>
      </c>
      <c r="AY597" s="238" t="s">
        <v>171</v>
      </c>
    </row>
    <row r="598" s="12" customFormat="1">
      <c r="B598" s="228"/>
      <c r="C598" s="229"/>
      <c r="D598" s="219" t="s">
        <v>180</v>
      </c>
      <c r="E598" s="230" t="s">
        <v>1</v>
      </c>
      <c r="F598" s="231" t="s">
        <v>1049</v>
      </c>
      <c r="G598" s="229"/>
      <c r="H598" s="232">
        <v>141.18799999999999</v>
      </c>
      <c r="I598" s="233"/>
      <c r="J598" s="229"/>
      <c r="K598" s="229"/>
      <c r="L598" s="234"/>
      <c r="M598" s="235"/>
      <c r="N598" s="236"/>
      <c r="O598" s="236"/>
      <c r="P598" s="236"/>
      <c r="Q598" s="236"/>
      <c r="R598" s="236"/>
      <c r="S598" s="236"/>
      <c r="T598" s="237"/>
      <c r="AT598" s="238" t="s">
        <v>180</v>
      </c>
      <c r="AU598" s="238" t="s">
        <v>87</v>
      </c>
      <c r="AV598" s="12" t="s">
        <v>87</v>
      </c>
      <c r="AW598" s="12" t="s">
        <v>38</v>
      </c>
      <c r="AX598" s="12" t="s">
        <v>77</v>
      </c>
      <c r="AY598" s="238" t="s">
        <v>171</v>
      </c>
    </row>
    <row r="599" s="12" customFormat="1">
      <c r="B599" s="228"/>
      <c r="C599" s="229"/>
      <c r="D599" s="219" t="s">
        <v>180</v>
      </c>
      <c r="E599" s="230" t="s">
        <v>1</v>
      </c>
      <c r="F599" s="231" t="s">
        <v>1050</v>
      </c>
      <c r="G599" s="229"/>
      <c r="H599" s="232">
        <v>-66.599999999999994</v>
      </c>
      <c r="I599" s="233"/>
      <c r="J599" s="229"/>
      <c r="K599" s="229"/>
      <c r="L599" s="234"/>
      <c r="M599" s="235"/>
      <c r="N599" s="236"/>
      <c r="O599" s="236"/>
      <c r="P599" s="236"/>
      <c r="Q599" s="236"/>
      <c r="R599" s="236"/>
      <c r="S599" s="236"/>
      <c r="T599" s="237"/>
      <c r="AT599" s="238" t="s">
        <v>180</v>
      </c>
      <c r="AU599" s="238" t="s">
        <v>87</v>
      </c>
      <c r="AV599" s="12" t="s">
        <v>87</v>
      </c>
      <c r="AW599" s="12" t="s">
        <v>38</v>
      </c>
      <c r="AX599" s="12" t="s">
        <v>77</v>
      </c>
      <c r="AY599" s="238" t="s">
        <v>171</v>
      </c>
    </row>
    <row r="600" s="14" customFormat="1">
      <c r="B600" s="250"/>
      <c r="C600" s="251"/>
      <c r="D600" s="219" t="s">
        <v>180</v>
      </c>
      <c r="E600" s="252" t="s">
        <v>1</v>
      </c>
      <c r="F600" s="253" t="s">
        <v>283</v>
      </c>
      <c r="G600" s="251"/>
      <c r="H600" s="254">
        <v>223.38800000000001</v>
      </c>
      <c r="I600" s="255"/>
      <c r="J600" s="251"/>
      <c r="K600" s="251"/>
      <c r="L600" s="256"/>
      <c r="M600" s="257"/>
      <c r="N600" s="258"/>
      <c r="O600" s="258"/>
      <c r="P600" s="258"/>
      <c r="Q600" s="258"/>
      <c r="R600" s="258"/>
      <c r="S600" s="258"/>
      <c r="T600" s="259"/>
      <c r="AT600" s="260" t="s">
        <v>180</v>
      </c>
      <c r="AU600" s="260" t="s">
        <v>87</v>
      </c>
      <c r="AV600" s="14" t="s">
        <v>186</v>
      </c>
      <c r="AW600" s="14" t="s">
        <v>38</v>
      </c>
      <c r="AX600" s="14" t="s">
        <v>77</v>
      </c>
      <c r="AY600" s="260" t="s">
        <v>171</v>
      </c>
    </row>
    <row r="601" s="12" customFormat="1">
      <c r="B601" s="228"/>
      <c r="C601" s="229"/>
      <c r="D601" s="219" t="s">
        <v>180</v>
      </c>
      <c r="E601" s="230" t="s">
        <v>1</v>
      </c>
      <c r="F601" s="231" t="s">
        <v>1268</v>
      </c>
      <c r="G601" s="229"/>
      <c r="H601" s="232">
        <v>491.45400000000001</v>
      </c>
      <c r="I601" s="233"/>
      <c r="J601" s="229"/>
      <c r="K601" s="229"/>
      <c r="L601" s="234"/>
      <c r="M601" s="235"/>
      <c r="N601" s="236"/>
      <c r="O601" s="236"/>
      <c r="P601" s="236"/>
      <c r="Q601" s="236"/>
      <c r="R601" s="236"/>
      <c r="S601" s="236"/>
      <c r="T601" s="237"/>
      <c r="AT601" s="238" t="s">
        <v>180</v>
      </c>
      <c r="AU601" s="238" t="s">
        <v>87</v>
      </c>
      <c r="AV601" s="12" t="s">
        <v>87</v>
      </c>
      <c r="AW601" s="12" t="s">
        <v>38</v>
      </c>
      <c r="AX601" s="12" t="s">
        <v>85</v>
      </c>
      <c r="AY601" s="238" t="s">
        <v>171</v>
      </c>
    </row>
    <row r="602" s="1" customFormat="1" ht="16.5" customHeight="1">
      <c r="B602" s="38"/>
      <c r="C602" s="205" t="s">
        <v>1269</v>
      </c>
      <c r="D602" s="205" t="s">
        <v>173</v>
      </c>
      <c r="E602" s="206" t="s">
        <v>1270</v>
      </c>
      <c r="F602" s="207" t="s">
        <v>1271</v>
      </c>
      <c r="G602" s="208" t="s">
        <v>189</v>
      </c>
      <c r="H602" s="209">
        <v>444.69999999999999</v>
      </c>
      <c r="I602" s="210"/>
      <c r="J602" s="211">
        <f>ROUND(I602*H602,2)</f>
        <v>0</v>
      </c>
      <c r="K602" s="207" t="s">
        <v>1</v>
      </c>
      <c r="L602" s="43"/>
      <c r="M602" s="212" t="s">
        <v>1</v>
      </c>
      <c r="N602" s="213" t="s">
        <v>48</v>
      </c>
      <c r="O602" s="79"/>
      <c r="P602" s="214">
        <f>O602*H602</f>
        <v>0</v>
      </c>
      <c r="Q602" s="214">
        <v>0</v>
      </c>
      <c r="R602" s="214">
        <f>Q602*H602</f>
        <v>0</v>
      </c>
      <c r="S602" s="214">
        <v>0</v>
      </c>
      <c r="T602" s="215">
        <f>S602*H602</f>
        <v>0</v>
      </c>
      <c r="AR602" s="16" t="s">
        <v>254</v>
      </c>
      <c r="AT602" s="16" t="s">
        <v>173</v>
      </c>
      <c r="AU602" s="16" t="s">
        <v>87</v>
      </c>
      <c r="AY602" s="16" t="s">
        <v>171</v>
      </c>
      <c r="BE602" s="216">
        <f>IF(N602="základní",J602,0)</f>
        <v>0</v>
      </c>
      <c r="BF602" s="216">
        <f>IF(N602="snížená",J602,0)</f>
        <v>0</v>
      </c>
      <c r="BG602" s="216">
        <f>IF(N602="zákl. přenesená",J602,0)</f>
        <v>0</v>
      </c>
      <c r="BH602" s="216">
        <f>IF(N602="sníž. přenesená",J602,0)</f>
        <v>0</v>
      </c>
      <c r="BI602" s="216">
        <f>IF(N602="nulová",J602,0)</f>
        <v>0</v>
      </c>
      <c r="BJ602" s="16" t="s">
        <v>85</v>
      </c>
      <c r="BK602" s="216">
        <f>ROUND(I602*H602,2)</f>
        <v>0</v>
      </c>
      <c r="BL602" s="16" t="s">
        <v>254</v>
      </c>
      <c r="BM602" s="16" t="s">
        <v>1272</v>
      </c>
    </row>
    <row r="603" s="11" customFormat="1">
      <c r="B603" s="217"/>
      <c r="C603" s="218"/>
      <c r="D603" s="219" t="s">
        <v>180</v>
      </c>
      <c r="E603" s="220" t="s">
        <v>1</v>
      </c>
      <c r="F603" s="221" t="s">
        <v>1273</v>
      </c>
      <c r="G603" s="218"/>
      <c r="H603" s="220" t="s">
        <v>1</v>
      </c>
      <c r="I603" s="222"/>
      <c r="J603" s="218"/>
      <c r="K603" s="218"/>
      <c r="L603" s="223"/>
      <c r="M603" s="224"/>
      <c r="N603" s="225"/>
      <c r="O603" s="225"/>
      <c r="P603" s="225"/>
      <c r="Q603" s="225"/>
      <c r="R603" s="225"/>
      <c r="S603" s="225"/>
      <c r="T603" s="226"/>
      <c r="AT603" s="227" t="s">
        <v>180</v>
      </c>
      <c r="AU603" s="227" t="s">
        <v>87</v>
      </c>
      <c r="AV603" s="11" t="s">
        <v>85</v>
      </c>
      <c r="AW603" s="11" t="s">
        <v>38</v>
      </c>
      <c r="AX603" s="11" t="s">
        <v>77</v>
      </c>
      <c r="AY603" s="227" t="s">
        <v>171</v>
      </c>
    </row>
    <row r="604" s="12" customFormat="1">
      <c r="B604" s="228"/>
      <c r="C604" s="229"/>
      <c r="D604" s="219" t="s">
        <v>180</v>
      </c>
      <c r="E604" s="230" t="s">
        <v>1</v>
      </c>
      <c r="F604" s="231" t="s">
        <v>1274</v>
      </c>
      <c r="G604" s="229"/>
      <c r="H604" s="232">
        <v>425.5</v>
      </c>
      <c r="I604" s="233"/>
      <c r="J604" s="229"/>
      <c r="K604" s="229"/>
      <c r="L604" s="234"/>
      <c r="M604" s="235"/>
      <c r="N604" s="236"/>
      <c r="O604" s="236"/>
      <c r="P604" s="236"/>
      <c r="Q604" s="236"/>
      <c r="R604" s="236"/>
      <c r="S604" s="236"/>
      <c r="T604" s="237"/>
      <c r="AT604" s="238" t="s">
        <v>180</v>
      </c>
      <c r="AU604" s="238" t="s">
        <v>87</v>
      </c>
      <c r="AV604" s="12" t="s">
        <v>87</v>
      </c>
      <c r="AW604" s="12" t="s">
        <v>38</v>
      </c>
      <c r="AX604" s="12" t="s">
        <v>77</v>
      </c>
      <c r="AY604" s="238" t="s">
        <v>171</v>
      </c>
    </row>
    <row r="605" s="12" customFormat="1">
      <c r="B605" s="228"/>
      <c r="C605" s="229"/>
      <c r="D605" s="219" t="s">
        <v>180</v>
      </c>
      <c r="E605" s="230" t="s">
        <v>1</v>
      </c>
      <c r="F605" s="231" t="s">
        <v>1275</v>
      </c>
      <c r="G605" s="229"/>
      <c r="H605" s="232">
        <v>10.5</v>
      </c>
      <c r="I605" s="233"/>
      <c r="J605" s="229"/>
      <c r="K605" s="229"/>
      <c r="L605" s="234"/>
      <c r="M605" s="235"/>
      <c r="N605" s="236"/>
      <c r="O605" s="236"/>
      <c r="P605" s="236"/>
      <c r="Q605" s="236"/>
      <c r="R605" s="236"/>
      <c r="S605" s="236"/>
      <c r="T605" s="237"/>
      <c r="AT605" s="238" t="s">
        <v>180</v>
      </c>
      <c r="AU605" s="238" t="s">
        <v>87</v>
      </c>
      <c r="AV605" s="12" t="s">
        <v>87</v>
      </c>
      <c r="AW605" s="12" t="s">
        <v>38</v>
      </c>
      <c r="AX605" s="12" t="s">
        <v>77</v>
      </c>
      <c r="AY605" s="238" t="s">
        <v>171</v>
      </c>
    </row>
    <row r="606" s="12" customFormat="1">
      <c r="B606" s="228"/>
      <c r="C606" s="229"/>
      <c r="D606" s="219" t="s">
        <v>180</v>
      </c>
      <c r="E606" s="230" t="s">
        <v>1</v>
      </c>
      <c r="F606" s="231" t="s">
        <v>1276</v>
      </c>
      <c r="G606" s="229"/>
      <c r="H606" s="232">
        <v>6.4000000000000004</v>
      </c>
      <c r="I606" s="233"/>
      <c r="J606" s="229"/>
      <c r="K606" s="229"/>
      <c r="L606" s="234"/>
      <c r="M606" s="235"/>
      <c r="N606" s="236"/>
      <c r="O606" s="236"/>
      <c r="P606" s="236"/>
      <c r="Q606" s="236"/>
      <c r="R606" s="236"/>
      <c r="S606" s="236"/>
      <c r="T606" s="237"/>
      <c r="AT606" s="238" t="s">
        <v>180</v>
      </c>
      <c r="AU606" s="238" t="s">
        <v>87</v>
      </c>
      <c r="AV606" s="12" t="s">
        <v>87</v>
      </c>
      <c r="AW606" s="12" t="s">
        <v>38</v>
      </c>
      <c r="AX606" s="12" t="s">
        <v>77</v>
      </c>
      <c r="AY606" s="238" t="s">
        <v>171</v>
      </c>
    </row>
    <row r="607" s="12" customFormat="1">
      <c r="B607" s="228"/>
      <c r="C607" s="229"/>
      <c r="D607" s="219" t="s">
        <v>180</v>
      </c>
      <c r="E607" s="230" t="s">
        <v>1</v>
      </c>
      <c r="F607" s="231" t="s">
        <v>1277</v>
      </c>
      <c r="G607" s="229"/>
      <c r="H607" s="232">
        <v>2.2999999999999998</v>
      </c>
      <c r="I607" s="233"/>
      <c r="J607" s="229"/>
      <c r="K607" s="229"/>
      <c r="L607" s="234"/>
      <c r="M607" s="235"/>
      <c r="N607" s="236"/>
      <c r="O607" s="236"/>
      <c r="P607" s="236"/>
      <c r="Q607" s="236"/>
      <c r="R607" s="236"/>
      <c r="S607" s="236"/>
      <c r="T607" s="237"/>
      <c r="AT607" s="238" t="s">
        <v>180</v>
      </c>
      <c r="AU607" s="238" t="s">
        <v>87</v>
      </c>
      <c r="AV607" s="12" t="s">
        <v>87</v>
      </c>
      <c r="AW607" s="12" t="s">
        <v>38</v>
      </c>
      <c r="AX607" s="12" t="s">
        <v>77</v>
      </c>
      <c r="AY607" s="238" t="s">
        <v>171</v>
      </c>
    </row>
    <row r="608" s="13" customFormat="1">
      <c r="B608" s="239"/>
      <c r="C608" s="240"/>
      <c r="D608" s="219" t="s">
        <v>180</v>
      </c>
      <c r="E608" s="241" t="s">
        <v>1</v>
      </c>
      <c r="F608" s="242" t="s">
        <v>253</v>
      </c>
      <c r="G608" s="240"/>
      <c r="H608" s="243">
        <v>444.69999999999999</v>
      </c>
      <c r="I608" s="244"/>
      <c r="J608" s="240"/>
      <c r="K608" s="240"/>
      <c r="L608" s="245"/>
      <c r="M608" s="246"/>
      <c r="N608" s="247"/>
      <c r="O608" s="247"/>
      <c r="P608" s="247"/>
      <c r="Q608" s="247"/>
      <c r="R608" s="247"/>
      <c r="S608" s="247"/>
      <c r="T608" s="248"/>
      <c r="AT608" s="249" t="s">
        <v>180</v>
      </c>
      <c r="AU608" s="249" t="s">
        <v>87</v>
      </c>
      <c r="AV608" s="13" t="s">
        <v>178</v>
      </c>
      <c r="AW608" s="13" t="s">
        <v>38</v>
      </c>
      <c r="AX608" s="13" t="s">
        <v>85</v>
      </c>
      <c r="AY608" s="249" t="s">
        <v>171</v>
      </c>
    </row>
    <row r="609" s="1" customFormat="1" ht="16.5" customHeight="1">
      <c r="B609" s="38"/>
      <c r="C609" s="205" t="s">
        <v>1278</v>
      </c>
      <c r="D609" s="205" t="s">
        <v>173</v>
      </c>
      <c r="E609" s="206" t="s">
        <v>1279</v>
      </c>
      <c r="F609" s="207" t="s">
        <v>1280</v>
      </c>
      <c r="G609" s="208" t="s">
        <v>189</v>
      </c>
      <c r="H609" s="209">
        <v>88.439999999999998</v>
      </c>
      <c r="I609" s="210"/>
      <c r="J609" s="211">
        <f>ROUND(I609*H609,2)</f>
        <v>0</v>
      </c>
      <c r="K609" s="207" t="s">
        <v>177</v>
      </c>
      <c r="L609" s="43"/>
      <c r="M609" s="212" t="s">
        <v>1</v>
      </c>
      <c r="N609" s="213" t="s">
        <v>48</v>
      </c>
      <c r="O609" s="79"/>
      <c r="P609" s="214">
        <f>O609*H609</f>
        <v>0</v>
      </c>
      <c r="Q609" s="214">
        <v>0.0043200000000000001</v>
      </c>
      <c r="R609" s="214">
        <f>Q609*H609</f>
        <v>0.38206079999999998</v>
      </c>
      <c r="S609" s="214">
        <v>0</v>
      </c>
      <c r="T609" s="215">
        <f>S609*H609</f>
        <v>0</v>
      </c>
      <c r="AR609" s="16" t="s">
        <v>254</v>
      </c>
      <c r="AT609" s="16" t="s">
        <v>173</v>
      </c>
      <c r="AU609" s="16" t="s">
        <v>87</v>
      </c>
      <c r="AY609" s="16" t="s">
        <v>171</v>
      </c>
      <c r="BE609" s="216">
        <f>IF(N609="základní",J609,0)</f>
        <v>0</v>
      </c>
      <c r="BF609" s="216">
        <f>IF(N609="snížená",J609,0)</f>
        <v>0</v>
      </c>
      <c r="BG609" s="216">
        <f>IF(N609="zákl. přenesená",J609,0)</f>
        <v>0</v>
      </c>
      <c r="BH609" s="216">
        <f>IF(N609="sníž. přenesená",J609,0)</f>
        <v>0</v>
      </c>
      <c r="BI609" s="216">
        <f>IF(N609="nulová",J609,0)</f>
        <v>0</v>
      </c>
      <c r="BJ609" s="16" t="s">
        <v>85</v>
      </c>
      <c r="BK609" s="216">
        <f>ROUND(I609*H609,2)</f>
        <v>0</v>
      </c>
      <c r="BL609" s="16" t="s">
        <v>254</v>
      </c>
      <c r="BM609" s="16" t="s">
        <v>1281</v>
      </c>
    </row>
    <row r="610" s="12" customFormat="1">
      <c r="B610" s="228"/>
      <c r="C610" s="229"/>
      <c r="D610" s="219" t="s">
        <v>180</v>
      </c>
      <c r="E610" s="230" t="s">
        <v>1</v>
      </c>
      <c r="F610" s="231" t="s">
        <v>1282</v>
      </c>
      <c r="G610" s="229"/>
      <c r="H610" s="232">
        <v>88.439999999999998</v>
      </c>
      <c r="I610" s="233"/>
      <c r="J610" s="229"/>
      <c r="K610" s="229"/>
      <c r="L610" s="234"/>
      <c r="M610" s="235"/>
      <c r="N610" s="236"/>
      <c r="O610" s="236"/>
      <c r="P610" s="236"/>
      <c r="Q610" s="236"/>
      <c r="R610" s="236"/>
      <c r="S610" s="236"/>
      <c r="T610" s="237"/>
      <c r="AT610" s="238" t="s">
        <v>180</v>
      </c>
      <c r="AU610" s="238" t="s">
        <v>87</v>
      </c>
      <c r="AV610" s="12" t="s">
        <v>87</v>
      </c>
      <c r="AW610" s="12" t="s">
        <v>38</v>
      </c>
      <c r="AX610" s="12" t="s">
        <v>85</v>
      </c>
      <c r="AY610" s="238" t="s">
        <v>171</v>
      </c>
    </row>
    <row r="611" s="1" customFormat="1" ht="16.5" customHeight="1">
      <c r="B611" s="38"/>
      <c r="C611" s="205" t="s">
        <v>1283</v>
      </c>
      <c r="D611" s="205" t="s">
        <v>173</v>
      </c>
      <c r="E611" s="206" t="s">
        <v>1284</v>
      </c>
      <c r="F611" s="207" t="s">
        <v>1285</v>
      </c>
      <c r="G611" s="208" t="s">
        <v>189</v>
      </c>
      <c r="H611" s="209">
        <v>168.30000000000001</v>
      </c>
      <c r="I611" s="210"/>
      <c r="J611" s="211">
        <f>ROUND(I611*H611,2)</f>
        <v>0</v>
      </c>
      <c r="K611" s="207" t="s">
        <v>177</v>
      </c>
      <c r="L611" s="43"/>
      <c r="M611" s="212" t="s">
        <v>1</v>
      </c>
      <c r="N611" s="213" t="s">
        <v>48</v>
      </c>
      <c r="O611" s="79"/>
      <c r="P611" s="214">
        <f>O611*H611</f>
        <v>0</v>
      </c>
      <c r="Q611" s="214">
        <v>0.0071799999999999998</v>
      </c>
      <c r="R611" s="214">
        <f>Q611*H611</f>
        <v>1.208394</v>
      </c>
      <c r="S611" s="214">
        <v>0</v>
      </c>
      <c r="T611" s="215">
        <f>S611*H611</f>
        <v>0</v>
      </c>
      <c r="AR611" s="16" t="s">
        <v>254</v>
      </c>
      <c r="AT611" s="16" t="s">
        <v>173</v>
      </c>
      <c r="AU611" s="16" t="s">
        <v>87</v>
      </c>
      <c r="AY611" s="16" t="s">
        <v>171</v>
      </c>
      <c r="BE611" s="216">
        <f>IF(N611="základní",J611,0)</f>
        <v>0</v>
      </c>
      <c r="BF611" s="216">
        <f>IF(N611="snížená",J611,0)</f>
        <v>0</v>
      </c>
      <c r="BG611" s="216">
        <f>IF(N611="zákl. přenesená",J611,0)</f>
        <v>0</v>
      </c>
      <c r="BH611" s="216">
        <f>IF(N611="sníž. přenesená",J611,0)</f>
        <v>0</v>
      </c>
      <c r="BI611" s="216">
        <f>IF(N611="nulová",J611,0)</f>
        <v>0</v>
      </c>
      <c r="BJ611" s="16" t="s">
        <v>85</v>
      </c>
      <c r="BK611" s="216">
        <f>ROUND(I611*H611,2)</f>
        <v>0</v>
      </c>
      <c r="BL611" s="16" t="s">
        <v>254</v>
      </c>
      <c r="BM611" s="16" t="s">
        <v>1286</v>
      </c>
    </row>
    <row r="612" s="12" customFormat="1">
      <c r="B612" s="228"/>
      <c r="C612" s="229"/>
      <c r="D612" s="219" t="s">
        <v>180</v>
      </c>
      <c r="E612" s="230" t="s">
        <v>1</v>
      </c>
      <c r="F612" s="231" t="s">
        <v>1287</v>
      </c>
      <c r="G612" s="229"/>
      <c r="H612" s="232">
        <v>168.30000000000001</v>
      </c>
      <c r="I612" s="233"/>
      <c r="J612" s="229"/>
      <c r="K612" s="229"/>
      <c r="L612" s="234"/>
      <c r="M612" s="235"/>
      <c r="N612" s="236"/>
      <c r="O612" s="236"/>
      <c r="P612" s="236"/>
      <c r="Q612" s="236"/>
      <c r="R612" s="236"/>
      <c r="S612" s="236"/>
      <c r="T612" s="237"/>
      <c r="AT612" s="238" t="s">
        <v>180</v>
      </c>
      <c r="AU612" s="238" t="s">
        <v>87</v>
      </c>
      <c r="AV612" s="12" t="s">
        <v>87</v>
      </c>
      <c r="AW612" s="12" t="s">
        <v>38</v>
      </c>
      <c r="AX612" s="12" t="s">
        <v>85</v>
      </c>
      <c r="AY612" s="238" t="s">
        <v>171</v>
      </c>
    </row>
    <row r="613" s="1" customFormat="1" ht="16.5" customHeight="1">
      <c r="B613" s="38"/>
      <c r="C613" s="205" t="s">
        <v>1288</v>
      </c>
      <c r="D613" s="205" t="s">
        <v>173</v>
      </c>
      <c r="E613" s="206" t="s">
        <v>1289</v>
      </c>
      <c r="F613" s="207" t="s">
        <v>1290</v>
      </c>
      <c r="G613" s="208" t="s">
        <v>176</v>
      </c>
      <c r="H613" s="209">
        <v>490.05000000000001</v>
      </c>
      <c r="I613" s="210"/>
      <c r="J613" s="211">
        <f>ROUND(I613*H613,2)</f>
        <v>0</v>
      </c>
      <c r="K613" s="207" t="s">
        <v>177</v>
      </c>
      <c r="L613" s="43"/>
      <c r="M613" s="212" t="s">
        <v>1</v>
      </c>
      <c r="N613" s="213" t="s">
        <v>48</v>
      </c>
      <c r="O613" s="79"/>
      <c r="P613" s="214">
        <f>O613*H613</f>
        <v>0</v>
      </c>
      <c r="Q613" s="214">
        <v>0</v>
      </c>
      <c r="R613" s="214">
        <f>Q613*H613</f>
        <v>0</v>
      </c>
      <c r="S613" s="214">
        <v>0</v>
      </c>
      <c r="T613" s="215">
        <f>S613*H613</f>
        <v>0</v>
      </c>
      <c r="AR613" s="16" t="s">
        <v>254</v>
      </c>
      <c r="AT613" s="16" t="s">
        <v>173</v>
      </c>
      <c r="AU613" s="16" t="s">
        <v>87</v>
      </c>
      <c r="AY613" s="16" t="s">
        <v>171</v>
      </c>
      <c r="BE613" s="216">
        <f>IF(N613="základní",J613,0)</f>
        <v>0</v>
      </c>
      <c r="BF613" s="216">
        <f>IF(N613="snížená",J613,0)</f>
        <v>0</v>
      </c>
      <c r="BG613" s="216">
        <f>IF(N613="zákl. přenesená",J613,0)</f>
        <v>0</v>
      </c>
      <c r="BH613" s="216">
        <f>IF(N613="sníž. přenesená",J613,0)</f>
        <v>0</v>
      </c>
      <c r="BI613" s="216">
        <f>IF(N613="nulová",J613,0)</f>
        <v>0</v>
      </c>
      <c r="BJ613" s="16" t="s">
        <v>85</v>
      </c>
      <c r="BK613" s="216">
        <f>ROUND(I613*H613,2)</f>
        <v>0</v>
      </c>
      <c r="BL613" s="16" t="s">
        <v>254</v>
      </c>
      <c r="BM613" s="16" t="s">
        <v>1291</v>
      </c>
    </row>
    <row r="614" s="12" customFormat="1">
      <c r="B614" s="228"/>
      <c r="C614" s="229"/>
      <c r="D614" s="219" t="s">
        <v>180</v>
      </c>
      <c r="E614" s="230" t="s">
        <v>1</v>
      </c>
      <c r="F614" s="231" t="s">
        <v>967</v>
      </c>
      <c r="G614" s="229"/>
      <c r="H614" s="232">
        <v>490.05000000000001</v>
      </c>
      <c r="I614" s="233"/>
      <c r="J614" s="229"/>
      <c r="K614" s="229"/>
      <c r="L614" s="234"/>
      <c r="M614" s="235"/>
      <c r="N614" s="236"/>
      <c r="O614" s="236"/>
      <c r="P614" s="236"/>
      <c r="Q614" s="236"/>
      <c r="R614" s="236"/>
      <c r="S614" s="236"/>
      <c r="T614" s="237"/>
      <c r="AT614" s="238" t="s">
        <v>180</v>
      </c>
      <c r="AU614" s="238" t="s">
        <v>87</v>
      </c>
      <c r="AV614" s="12" t="s">
        <v>87</v>
      </c>
      <c r="AW614" s="12" t="s">
        <v>38</v>
      </c>
      <c r="AX614" s="12" t="s">
        <v>85</v>
      </c>
      <c r="AY614" s="238" t="s">
        <v>171</v>
      </c>
    </row>
    <row r="615" s="1" customFormat="1" ht="16.5" customHeight="1">
      <c r="B615" s="38"/>
      <c r="C615" s="261" t="s">
        <v>1292</v>
      </c>
      <c r="D615" s="261" t="s">
        <v>383</v>
      </c>
      <c r="E615" s="262" t="s">
        <v>1293</v>
      </c>
      <c r="F615" s="263" t="s">
        <v>1294</v>
      </c>
      <c r="G615" s="264" t="s">
        <v>194</v>
      </c>
      <c r="H615" s="265">
        <v>7.7759999999999998</v>
      </c>
      <c r="I615" s="266"/>
      <c r="J615" s="267">
        <f>ROUND(I615*H615,2)</f>
        <v>0</v>
      </c>
      <c r="K615" s="263" t="s">
        <v>177</v>
      </c>
      <c r="L615" s="268"/>
      <c r="M615" s="269" t="s">
        <v>1</v>
      </c>
      <c r="N615" s="270" t="s">
        <v>48</v>
      </c>
      <c r="O615" s="79"/>
      <c r="P615" s="214">
        <f>O615*H615</f>
        <v>0</v>
      </c>
      <c r="Q615" s="214">
        <v>0.55000000000000004</v>
      </c>
      <c r="R615" s="214">
        <f>Q615*H615</f>
        <v>4.2768000000000006</v>
      </c>
      <c r="S615" s="214">
        <v>0</v>
      </c>
      <c r="T615" s="215">
        <f>S615*H615</f>
        <v>0</v>
      </c>
      <c r="AR615" s="16" t="s">
        <v>343</v>
      </c>
      <c r="AT615" s="16" t="s">
        <v>383</v>
      </c>
      <c r="AU615" s="16" t="s">
        <v>87</v>
      </c>
      <c r="AY615" s="16" t="s">
        <v>171</v>
      </c>
      <c r="BE615" s="216">
        <f>IF(N615="základní",J615,0)</f>
        <v>0</v>
      </c>
      <c r="BF615" s="216">
        <f>IF(N615="snížená",J615,0)</f>
        <v>0</v>
      </c>
      <c r="BG615" s="216">
        <f>IF(N615="zákl. přenesená",J615,0)</f>
        <v>0</v>
      </c>
      <c r="BH615" s="216">
        <f>IF(N615="sníž. přenesená",J615,0)</f>
        <v>0</v>
      </c>
      <c r="BI615" s="216">
        <f>IF(N615="nulová",J615,0)</f>
        <v>0</v>
      </c>
      <c r="BJ615" s="16" t="s">
        <v>85</v>
      </c>
      <c r="BK615" s="216">
        <f>ROUND(I615*H615,2)</f>
        <v>0</v>
      </c>
      <c r="BL615" s="16" t="s">
        <v>254</v>
      </c>
      <c r="BM615" s="16" t="s">
        <v>1295</v>
      </c>
    </row>
    <row r="616" s="12" customFormat="1">
      <c r="B616" s="228"/>
      <c r="C616" s="229"/>
      <c r="D616" s="219" t="s">
        <v>180</v>
      </c>
      <c r="E616" s="230" t="s">
        <v>1</v>
      </c>
      <c r="F616" s="231" t="s">
        <v>1296</v>
      </c>
      <c r="G616" s="229"/>
      <c r="H616" s="232">
        <v>7.7759999999999998</v>
      </c>
      <c r="I616" s="233"/>
      <c r="J616" s="229"/>
      <c r="K616" s="229"/>
      <c r="L616" s="234"/>
      <c r="M616" s="235"/>
      <c r="N616" s="236"/>
      <c r="O616" s="236"/>
      <c r="P616" s="236"/>
      <c r="Q616" s="236"/>
      <c r="R616" s="236"/>
      <c r="S616" s="236"/>
      <c r="T616" s="237"/>
      <c r="AT616" s="238" t="s">
        <v>180</v>
      </c>
      <c r="AU616" s="238" t="s">
        <v>87</v>
      </c>
      <c r="AV616" s="12" t="s">
        <v>87</v>
      </c>
      <c r="AW616" s="12" t="s">
        <v>38</v>
      </c>
      <c r="AX616" s="12" t="s">
        <v>85</v>
      </c>
      <c r="AY616" s="238" t="s">
        <v>171</v>
      </c>
    </row>
    <row r="617" s="1" customFormat="1" ht="16.5" customHeight="1">
      <c r="B617" s="38"/>
      <c r="C617" s="205" t="s">
        <v>1297</v>
      </c>
      <c r="D617" s="205" t="s">
        <v>173</v>
      </c>
      <c r="E617" s="206" t="s">
        <v>1298</v>
      </c>
      <c r="F617" s="207" t="s">
        <v>1299</v>
      </c>
      <c r="G617" s="208" t="s">
        <v>189</v>
      </c>
      <c r="H617" s="209">
        <v>1405.8</v>
      </c>
      <c r="I617" s="210"/>
      <c r="J617" s="211">
        <f>ROUND(I617*H617,2)</f>
        <v>0</v>
      </c>
      <c r="K617" s="207" t="s">
        <v>177</v>
      </c>
      <c r="L617" s="43"/>
      <c r="M617" s="212" t="s">
        <v>1</v>
      </c>
      <c r="N617" s="213" t="s">
        <v>48</v>
      </c>
      <c r="O617" s="79"/>
      <c r="P617" s="214">
        <f>O617*H617</f>
        <v>0</v>
      </c>
      <c r="Q617" s="214">
        <v>0</v>
      </c>
      <c r="R617" s="214">
        <f>Q617*H617</f>
        <v>0</v>
      </c>
      <c r="S617" s="214">
        <v>0</v>
      </c>
      <c r="T617" s="215">
        <f>S617*H617</f>
        <v>0</v>
      </c>
      <c r="AR617" s="16" t="s">
        <v>254</v>
      </c>
      <c r="AT617" s="16" t="s">
        <v>173</v>
      </c>
      <c r="AU617" s="16" t="s">
        <v>87</v>
      </c>
      <c r="AY617" s="16" t="s">
        <v>171</v>
      </c>
      <c r="BE617" s="216">
        <f>IF(N617="základní",J617,0)</f>
        <v>0</v>
      </c>
      <c r="BF617" s="216">
        <f>IF(N617="snížená",J617,0)</f>
        <v>0</v>
      </c>
      <c r="BG617" s="216">
        <f>IF(N617="zákl. přenesená",J617,0)</f>
        <v>0</v>
      </c>
      <c r="BH617" s="216">
        <f>IF(N617="sníž. přenesená",J617,0)</f>
        <v>0</v>
      </c>
      <c r="BI617" s="216">
        <f>IF(N617="nulová",J617,0)</f>
        <v>0</v>
      </c>
      <c r="BJ617" s="16" t="s">
        <v>85</v>
      </c>
      <c r="BK617" s="216">
        <f>ROUND(I617*H617,2)</f>
        <v>0</v>
      </c>
      <c r="BL617" s="16" t="s">
        <v>254</v>
      </c>
      <c r="BM617" s="16" t="s">
        <v>1300</v>
      </c>
    </row>
    <row r="618" s="11" customFormat="1">
      <c r="B618" s="217"/>
      <c r="C618" s="218"/>
      <c r="D618" s="219" t="s">
        <v>180</v>
      </c>
      <c r="E618" s="220" t="s">
        <v>1</v>
      </c>
      <c r="F618" s="221" t="s">
        <v>1301</v>
      </c>
      <c r="G618" s="218"/>
      <c r="H618" s="220" t="s">
        <v>1</v>
      </c>
      <c r="I618" s="222"/>
      <c r="J618" s="218"/>
      <c r="K618" s="218"/>
      <c r="L618" s="223"/>
      <c r="M618" s="224"/>
      <c r="N618" s="225"/>
      <c r="O618" s="225"/>
      <c r="P618" s="225"/>
      <c r="Q618" s="225"/>
      <c r="R618" s="225"/>
      <c r="S618" s="225"/>
      <c r="T618" s="226"/>
      <c r="AT618" s="227" t="s">
        <v>180</v>
      </c>
      <c r="AU618" s="227" t="s">
        <v>87</v>
      </c>
      <c r="AV618" s="11" t="s">
        <v>85</v>
      </c>
      <c r="AW618" s="11" t="s">
        <v>38</v>
      </c>
      <c r="AX618" s="11" t="s">
        <v>77</v>
      </c>
      <c r="AY618" s="227" t="s">
        <v>171</v>
      </c>
    </row>
    <row r="619" s="12" customFormat="1">
      <c r="B619" s="228"/>
      <c r="C619" s="229"/>
      <c r="D619" s="219" t="s">
        <v>180</v>
      </c>
      <c r="E619" s="230" t="s">
        <v>1</v>
      </c>
      <c r="F619" s="231" t="s">
        <v>1302</v>
      </c>
      <c r="G619" s="229"/>
      <c r="H619" s="232">
        <v>630</v>
      </c>
      <c r="I619" s="233"/>
      <c r="J619" s="229"/>
      <c r="K619" s="229"/>
      <c r="L619" s="234"/>
      <c r="M619" s="235"/>
      <c r="N619" s="236"/>
      <c r="O619" s="236"/>
      <c r="P619" s="236"/>
      <c r="Q619" s="236"/>
      <c r="R619" s="236"/>
      <c r="S619" s="236"/>
      <c r="T619" s="237"/>
      <c r="AT619" s="238" t="s">
        <v>180</v>
      </c>
      <c r="AU619" s="238" t="s">
        <v>87</v>
      </c>
      <c r="AV619" s="12" t="s">
        <v>87</v>
      </c>
      <c r="AW619" s="12" t="s">
        <v>38</v>
      </c>
      <c r="AX619" s="12" t="s">
        <v>77</v>
      </c>
      <c r="AY619" s="238" t="s">
        <v>171</v>
      </c>
    </row>
    <row r="620" s="12" customFormat="1">
      <c r="B620" s="228"/>
      <c r="C620" s="229"/>
      <c r="D620" s="219" t="s">
        <v>180</v>
      </c>
      <c r="E620" s="230" t="s">
        <v>1</v>
      </c>
      <c r="F620" s="231" t="s">
        <v>1303</v>
      </c>
      <c r="G620" s="229"/>
      <c r="H620" s="232">
        <v>30</v>
      </c>
      <c r="I620" s="233"/>
      <c r="J620" s="229"/>
      <c r="K620" s="229"/>
      <c r="L620" s="234"/>
      <c r="M620" s="235"/>
      <c r="N620" s="236"/>
      <c r="O620" s="236"/>
      <c r="P620" s="236"/>
      <c r="Q620" s="236"/>
      <c r="R620" s="236"/>
      <c r="S620" s="236"/>
      <c r="T620" s="237"/>
      <c r="AT620" s="238" t="s">
        <v>180</v>
      </c>
      <c r="AU620" s="238" t="s">
        <v>87</v>
      </c>
      <c r="AV620" s="12" t="s">
        <v>87</v>
      </c>
      <c r="AW620" s="12" t="s">
        <v>38</v>
      </c>
      <c r="AX620" s="12" t="s">
        <v>77</v>
      </c>
      <c r="AY620" s="238" t="s">
        <v>171</v>
      </c>
    </row>
    <row r="621" s="12" customFormat="1">
      <c r="B621" s="228"/>
      <c r="C621" s="229"/>
      <c r="D621" s="219" t="s">
        <v>180</v>
      </c>
      <c r="E621" s="230" t="s">
        <v>1</v>
      </c>
      <c r="F621" s="231" t="s">
        <v>1304</v>
      </c>
      <c r="G621" s="229"/>
      <c r="H621" s="232">
        <v>596</v>
      </c>
      <c r="I621" s="233"/>
      <c r="J621" s="229"/>
      <c r="K621" s="229"/>
      <c r="L621" s="234"/>
      <c r="M621" s="235"/>
      <c r="N621" s="236"/>
      <c r="O621" s="236"/>
      <c r="P621" s="236"/>
      <c r="Q621" s="236"/>
      <c r="R621" s="236"/>
      <c r="S621" s="236"/>
      <c r="T621" s="237"/>
      <c r="AT621" s="238" t="s">
        <v>180</v>
      </c>
      <c r="AU621" s="238" t="s">
        <v>87</v>
      </c>
      <c r="AV621" s="12" t="s">
        <v>87</v>
      </c>
      <c r="AW621" s="12" t="s">
        <v>38</v>
      </c>
      <c r="AX621" s="12" t="s">
        <v>77</v>
      </c>
      <c r="AY621" s="238" t="s">
        <v>171</v>
      </c>
    </row>
    <row r="622" s="12" customFormat="1">
      <c r="B622" s="228"/>
      <c r="C622" s="229"/>
      <c r="D622" s="219" t="s">
        <v>180</v>
      </c>
      <c r="E622" s="230" t="s">
        <v>1</v>
      </c>
      <c r="F622" s="231" t="s">
        <v>1305</v>
      </c>
      <c r="G622" s="229"/>
      <c r="H622" s="232">
        <v>22</v>
      </c>
      <c r="I622" s="233"/>
      <c r="J622" s="229"/>
      <c r="K622" s="229"/>
      <c r="L622" s="234"/>
      <c r="M622" s="235"/>
      <c r="N622" s="236"/>
      <c r="O622" s="236"/>
      <c r="P622" s="236"/>
      <c r="Q622" s="236"/>
      <c r="R622" s="236"/>
      <c r="S622" s="236"/>
      <c r="T622" s="237"/>
      <c r="AT622" s="238" t="s">
        <v>180</v>
      </c>
      <c r="AU622" s="238" t="s">
        <v>87</v>
      </c>
      <c r="AV622" s="12" t="s">
        <v>87</v>
      </c>
      <c r="AW622" s="12" t="s">
        <v>38</v>
      </c>
      <c r="AX622" s="12" t="s">
        <v>77</v>
      </c>
      <c r="AY622" s="238" t="s">
        <v>171</v>
      </c>
    </row>
    <row r="623" s="14" customFormat="1">
      <c r="B623" s="250"/>
      <c r="C623" s="251"/>
      <c r="D623" s="219" t="s">
        <v>180</v>
      </c>
      <c r="E623" s="252" t="s">
        <v>1</v>
      </c>
      <c r="F623" s="253" t="s">
        <v>283</v>
      </c>
      <c r="G623" s="251"/>
      <c r="H623" s="254">
        <v>1278</v>
      </c>
      <c r="I623" s="255"/>
      <c r="J623" s="251"/>
      <c r="K623" s="251"/>
      <c r="L623" s="256"/>
      <c r="M623" s="257"/>
      <c r="N623" s="258"/>
      <c r="O623" s="258"/>
      <c r="P623" s="258"/>
      <c r="Q623" s="258"/>
      <c r="R623" s="258"/>
      <c r="S623" s="258"/>
      <c r="T623" s="259"/>
      <c r="AT623" s="260" t="s">
        <v>180</v>
      </c>
      <c r="AU623" s="260" t="s">
        <v>87</v>
      </c>
      <c r="AV623" s="14" t="s">
        <v>186</v>
      </c>
      <c r="AW623" s="14" t="s">
        <v>38</v>
      </c>
      <c r="AX623" s="14" t="s">
        <v>77</v>
      </c>
      <c r="AY623" s="260" t="s">
        <v>171</v>
      </c>
    </row>
    <row r="624" s="12" customFormat="1">
      <c r="B624" s="228"/>
      <c r="C624" s="229"/>
      <c r="D624" s="219" t="s">
        <v>180</v>
      </c>
      <c r="E624" s="230" t="s">
        <v>1</v>
      </c>
      <c r="F624" s="231" t="s">
        <v>1306</v>
      </c>
      <c r="G624" s="229"/>
      <c r="H624" s="232">
        <v>1405.8</v>
      </c>
      <c r="I624" s="233"/>
      <c r="J624" s="229"/>
      <c r="K624" s="229"/>
      <c r="L624" s="234"/>
      <c r="M624" s="235"/>
      <c r="N624" s="236"/>
      <c r="O624" s="236"/>
      <c r="P624" s="236"/>
      <c r="Q624" s="236"/>
      <c r="R624" s="236"/>
      <c r="S624" s="236"/>
      <c r="T624" s="237"/>
      <c r="AT624" s="238" t="s">
        <v>180</v>
      </c>
      <c r="AU624" s="238" t="s">
        <v>87</v>
      </c>
      <c r="AV624" s="12" t="s">
        <v>87</v>
      </c>
      <c r="AW624" s="12" t="s">
        <v>38</v>
      </c>
      <c r="AX624" s="12" t="s">
        <v>85</v>
      </c>
      <c r="AY624" s="238" t="s">
        <v>171</v>
      </c>
    </row>
    <row r="625" s="1" customFormat="1" ht="16.5" customHeight="1">
      <c r="B625" s="38"/>
      <c r="C625" s="261" t="s">
        <v>1307</v>
      </c>
      <c r="D625" s="261" t="s">
        <v>383</v>
      </c>
      <c r="E625" s="262" t="s">
        <v>1308</v>
      </c>
      <c r="F625" s="263" t="s">
        <v>1309</v>
      </c>
      <c r="G625" s="264" t="s">
        <v>194</v>
      </c>
      <c r="H625" s="265">
        <v>22.693000000000001</v>
      </c>
      <c r="I625" s="266"/>
      <c r="J625" s="267">
        <f>ROUND(I625*H625,2)</f>
        <v>0</v>
      </c>
      <c r="K625" s="263" t="s">
        <v>177</v>
      </c>
      <c r="L625" s="268"/>
      <c r="M625" s="269" t="s">
        <v>1</v>
      </c>
      <c r="N625" s="270" t="s">
        <v>48</v>
      </c>
      <c r="O625" s="79"/>
      <c r="P625" s="214">
        <f>O625*H625</f>
        <v>0</v>
      </c>
      <c r="Q625" s="214">
        <v>0.55000000000000004</v>
      </c>
      <c r="R625" s="214">
        <f>Q625*H625</f>
        <v>12.481150000000001</v>
      </c>
      <c r="S625" s="214">
        <v>0</v>
      </c>
      <c r="T625" s="215">
        <f>S625*H625</f>
        <v>0</v>
      </c>
      <c r="AR625" s="16" t="s">
        <v>343</v>
      </c>
      <c r="AT625" s="16" t="s">
        <v>383</v>
      </c>
      <c r="AU625" s="16" t="s">
        <v>87</v>
      </c>
      <c r="AY625" s="16" t="s">
        <v>171</v>
      </c>
      <c r="BE625" s="216">
        <f>IF(N625="základní",J625,0)</f>
        <v>0</v>
      </c>
      <c r="BF625" s="216">
        <f>IF(N625="snížená",J625,0)</f>
        <v>0</v>
      </c>
      <c r="BG625" s="216">
        <f>IF(N625="zákl. přenesená",J625,0)</f>
        <v>0</v>
      </c>
      <c r="BH625" s="216">
        <f>IF(N625="sníž. přenesená",J625,0)</f>
        <v>0</v>
      </c>
      <c r="BI625" s="216">
        <f>IF(N625="nulová",J625,0)</f>
        <v>0</v>
      </c>
      <c r="BJ625" s="16" t="s">
        <v>85</v>
      </c>
      <c r="BK625" s="216">
        <f>ROUND(I625*H625,2)</f>
        <v>0</v>
      </c>
      <c r="BL625" s="16" t="s">
        <v>254</v>
      </c>
      <c r="BM625" s="16" t="s">
        <v>1310</v>
      </c>
    </row>
    <row r="626" s="11" customFormat="1">
      <c r="B626" s="217"/>
      <c r="C626" s="218"/>
      <c r="D626" s="219" t="s">
        <v>180</v>
      </c>
      <c r="E626" s="220" t="s">
        <v>1</v>
      </c>
      <c r="F626" s="221" t="s">
        <v>1311</v>
      </c>
      <c r="G626" s="218"/>
      <c r="H626" s="220" t="s">
        <v>1</v>
      </c>
      <c r="I626" s="222"/>
      <c r="J626" s="218"/>
      <c r="K626" s="218"/>
      <c r="L626" s="223"/>
      <c r="M626" s="224"/>
      <c r="N626" s="225"/>
      <c r="O626" s="225"/>
      <c r="P626" s="225"/>
      <c r="Q626" s="225"/>
      <c r="R626" s="225"/>
      <c r="S626" s="225"/>
      <c r="T626" s="226"/>
      <c r="AT626" s="227" t="s">
        <v>180</v>
      </c>
      <c r="AU626" s="227" t="s">
        <v>87</v>
      </c>
      <c r="AV626" s="11" t="s">
        <v>85</v>
      </c>
      <c r="AW626" s="11" t="s">
        <v>38</v>
      </c>
      <c r="AX626" s="11" t="s">
        <v>77</v>
      </c>
      <c r="AY626" s="227" t="s">
        <v>171</v>
      </c>
    </row>
    <row r="627" s="12" customFormat="1">
      <c r="B627" s="228"/>
      <c r="C627" s="229"/>
      <c r="D627" s="219" t="s">
        <v>180</v>
      </c>
      <c r="E627" s="230" t="s">
        <v>1</v>
      </c>
      <c r="F627" s="231" t="s">
        <v>1312</v>
      </c>
      <c r="G627" s="229"/>
      <c r="H627" s="232">
        <v>10.08</v>
      </c>
      <c r="I627" s="233"/>
      <c r="J627" s="229"/>
      <c r="K627" s="229"/>
      <c r="L627" s="234"/>
      <c r="M627" s="235"/>
      <c r="N627" s="236"/>
      <c r="O627" s="236"/>
      <c r="P627" s="236"/>
      <c r="Q627" s="236"/>
      <c r="R627" s="236"/>
      <c r="S627" s="236"/>
      <c r="T627" s="237"/>
      <c r="AT627" s="238" t="s">
        <v>180</v>
      </c>
      <c r="AU627" s="238" t="s">
        <v>87</v>
      </c>
      <c r="AV627" s="12" t="s">
        <v>87</v>
      </c>
      <c r="AW627" s="12" t="s">
        <v>38</v>
      </c>
      <c r="AX627" s="12" t="s">
        <v>77</v>
      </c>
      <c r="AY627" s="238" t="s">
        <v>171</v>
      </c>
    </row>
    <row r="628" s="12" customFormat="1">
      <c r="B628" s="228"/>
      <c r="C628" s="229"/>
      <c r="D628" s="219" t="s">
        <v>180</v>
      </c>
      <c r="E628" s="230" t="s">
        <v>1</v>
      </c>
      <c r="F628" s="231" t="s">
        <v>1313</v>
      </c>
      <c r="G628" s="229"/>
      <c r="H628" s="232">
        <v>0.76800000000000002</v>
      </c>
      <c r="I628" s="233"/>
      <c r="J628" s="229"/>
      <c r="K628" s="229"/>
      <c r="L628" s="234"/>
      <c r="M628" s="235"/>
      <c r="N628" s="236"/>
      <c r="O628" s="236"/>
      <c r="P628" s="236"/>
      <c r="Q628" s="236"/>
      <c r="R628" s="236"/>
      <c r="S628" s="236"/>
      <c r="T628" s="237"/>
      <c r="AT628" s="238" t="s">
        <v>180</v>
      </c>
      <c r="AU628" s="238" t="s">
        <v>87</v>
      </c>
      <c r="AV628" s="12" t="s">
        <v>87</v>
      </c>
      <c r="AW628" s="12" t="s">
        <v>38</v>
      </c>
      <c r="AX628" s="12" t="s">
        <v>77</v>
      </c>
      <c r="AY628" s="238" t="s">
        <v>171</v>
      </c>
    </row>
    <row r="629" s="12" customFormat="1">
      <c r="B629" s="228"/>
      <c r="C629" s="229"/>
      <c r="D629" s="219" t="s">
        <v>180</v>
      </c>
      <c r="E629" s="230" t="s">
        <v>1</v>
      </c>
      <c r="F629" s="231" t="s">
        <v>1314</v>
      </c>
      <c r="G629" s="229"/>
      <c r="H629" s="232">
        <v>9.5359999999999996</v>
      </c>
      <c r="I629" s="233"/>
      <c r="J629" s="229"/>
      <c r="K629" s="229"/>
      <c r="L629" s="234"/>
      <c r="M629" s="235"/>
      <c r="N629" s="236"/>
      <c r="O629" s="236"/>
      <c r="P629" s="236"/>
      <c r="Q629" s="236"/>
      <c r="R629" s="236"/>
      <c r="S629" s="236"/>
      <c r="T629" s="237"/>
      <c r="AT629" s="238" t="s">
        <v>180</v>
      </c>
      <c r="AU629" s="238" t="s">
        <v>87</v>
      </c>
      <c r="AV629" s="12" t="s">
        <v>87</v>
      </c>
      <c r="AW629" s="12" t="s">
        <v>38</v>
      </c>
      <c r="AX629" s="12" t="s">
        <v>77</v>
      </c>
      <c r="AY629" s="238" t="s">
        <v>171</v>
      </c>
    </row>
    <row r="630" s="12" customFormat="1">
      <c r="B630" s="228"/>
      <c r="C630" s="229"/>
      <c r="D630" s="219" t="s">
        <v>180</v>
      </c>
      <c r="E630" s="230" t="s">
        <v>1</v>
      </c>
      <c r="F630" s="231" t="s">
        <v>1315</v>
      </c>
      <c r="G630" s="229"/>
      <c r="H630" s="232">
        <v>0.246</v>
      </c>
      <c r="I630" s="233"/>
      <c r="J630" s="229"/>
      <c r="K630" s="229"/>
      <c r="L630" s="234"/>
      <c r="M630" s="235"/>
      <c r="N630" s="236"/>
      <c r="O630" s="236"/>
      <c r="P630" s="236"/>
      <c r="Q630" s="236"/>
      <c r="R630" s="236"/>
      <c r="S630" s="236"/>
      <c r="T630" s="237"/>
      <c r="AT630" s="238" t="s">
        <v>180</v>
      </c>
      <c r="AU630" s="238" t="s">
        <v>87</v>
      </c>
      <c r="AV630" s="12" t="s">
        <v>87</v>
      </c>
      <c r="AW630" s="12" t="s">
        <v>38</v>
      </c>
      <c r="AX630" s="12" t="s">
        <v>77</v>
      </c>
      <c r="AY630" s="238" t="s">
        <v>171</v>
      </c>
    </row>
    <row r="631" s="14" customFormat="1">
      <c r="B631" s="250"/>
      <c r="C631" s="251"/>
      <c r="D631" s="219" t="s">
        <v>180</v>
      </c>
      <c r="E631" s="252" t="s">
        <v>1</v>
      </c>
      <c r="F631" s="253" t="s">
        <v>283</v>
      </c>
      <c r="G631" s="251"/>
      <c r="H631" s="254">
        <v>20.629999999999999</v>
      </c>
      <c r="I631" s="255"/>
      <c r="J631" s="251"/>
      <c r="K631" s="251"/>
      <c r="L631" s="256"/>
      <c r="M631" s="257"/>
      <c r="N631" s="258"/>
      <c r="O631" s="258"/>
      <c r="P631" s="258"/>
      <c r="Q631" s="258"/>
      <c r="R631" s="258"/>
      <c r="S631" s="258"/>
      <c r="T631" s="259"/>
      <c r="AT631" s="260" t="s">
        <v>180</v>
      </c>
      <c r="AU631" s="260" t="s">
        <v>87</v>
      </c>
      <c r="AV631" s="14" t="s">
        <v>186</v>
      </c>
      <c r="AW631" s="14" t="s">
        <v>38</v>
      </c>
      <c r="AX631" s="14" t="s">
        <v>77</v>
      </c>
      <c r="AY631" s="260" t="s">
        <v>171</v>
      </c>
    </row>
    <row r="632" s="12" customFormat="1">
      <c r="B632" s="228"/>
      <c r="C632" s="229"/>
      <c r="D632" s="219" t="s">
        <v>180</v>
      </c>
      <c r="E632" s="230" t="s">
        <v>1</v>
      </c>
      <c r="F632" s="231" t="s">
        <v>1316</v>
      </c>
      <c r="G632" s="229"/>
      <c r="H632" s="232">
        <v>22.693000000000001</v>
      </c>
      <c r="I632" s="233"/>
      <c r="J632" s="229"/>
      <c r="K632" s="229"/>
      <c r="L632" s="234"/>
      <c r="M632" s="235"/>
      <c r="N632" s="236"/>
      <c r="O632" s="236"/>
      <c r="P632" s="236"/>
      <c r="Q632" s="236"/>
      <c r="R632" s="236"/>
      <c r="S632" s="236"/>
      <c r="T632" s="237"/>
      <c r="AT632" s="238" t="s">
        <v>180</v>
      </c>
      <c r="AU632" s="238" t="s">
        <v>87</v>
      </c>
      <c r="AV632" s="12" t="s">
        <v>87</v>
      </c>
      <c r="AW632" s="12" t="s">
        <v>38</v>
      </c>
      <c r="AX632" s="12" t="s">
        <v>85</v>
      </c>
      <c r="AY632" s="238" t="s">
        <v>171</v>
      </c>
    </row>
    <row r="633" s="1" customFormat="1" ht="16.5" customHeight="1">
      <c r="B633" s="38"/>
      <c r="C633" s="205" t="s">
        <v>1317</v>
      </c>
      <c r="D633" s="205" t="s">
        <v>173</v>
      </c>
      <c r="E633" s="206" t="s">
        <v>1318</v>
      </c>
      <c r="F633" s="207" t="s">
        <v>1319</v>
      </c>
      <c r="G633" s="208" t="s">
        <v>194</v>
      </c>
      <c r="H633" s="209">
        <v>25.196999999999999</v>
      </c>
      <c r="I633" s="210"/>
      <c r="J633" s="211">
        <f>ROUND(I633*H633,2)</f>
        <v>0</v>
      </c>
      <c r="K633" s="207" t="s">
        <v>177</v>
      </c>
      <c r="L633" s="43"/>
      <c r="M633" s="212" t="s">
        <v>1</v>
      </c>
      <c r="N633" s="213" t="s">
        <v>48</v>
      </c>
      <c r="O633" s="79"/>
      <c r="P633" s="214">
        <f>O633*H633</f>
        <v>0</v>
      </c>
      <c r="Q633" s="214">
        <v>0.012659999999999999</v>
      </c>
      <c r="R633" s="214">
        <f>Q633*H633</f>
        <v>0.31899401999999999</v>
      </c>
      <c r="S633" s="214">
        <v>0</v>
      </c>
      <c r="T633" s="215">
        <f>S633*H633</f>
        <v>0</v>
      </c>
      <c r="AR633" s="16" t="s">
        <v>254</v>
      </c>
      <c r="AT633" s="16" t="s">
        <v>173</v>
      </c>
      <c r="AU633" s="16" t="s">
        <v>87</v>
      </c>
      <c r="AY633" s="16" t="s">
        <v>171</v>
      </c>
      <c r="BE633" s="216">
        <f>IF(N633="základní",J633,0)</f>
        <v>0</v>
      </c>
      <c r="BF633" s="216">
        <f>IF(N633="snížená",J633,0)</f>
        <v>0</v>
      </c>
      <c r="BG633" s="216">
        <f>IF(N633="zákl. přenesená",J633,0)</f>
        <v>0</v>
      </c>
      <c r="BH633" s="216">
        <f>IF(N633="sníž. přenesená",J633,0)</f>
        <v>0</v>
      </c>
      <c r="BI633" s="216">
        <f>IF(N633="nulová",J633,0)</f>
        <v>0</v>
      </c>
      <c r="BJ633" s="16" t="s">
        <v>85</v>
      </c>
      <c r="BK633" s="216">
        <f>ROUND(I633*H633,2)</f>
        <v>0</v>
      </c>
      <c r="BL633" s="16" t="s">
        <v>254</v>
      </c>
      <c r="BM633" s="16" t="s">
        <v>1320</v>
      </c>
    </row>
    <row r="634" s="12" customFormat="1">
      <c r="B634" s="228"/>
      <c r="C634" s="229"/>
      <c r="D634" s="219" t="s">
        <v>180</v>
      </c>
      <c r="E634" s="230" t="s">
        <v>1</v>
      </c>
      <c r="F634" s="231" t="s">
        <v>1321</v>
      </c>
      <c r="G634" s="229"/>
      <c r="H634" s="232">
        <v>25.196999999999999</v>
      </c>
      <c r="I634" s="233"/>
      <c r="J634" s="229"/>
      <c r="K634" s="229"/>
      <c r="L634" s="234"/>
      <c r="M634" s="235"/>
      <c r="N634" s="236"/>
      <c r="O634" s="236"/>
      <c r="P634" s="236"/>
      <c r="Q634" s="236"/>
      <c r="R634" s="236"/>
      <c r="S634" s="236"/>
      <c r="T634" s="237"/>
      <c r="AT634" s="238" t="s">
        <v>180</v>
      </c>
      <c r="AU634" s="238" t="s">
        <v>87</v>
      </c>
      <c r="AV634" s="12" t="s">
        <v>87</v>
      </c>
      <c r="AW634" s="12" t="s">
        <v>38</v>
      </c>
      <c r="AX634" s="12" t="s">
        <v>85</v>
      </c>
      <c r="AY634" s="238" t="s">
        <v>171</v>
      </c>
    </row>
    <row r="635" s="1" customFormat="1" ht="16.5" customHeight="1">
      <c r="B635" s="38"/>
      <c r="C635" s="205" t="s">
        <v>1322</v>
      </c>
      <c r="D635" s="205" t="s">
        <v>173</v>
      </c>
      <c r="E635" s="206" t="s">
        <v>1323</v>
      </c>
      <c r="F635" s="207" t="s">
        <v>1324</v>
      </c>
      <c r="G635" s="208" t="s">
        <v>194</v>
      </c>
      <c r="H635" s="209">
        <v>25.196999999999999</v>
      </c>
      <c r="I635" s="210"/>
      <c r="J635" s="211">
        <f>ROUND(I635*H635,2)</f>
        <v>0</v>
      </c>
      <c r="K635" s="207" t="s">
        <v>177</v>
      </c>
      <c r="L635" s="43"/>
      <c r="M635" s="212" t="s">
        <v>1</v>
      </c>
      <c r="N635" s="213" t="s">
        <v>48</v>
      </c>
      <c r="O635" s="79"/>
      <c r="P635" s="214">
        <f>O635*H635</f>
        <v>0</v>
      </c>
      <c r="Q635" s="214">
        <v>0.00108</v>
      </c>
      <c r="R635" s="214">
        <f>Q635*H635</f>
        <v>0.027212759999999999</v>
      </c>
      <c r="S635" s="214">
        <v>0</v>
      </c>
      <c r="T635" s="215">
        <f>S635*H635</f>
        <v>0</v>
      </c>
      <c r="AR635" s="16" t="s">
        <v>254</v>
      </c>
      <c r="AT635" s="16" t="s">
        <v>173</v>
      </c>
      <c r="AU635" s="16" t="s">
        <v>87</v>
      </c>
      <c r="AY635" s="16" t="s">
        <v>171</v>
      </c>
      <c r="BE635" s="216">
        <f>IF(N635="základní",J635,0)</f>
        <v>0</v>
      </c>
      <c r="BF635" s="216">
        <f>IF(N635="snížená",J635,0)</f>
        <v>0</v>
      </c>
      <c r="BG635" s="216">
        <f>IF(N635="zákl. přenesená",J635,0)</f>
        <v>0</v>
      </c>
      <c r="BH635" s="216">
        <f>IF(N635="sníž. přenesená",J635,0)</f>
        <v>0</v>
      </c>
      <c r="BI635" s="216">
        <f>IF(N635="nulová",J635,0)</f>
        <v>0</v>
      </c>
      <c r="BJ635" s="16" t="s">
        <v>85</v>
      </c>
      <c r="BK635" s="216">
        <f>ROUND(I635*H635,2)</f>
        <v>0</v>
      </c>
      <c r="BL635" s="16" t="s">
        <v>254</v>
      </c>
      <c r="BM635" s="16" t="s">
        <v>1325</v>
      </c>
    </row>
    <row r="636" s="1" customFormat="1" ht="16.5" customHeight="1">
      <c r="B636" s="38"/>
      <c r="C636" s="205" t="s">
        <v>1326</v>
      </c>
      <c r="D636" s="205" t="s">
        <v>173</v>
      </c>
      <c r="E636" s="206" t="s">
        <v>1327</v>
      </c>
      <c r="F636" s="207" t="s">
        <v>1328</v>
      </c>
      <c r="G636" s="208" t="s">
        <v>176</v>
      </c>
      <c r="H636" s="209">
        <v>490.05000000000001</v>
      </c>
      <c r="I636" s="210"/>
      <c r="J636" s="211">
        <f>ROUND(I636*H636,2)</f>
        <v>0</v>
      </c>
      <c r="K636" s="207" t="s">
        <v>1</v>
      </c>
      <c r="L636" s="43"/>
      <c r="M636" s="212" t="s">
        <v>1</v>
      </c>
      <c r="N636" s="213" t="s">
        <v>48</v>
      </c>
      <c r="O636" s="79"/>
      <c r="P636" s="214">
        <f>O636*H636</f>
        <v>0</v>
      </c>
      <c r="Q636" s="214">
        <v>0</v>
      </c>
      <c r="R636" s="214">
        <f>Q636*H636</f>
        <v>0</v>
      </c>
      <c r="S636" s="214">
        <v>0</v>
      </c>
      <c r="T636" s="215">
        <f>S636*H636</f>
        <v>0</v>
      </c>
      <c r="AR636" s="16" t="s">
        <v>254</v>
      </c>
      <c r="AT636" s="16" t="s">
        <v>173</v>
      </c>
      <c r="AU636" s="16" t="s">
        <v>87</v>
      </c>
      <c r="AY636" s="16" t="s">
        <v>171</v>
      </c>
      <c r="BE636" s="216">
        <f>IF(N636="základní",J636,0)</f>
        <v>0</v>
      </c>
      <c r="BF636" s="216">
        <f>IF(N636="snížená",J636,0)</f>
        <v>0</v>
      </c>
      <c r="BG636" s="216">
        <f>IF(N636="zákl. přenesená",J636,0)</f>
        <v>0</v>
      </c>
      <c r="BH636" s="216">
        <f>IF(N636="sníž. přenesená",J636,0)</f>
        <v>0</v>
      </c>
      <c r="BI636" s="216">
        <f>IF(N636="nulová",J636,0)</f>
        <v>0</v>
      </c>
      <c r="BJ636" s="16" t="s">
        <v>85</v>
      </c>
      <c r="BK636" s="216">
        <f>ROUND(I636*H636,2)</f>
        <v>0</v>
      </c>
      <c r="BL636" s="16" t="s">
        <v>254</v>
      </c>
      <c r="BM636" s="16" t="s">
        <v>1329</v>
      </c>
    </row>
    <row r="637" s="1" customFormat="1" ht="16.5" customHeight="1">
      <c r="B637" s="38"/>
      <c r="C637" s="205" t="s">
        <v>1330</v>
      </c>
      <c r="D637" s="205" t="s">
        <v>173</v>
      </c>
      <c r="E637" s="206" t="s">
        <v>1331</v>
      </c>
      <c r="F637" s="207" t="s">
        <v>1332</v>
      </c>
      <c r="G637" s="208" t="s">
        <v>234</v>
      </c>
      <c r="H637" s="209">
        <v>25.295000000000002</v>
      </c>
      <c r="I637" s="210"/>
      <c r="J637" s="211">
        <f>ROUND(I637*H637,2)</f>
        <v>0</v>
      </c>
      <c r="K637" s="207" t="s">
        <v>177</v>
      </c>
      <c r="L637" s="43"/>
      <c r="M637" s="212" t="s">
        <v>1</v>
      </c>
      <c r="N637" s="213" t="s">
        <v>48</v>
      </c>
      <c r="O637" s="79"/>
      <c r="P637" s="214">
        <f>O637*H637</f>
        <v>0</v>
      </c>
      <c r="Q637" s="214">
        <v>0</v>
      </c>
      <c r="R637" s="214">
        <f>Q637*H637</f>
        <v>0</v>
      </c>
      <c r="S637" s="214">
        <v>0</v>
      </c>
      <c r="T637" s="215">
        <f>S637*H637</f>
        <v>0</v>
      </c>
      <c r="AR637" s="16" t="s">
        <v>254</v>
      </c>
      <c r="AT637" s="16" t="s">
        <v>173</v>
      </c>
      <c r="AU637" s="16" t="s">
        <v>87</v>
      </c>
      <c r="AY637" s="16" t="s">
        <v>171</v>
      </c>
      <c r="BE637" s="216">
        <f>IF(N637="základní",J637,0)</f>
        <v>0</v>
      </c>
      <c r="BF637" s="216">
        <f>IF(N637="snížená",J637,0)</f>
        <v>0</v>
      </c>
      <c r="BG637" s="216">
        <f>IF(N637="zákl. přenesená",J637,0)</f>
        <v>0</v>
      </c>
      <c r="BH637" s="216">
        <f>IF(N637="sníž. přenesená",J637,0)</f>
        <v>0</v>
      </c>
      <c r="BI637" s="216">
        <f>IF(N637="nulová",J637,0)</f>
        <v>0</v>
      </c>
      <c r="BJ637" s="16" t="s">
        <v>85</v>
      </c>
      <c r="BK637" s="216">
        <f>ROUND(I637*H637,2)</f>
        <v>0</v>
      </c>
      <c r="BL637" s="16" t="s">
        <v>254</v>
      </c>
      <c r="BM637" s="16" t="s">
        <v>1333</v>
      </c>
    </row>
    <row r="638" s="10" customFormat="1" ht="22.8" customHeight="1">
      <c r="B638" s="189"/>
      <c r="C638" s="190"/>
      <c r="D638" s="191" t="s">
        <v>76</v>
      </c>
      <c r="E638" s="203" t="s">
        <v>1334</v>
      </c>
      <c r="F638" s="203" t="s">
        <v>1335</v>
      </c>
      <c r="G638" s="190"/>
      <c r="H638" s="190"/>
      <c r="I638" s="193"/>
      <c r="J638" s="204">
        <f>BK638</f>
        <v>0</v>
      </c>
      <c r="K638" s="190"/>
      <c r="L638" s="195"/>
      <c r="M638" s="196"/>
      <c r="N638" s="197"/>
      <c r="O638" s="197"/>
      <c r="P638" s="198">
        <f>SUM(P639:P703)</f>
        <v>0</v>
      </c>
      <c r="Q638" s="197"/>
      <c r="R638" s="198">
        <f>SUM(R639:R703)</f>
        <v>34.086925530000002</v>
      </c>
      <c r="S638" s="197"/>
      <c r="T638" s="199">
        <f>SUM(T639:T703)</f>
        <v>2.1403431999999998</v>
      </c>
      <c r="AR638" s="200" t="s">
        <v>87</v>
      </c>
      <c r="AT638" s="201" t="s">
        <v>76</v>
      </c>
      <c r="AU638" s="201" t="s">
        <v>85</v>
      </c>
      <c r="AY638" s="200" t="s">
        <v>171</v>
      </c>
      <c r="BK638" s="202">
        <f>SUM(BK639:BK703)</f>
        <v>0</v>
      </c>
    </row>
    <row r="639" s="1" customFormat="1" ht="16.5" customHeight="1">
      <c r="B639" s="38"/>
      <c r="C639" s="205" t="s">
        <v>1336</v>
      </c>
      <c r="D639" s="205" t="s">
        <v>173</v>
      </c>
      <c r="E639" s="206" t="s">
        <v>1337</v>
      </c>
      <c r="F639" s="207" t="s">
        <v>1338</v>
      </c>
      <c r="G639" s="208" t="s">
        <v>176</v>
      </c>
      <c r="H639" s="209">
        <v>67.599999999999994</v>
      </c>
      <c r="I639" s="210"/>
      <c r="J639" s="211">
        <f>ROUND(I639*H639,2)</f>
        <v>0</v>
      </c>
      <c r="K639" s="207" t="s">
        <v>177</v>
      </c>
      <c r="L639" s="43"/>
      <c r="M639" s="212" t="s">
        <v>1</v>
      </c>
      <c r="N639" s="213" t="s">
        <v>48</v>
      </c>
      <c r="O639" s="79"/>
      <c r="P639" s="214">
        <f>O639*H639</f>
        <v>0</v>
      </c>
      <c r="Q639" s="214">
        <v>0</v>
      </c>
      <c r="R639" s="214">
        <f>Q639*H639</f>
        <v>0</v>
      </c>
      <c r="S639" s="214">
        <v>0.028309999999999998</v>
      </c>
      <c r="T639" s="215">
        <f>S639*H639</f>
        <v>1.9137559999999998</v>
      </c>
      <c r="AR639" s="16" t="s">
        <v>254</v>
      </c>
      <c r="AT639" s="16" t="s">
        <v>173</v>
      </c>
      <c r="AU639" s="16" t="s">
        <v>87</v>
      </c>
      <c r="AY639" s="16" t="s">
        <v>171</v>
      </c>
      <c r="BE639" s="216">
        <f>IF(N639="základní",J639,0)</f>
        <v>0</v>
      </c>
      <c r="BF639" s="216">
        <f>IF(N639="snížená",J639,0)</f>
        <v>0</v>
      </c>
      <c r="BG639" s="216">
        <f>IF(N639="zákl. přenesená",J639,0)</f>
        <v>0</v>
      </c>
      <c r="BH639" s="216">
        <f>IF(N639="sníž. přenesená",J639,0)</f>
        <v>0</v>
      </c>
      <c r="BI639" s="216">
        <f>IF(N639="nulová",J639,0)</f>
        <v>0</v>
      </c>
      <c r="BJ639" s="16" t="s">
        <v>85</v>
      </c>
      <c r="BK639" s="216">
        <f>ROUND(I639*H639,2)</f>
        <v>0</v>
      </c>
      <c r="BL639" s="16" t="s">
        <v>254</v>
      </c>
      <c r="BM639" s="16" t="s">
        <v>1339</v>
      </c>
    </row>
    <row r="640" s="12" customFormat="1">
      <c r="B640" s="228"/>
      <c r="C640" s="229"/>
      <c r="D640" s="219" t="s">
        <v>180</v>
      </c>
      <c r="E640" s="230" t="s">
        <v>1</v>
      </c>
      <c r="F640" s="231" t="s">
        <v>1340</v>
      </c>
      <c r="G640" s="229"/>
      <c r="H640" s="232">
        <v>20.809999999999999</v>
      </c>
      <c r="I640" s="233"/>
      <c r="J640" s="229"/>
      <c r="K640" s="229"/>
      <c r="L640" s="234"/>
      <c r="M640" s="235"/>
      <c r="N640" s="236"/>
      <c r="O640" s="236"/>
      <c r="P640" s="236"/>
      <c r="Q640" s="236"/>
      <c r="R640" s="236"/>
      <c r="S640" s="236"/>
      <c r="T640" s="237"/>
      <c r="AT640" s="238" t="s">
        <v>180</v>
      </c>
      <c r="AU640" s="238" t="s">
        <v>87</v>
      </c>
      <c r="AV640" s="12" t="s">
        <v>87</v>
      </c>
      <c r="AW640" s="12" t="s">
        <v>38</v>
      </c>
      <c r="AX640" s="12" t="s">
        <v>77</v>
      </c>
      <c r="AY640" s="238" t="s">
        <v>171</v>
      </c>
    </row>
    <row r="641" s="12" customFormat="1">
      <c r="B641" s="228"/>
      <c r="C641" s="229"/>
      <c r="D641" s="219" t="s">
        <v>180</v>
      </c>
      <c r="E641" s="230" t="s">
        <v>1</v>
      </c>
      <c r="F641" s="231" t="s">
        <v>1341</v>
      </c>
      <c r="G641" s="229"/>
      <c r="H641" s="232">
        <v>46.789999999999999</v>
      </c>
      <c r="I641" s="233"/>
      <c r="J641" s="229"/>
      <c r="K641" s="229"/>
      <c r="L641" s="234"/>
      <c r="M641" s="235"/>
      <c r="N641" s="236"/>
      <c r="O641" s="236"/>
      <c r="P641" s="236"/>
      <c r="Q641" s="236"/>
      <c r="R641" s="236"/>
      <c r="S641" s="236"/>
      <c r="T641" s="237"/>
      <c r="AT641" s="238" t="s">
        <v>180</v>
      </c>
      <c r="AU641" s="238" t="s">
        <v>87</v>
      </c>
      <c r="AV641" s="12" t="s">
        <v>87</v>
      </c>
      <c r="AW641" s="12" t="s">
        <v>38</v>
      </c>
      <c r="AX641" s="12" t="s">
        <v>77</v>
      </c>
      <c r="AY641" s="238" t="s">
        <v>171</v>
      </c>
    </row>
    <row r="642" s="13" customFormat="1">
      <c r="B642" s="239"/>
      <c r="C642" s="240"/>
      <c r="D642" s="219" t="s">
        <v>180</v>
      </c>
      <c r="E642" s="241" t="s">
        <v>1</v>
      </c>
      <c r="F642" s="242" t="s">
        <v>253</v>
      </c>
      <c r="G642" s="240"/>
      <c r="H642" s="243">
        <v>67.599999999999994</v>
      </c>
      <c r="I642" s="244"/>
      <c r="J642" s="240"/>
      <c r="K642" s="240"/>
      <c r="L642" s="245"/>
      <c r="M642" s="246"/>
      <c r="N642" s="247"/>
      <c r="O642" s="247"/>
      <c r="P642" s="247"/>
      <c r="Q642" s="247"/>
      <c r="R642" s="247"/>
      <c r="S642" s="247"/>
      <c r="T642" s="248"/>
      <c r="AT642" s="249" t="s">
        <v>180</v>
      </c>
      <c r="AU642" s="249" t="s">
        <v>87</v>
      </c>
      <c r="AV642" s="13" t="s">
        <v>178</v>
      </c>
      <c r="AW642" s="13" t="s">
        <v>38</v>
      </c>
      <c r="AX642" s="13" t="s">
        <v>85</v>
      </c>
      <c r="AY642" s="249" t="s">
        <v>171</v>
      </c>
    </row>
    <row r="643" s="1" customFormat="1" ht="16.5" customHeight="1">
      <c r="B643" s="38"/>
      <c r="C643" s="205" t="s">
        <v>1342</v>
      </c>
      <c r="D643" s="205" t="s">
        <v>173</v>
      </c>
      <c r="E643" s="206" t="s">
        <v>1343</v>
      </c>
      <c r="F643" s="207" t="s">
        <v>1344</v>
      </c>
      <c r="G643" s="208" t="s">
        <v>176</v>
      </c>
      <c r="H643" s="209">
        <v>20.231000000000002</v>
      </c>
      <c r="I643" s="210"/>
      <c r="J643" s="211">
        <f>ROUND(I643*H643,2)</f>
        <v>0</v>
      </c>
      <c r="K643" s="207" t="s">
        <v>177</v>
      </c>
      <c r="L643" s="43"/>
      <c r="M643" s="212" t="s">
        <v>1</v>
      </c>
      <c r="N643" s="213" t="s">
        <v>48</v>
      </c>
      <c r="O643" s="79"/>
      <c r="P643" s="214">
        <f>O643*H643</f>
        <v>0</v>
      </c>
      <c r="Q643" s="214">
        <v>0</v>
      </c>
      <c r="R643" s="214">
        <f>Q643*H643</f>
        <v>0</v>
      </c>
      <c r="S643" s="214">
        <v>0.0112</v>
      </c>
      <c r="T643" s="215">
        <f>S643*H643</f>
        <v>0.22658720000000002</v>
      </c>
      <c r="AR643" s="16" t="s">
        <v>254</v>
      </c>
      <c r="AT643" s="16" t="s">
        <v>173</v>
      </c>
      <c r="AU643" s="16" t="s">
        <v>87</v>
      </c>
      <c r="AY643" s="16" t="s">
        <v>171</v>
      </c>
      <c r="BE643" s="216">
        <f>IF(N643="základní",J643,0)</f>
        <v>0</v>
      </c>
      <c r="BF643" s="216">
        <f>IF(N643="snížená",J643,0)</f>
        <v>0</v>
      </c>
      <c r="BG643" s="216">
        <f>IF(N643="zákl. přenesená",J643,0)</f>
        <v>0</v>
      </c>
      <c r="BH643" s="216">
        <f>IF(N643="sníž. přenesená",J643,0)</f>
        <v>0</v>
      </c>
      <c r="BI643" s="216">
        <f>IF(N643="nulová",J643,0)</f>
        <v>0</v>
      </c>
      <c r="BJ643" s="16" t="s">
        <v>85</v>
      </c>
      <c r="BK643" s="216">
        <f>ROUND(I643*H643,2)</f>
        <v>0</v>
      </c>
      <c r="BL643" s="16" t="s">
        <v>254</v>
      </c>
      <c r="BM643" s="16" t="s">
        <v>1345</v>
      </c>
    </row>
    <row r="644" s="12" customFormat="1">
      <c r="B644" s="228"/>
      <c r="C644" s="229"/>
      <c r="D644" s="219" t="s">
        <v>180</v>
      </c>
      <c r="E644" s="230" t="s">
        <v>1</v>
      </c>
      <c r="F644" s="231" t="s">
        <v>1346</v>
      </c>
      <c r="G644" s="229"/>
      <c r="H644" s="232">
        <v>17.591999999999999</v>
      </c>
      <c r="I644" s="233"/>
      <c r="J644" s="229"/>
      <c r="K644" s="229"/>
      <c r="L644" s="234"/>
      <c r="M644" s="235"/>
      <c r="N644" s="236"/>
      <c r="O644" s="236"/>
      <c r="P644" s="236"/>
      <c r="Q644" s="236"/>
      <c r="R644" s="236"/>
      <c r="S644" s="236"/>
      <c r="T644" s="237"/>
      <c r="AT644" s="238" t="s">
        <v>180</v>
      </c>
      <c r="AU644" s="238" t="s">
        <v>87</v>
      </c>
      <c r="AV644" s="12" t="s">
        <v>87</v>
      </c>
      <c r="AW644" s="12" t="s">
        <v>38</v>
      </c>
      <c r="AX644" s="12" t="s">
        <v>77</v>
      </c>
      <c r="AY644" s="238" t="s">
        <v>171</v>
      </c>
    </row>
    <row r="645" s="14" customFormat="1">
      <c r="B645" s="250"/>
      <c r="C645" s="251"/>
      <c r="D645" s="219" t="s">
        <v>180</v>
      </c>
      <c r="E645" s="252" t="s">
        <v>1</v>
      </c>
      <c r="F645" s="253" t="s">
        <v>283</v>
      </c>
      <c r="G645" s="251"/>
      <c r="H645" s="254">
        <v>17.591999999999999</v>
      </c>
      <c r="I645" s="255"/>
      <c r="J645" s="251"/>
      <c r="K645" s="251"/>
      <c r="L645" s="256"/>
      <c r="M645" s="257"/>
      <c r="N645" s="258"/>
      <c r="O645" s="258"/>
      <c r="P645" s="258"/>
      <c r="Q645" s="258"/>
      <c r="R645" s="258"/>
      <c r="S645" s="258"/>
      <c r="T645" s="259"/>
      <c r="AT645" s="260" t="s">
        <v>180</v>
      </c>
      <c r="AU645" s="260" t="s">
        <v>87</v>
      </c>
      <c r="AV645" s="14" t="s">
        <v>186</v>
      </c>
      <c r="AW645" s="14" t="s">
        <v>38</v>
      </c>
      <c r="AX645" s="14" t="s">
        <v>77</v>
      </c>
      <c r="AY645" s="260" t="s">
        <v>171</v>
      </c>
    </row>
    <row r="646" s="12" customFormat="1">
      <c r="B646" s="228"/>
      <c r="C646" s="229"/>
      <c r="D646" s="219" t="s">
        <v>180</v>
      </c>
      <c r="E646" s="230" t="s">
        <v>1</v>
      </c>
      <c r="F646" s="231" t="s">
        <v>1347</v>
      </c>
      <c r="G646" s="229"/>
      <c r="H646" s="232">
        <v>20.231000000000002</v>
      </c>
      <c r="I646" s="233"/>
      <c r="J646" s="229"/>
      <c r="K646" s="229"/>
      <c r="L646" s="234"/>
      <c r="M646" s="235"/>
      <c r="N646" s="236"/>
      <c r="O646" s="236"/>
      <c r="P646" s="236"/>
      <c r="Q646" s="236"/>
      <c r="R646" s="236"/>
      <c r="S646" s="236"/>
      <c r="T646" s="237"/>
      <c r="AT646" s="238" t="s">
        <v>180</v>
      </c>
      <c r="AU646" s="238" t="s">
        <v>87</v>
      </c>
      <c r="AV646" s="12" t="s">
        <v>87</v>
      </c>
      <c r="AW646" s="12" t="s">
        <v>38</v>
      </c>
      <c r="AX646" s="12" t="s">
        <v>85</v>
      </c>
      <c r="AY646" s="238" t="s">
        <v>171</v>
      </c>
    </row>
    <row r="647" s="1" customFormat="1" ht="16.5" customHeight="1">
      <c r="B647" s="38"/>
      <c r="C647" s="205" t="s">
        <v>1348</v>
      </c>
      <c r="D647" s="205" t="s">
        <v>173</v>
      </c>
      <c r="E647" s="206" t="s">
        <v>1349</v>
      </c>
      <c r="F647" s="207" t="s">
        <v>1350</v>
      </c>
      <c r="G647" s="208" t="s">
        <v>176</v>
      </c>
      <c r="H647" s="209">
        <v>46.789999999999999</v>
      </c>
      <c r="I647" s="210"/>
      <c r="J647" s="211">
        <f>ROUND(I647*H647,2)</f>
        <v>0</v>
      </c>
      <c r="K647" s="207" t="s">
        <v>177</v>
      </c>
      <c r="L647" s="43"/>
      <c r="M647" s="212" t="s">
        <v>1</v>
      </c>
      <c r="N647" s="213" t="s">
        <v>48</v>
      </c>
      <c r="O647" s="79"/>
      <c r="P647" s="214">
        <f>O647*H647</f>
        <v>0</v>
      </c>
      <c r="Q647" s="214">
        <v>0.00075000000000000002</v>
      </c>
      <c r="R647" s="214">
        <f>Q647*H647</f>
        <v>0.035092499999999999</v>
      </c>
      <c r="S647" s="214">
        <v>0</v>
      </c>
      <c r="T647" s="215">
        <f>S647*H647</f>
        <v>0</v>
      </c>
      <c r="AR647" s="16" t="s">
        <v>254</v>
      </c>
      <c r="AT647" s="16" t="s">
        <v>173</v>
      </c>
      <c r="AU647" s="16" t="s">
        <v>87</v>
      </c>
      <c r="AY647" s="16" t="s">
        <v>171</v>
      </c>
      <c r="BE647" s="216">
        <f>IF(N647="základní",J647,0)</f>
        <v>0</v>
      </c>
      <c r="BF647" s="216">
        <f>IF(N647="snížená",J647,0)</f>
        <v>0</v>
      </c>
      <c r="BG647" s="216">
        <f>IF(N647="zákl. přenesená",J647,0)</f>
        <v>0</v>
      </c>
      <c r="BH647" s="216">
        <f>IF(N647="sníž. přenesená",J647,0)</f>
        <v>0</v>
      </c>
      <c r="BI647" s="216">
        <f>IF(N647="nulová",J647,0)</f>
        <v>0</v>
      </c>
      <c r="BJ647" s="16" t="s">
        <v>85</v>
      </c>
      <c r="BK647" s="216">
        <f>ROUND(I647*H647,2)</f>
        <v>0</v>
      </c>
      <c r="BL647" s="16" t="s">
        <v>254</v>
      </c>
      <c r="BM647" s="16" t="s">
        <v>1351</v>
      </c>
    </row>
    <row r="648" s="12" customFormat="1">
      <c r="B648" s="228"/>
      <c r="C648" s="229"/>
      <c r="D648" s="219" t="s">
        <v>180</v>
      </c>
      <c r="E648" s="230" t="s">
        <v>1</v>
      </c>
      <c r="F648" s="231" t="s">
        <v>1352</v>
      </c>
      <c r="G648" s="229"/>
      <c r="H648" s="232">
        <v>46.789999999999999</v>
      </c>
      <c r="I648" s="233"/>
      <c r="J648" s="229"/>
      <c r="K648" s="229"/>
      <c r="L648" s="234"/>
      <c r="M648" s="235"/>
      <c r="N648" s="236"/>
      <c r="O648" s="236"/>
      <c r="P648" s="236"/>
      <c r="Q648" s="236"/>
      <c r="R648" s="236"/>
      <c r="S648" s="236"/>
      <c r="T648" s="237"/>
      <c r="AT648" s="238" t="s">
        <v>180</v>
      </c>
      <c r="AU648" s="238" t="s">
        <v>87</v>
      </c>
      <c r="AV648" s="12" t="s">
        <v>87</v>
      </c>
      <c r="AW648" s="12" t="s">
        <v>38</v>
      </c>
      <c r="AX648" s="12" t="s">
        <v>85</v>
      </c>
      <c r="AY648" s="238" t="s">
        <v>171</v>
      </c>
    </row>
    <row r="649" s="1" customFormat="1" ht="16.5" customHeight="1">
      <c r="B649" s="38"/>
      <c r="C649" s="261" t="s">
        <v>1353</v>
      </c>
      <c r="D649" s="261" t="s">
        <v>383</v>
      </c>
      <c r="E649" s="262" t="s">
        <v>1354</v>
      </c>
      <c r="F649" s="263" t="s">
        <v>1355</v>
      </c>
      <c r="G649" s="264" t="s">
        <v>176</v>
      </c>
      <c r="H649" s="265">
        <v>51.469000000000001</v>
      </c>
      <c r="I649" s="266"/>
      <c r="J649" s="267">
        <f>ROUND(I649*H649,2)</f>
        <v>0</v>
      </c>
      <c r="K649" s="263" t="s">
        <v>1</v>
      </c>
      <c r="L649" s="268"/>
      <c r="M649" s="269" t="s">
        <v>1</v>
      </c>
      <c r="N649" s="270" t="s">
        <v>48</v>
      </c>
      <c r="O649" s="79"/>
      <c r="P649" s="214">
        <f>O649*H649</f>
        <v>0</v>
      </c>
      <c r="Q649" s="214">
        <v>0.01</v>
      </c>
      <c r="R649" s="214">
        <f>Q649*H649</f>
        <v>0.51468999999999998</v>
      </c>
      <c r="S649" s="214">
        <v>0</v>
      </c>
      <c r="T649" s="215">
        <f>S649*H649</f>
        <v>0</v>
      </c>
      <c r="AR649" s="16" t="s">
        <v>343</v>
      </c>
      <c r="AT649" s="16" t="s">
        <v>383</v>
      </c>
      <c r="AU649" s="16" t="s">
        <v>87</v>
      </c>
      <c r="AY649" s="16" t="s">
        <v>171</v>
      </c>
      <c r="BE649" s="216">
        <f>IF(N649="základní",J649,0)</f>
        <v>0</v>
      </c>
      <c r="BF649" s="216">
        <f>IF(N649="snížená",J649,0)</f>
        <v>0</v>
      </c>
      <c r="BG649" s="216">
        <f>IF(N649="zákl. přenesená",J649,0)</f>
        <v>0</v>
      </c>
      <c r="BH649" s="216">
        <f>IF(N649="sníž. přenesená",J649,0)</f>
        <v>0</v>
      </c>
      <c r="BI649" s="216">
        <f>IF(N649="nulová",J649,0)</f>
        <v>0</v>
      </c>
      <c r="BJ649" s="16" t="s">
        <v>85</v>
      </c>
      <c r="BK649" s="216">
        <f>ROUND(I649*H649,2)</f>
        <v>0</v>
      </c>
      <c r="BL649" s="16" t="s">
        <v>254</v>
      </c>
      <c r="BM649" s="16" t="s">
        <v>1356</v>
      </c>
    </row>
    <row r="650" s="12" customFormat="1">
      <c r="B650" s="228"/>
      <c r="C650" s="229"/>
      <c r="D650" s="219" t="s">
        <v>180</v>
      </c>
      <c r="E650" s="229"/>
      <c r="F650" s="231" t="s">
        <v>1357</v>
      </c>
      <c r="G650" s="229"/>
      <c r="H650" s="232">
        <v>51.469000000000001</v>
      </c>
      <c r="I650" s="233"/>
      <c r="J650" s="229"/>
      <c r="K650" s="229"/>
      <c r="L650" s="234"/>
      <c r="M650" s="235"/>
      <c r="N650" s="236"/>
      <c r="O650" s="236"/>
      <c r="P650" s="236"/>
      <c r="Q650" s="236"/>
      <c r="R650" s="236"/>
      <c r="S650" s="236"/>
      <c r="T650" s="237"/>
      <c r="AT650" s="238" t="s">
        <v>180</v>
      </c>
      <c r="AU650" s="238" t="s">
        <v>87</v>
      </c>
      <c r="AV650" s="12" t="s">
        <v>87</v>
      </c>
      <c r="AW650" s="12" t="s">
        <v>4</v>
      </c>
      <c r="AX650" s="12" t="s">
        <v>85</v>
      </c>
      <c r="AY650" s="238" t="s">
        <v>171</v>
      </c>
    </row>
    <row r="651" s="1" customFormat="1" ht="16.5" customHeight="1">
      <c r="B651" s="38"/>
      <c r="C651" s="261" t="s">
        <v>1358</v>
      </c>
      <c r="D651" s="261" t="s">
        <v>383</v>
      </c>
      <c r="E651" s="262" t="s">
        <v>1359</v>
      </c>
      <c r="F651" s="263" t="s">
        <v>1360</v>
      </c>
      <c r="G651" s="264" t="s">
        <v>496</v>
      </c>
      <c r="H651" s="265">
        <v>1</v>
      </c>
      <c r="I651" s="266"/>
      <c r="J651" s="267">
        <f>ROUND(I651*H651,2)</f>
        <v>0</v>
      </c>
      <c r="K651" s="263" t="s">
        <v>1</v>
      </c>
      <c r="L651" s="268"/>
      <c r="M651" s="269" t="s">
        <v>1</v>
      </c>
      <c r="N651" s="270" t="s">
        <v>48</v>
      </c>
      <c r="O651" s="79"/>
      <c r="P651" s="214">
        <f>O651*H651</f>
        <v>0</v>
      </c>
      <c r="Q651" s="214">
        <v>6.9999999999999994E-05</v>
      </c>
      <c r="R651" s="214">
        <f>Q651*H651</f>
        <v>6.9999999999999994E-05</v>
      </c>
      <c r="S651" s="214">
        <v>0</v>
      </c>
      <c r="T651" s="215">
        <f>S651*H651</f>
        <v>0</v>
      </c>
      <c r="AR651" s="16" t="s">
        <v>343</v>
      </c>
      <c r="AT651" s="16" t="s">
        <v>383</v>
      </c>
      <c r="AU651" s="16" t="s">
        <v>87</v>
      </c>
      <c r="AY651" s="16" t="s">
        <v>171</v>
      </c>
      <c r="BE651" s="216">
        <f>IF(N651="základní",J651,0)</f>
        <v>0</v>
      </c>
      <c r="BF651" s="216">
        <f>IF(N651="snížená",J651,0)</f>
        <v>0</v>
      </c>
      <c r="BG651" s="216">
        <f>IF(N651="zákl. přenesená",J651,0)</f>
        <v>0</v>
      </c>
      <c r="BH651" s="216">
        <f>IF(N651="sníž. přenesená",J651,0)</f>
        <v>0</v>
      </c>
      <c r="BI651" s="216">
        <f>IF(N651="nulová",J651,0)</f>
        <v>0</v>
      </c>
      <c r="BJ651" s="16" t="s">
        <v>85</v>
      </c>
      <c r="BK651" s="216">
        <f>ROUND(I651*H651,2)</f>
        <v>0</v>
      </c>
      <c r="BL651" s="16" t="s">
        <v>254</v>
      </c>
      <c r="BM651" s="16" t="s">
        <v>1361</v>
      </c>
    </row>
    <row r="652" s="1" customFormat="1" ht="16.5" customHeight="1">
      <c r="B652" s="38"/>
      <c r="C652" s="205" t="s">
        <v>1362</v>
      </c>
      <c r="D652" s="205" t="s">
        <v>173</v>
      </c>
      <c r="E652" s="206" t="s">
        <v>1363</v>
      </c>
      <c r="F652" s="207" t="s">
        <v>1364</v>
      </c>
      <c r="G652" s="208" t="s">
        <v>176</v>
      </c>
      <c r="H652" s="209">
        <v>20.231000000000002</v>
      </c>
      <c r="I652" s="210"/>
      <c r="J652" s="211">
        <f>ROUND(I652*H652,2)</f>
        <v>0</v>
      </c>
      <c r="K652" s="207" t="s">
        <v>177</v>
      </c>
      <c r="L652" s="43"/>
      <c r="M652" s="212" t="s">
        <v>1</v>
      </c>
      <c r="N652" s="213" t="s">
        <v>48</v>
      </c>
      <c r="O652" s="79"/>
      <c r="P652" s="214">
        <f>O652*H652</f>
        <v>0</v>
      </c>
      <c r="Q652" s="214">
        <v>0.00073999999999999999</v>
      </c>
      <c r="R652" s="214">
        <f>Q652*H652</f>
        <v>0.01497094</v>
      </c>
      <c r="S652" s="214">
        <v>0</v>
      </c>
      <c r="T652" s="215">
        <f>S652*H652</f>
        <v>0</v>
      </c>
      <c r="AR652" s="16" t="s">
        <v>254</v>
      </c>
      <c r="AT652" s="16" t="s">
        <v>173</v>
      </c>
      <c r="AU652" s="16" t="s">
        <v>87</v>
      </c>
      <c r="AY652" s="16" t="s">
        <v>171</v>
      </c>
      <c r="BE652" s="216">
        <f>IF(N652="základní",J652,0)</f>
        <v>0</v>
      </c>
      <c r="BF652" s="216">
        <f>IF(N652="snížená",J652,0)</f>
        <v>0</v>
      </c>
      <c r="BG652" s="216">
        <f>IF(N652="zákl. přenesená",J652,0)</f>
        <v>0</v>
      </c>
      <c r="BH652" s="216">
        <f>IF(N652="sníž. přenesená",J652,0)</f>
        <v>0</v>
      </c>
      <c r="BI652" s="216">
        <f>IF(N652="nulová",J652,0)</f>
        <v>0</v>
      </c>
      <c r="BJ652" s="16" t="s">
        <v>85</v>
      </c>
      <c r="BK652" s="216">
        <f>ROUND(I652*H652,2)</f>
        <v>0</v>
      </c>
      <c r="BL652" s="16" t="s">
        <v>254</v>
      </c>
      <c r="BM652" s="16" t="s">
        <v>1365</v>
      </c>
    </row>
    <row r="653" s="12" customFormat="1">
      <c r="B653" s="228"/>
      <c r="C653" s="229"/>
      <c r="D653" s="219" t="s">
        <v>180</v>
      </c>
      <c r="E653" s="230" t="s">
        <v>1</v>
      </c>
      <c r="F653" s="231" t="s">
        <v>1366</v>
      </c>
      <c r="G653" s="229"/>
      <c r="H653" s="232">
        <v>20.231000000000002</v>
      </c>
      <c r="I653" s="233"/>
      <c r="J653" s="229"/>
      <c r="K653" s="229"/>
      <c r="L653" s="234"/>
      <c r="M653" s="235"/>
      <c r="N653" s="236"/>
      <c r="O653" s="236"/>
      <c r="P653" s="236"/>
      <c r="Q653" s="236"/>
      <c r="R653" s="236"/>
      <c r="S653" s="236"/>
      <c r="T653" s="237"/>
      <c r="AT653" s="238" t="s">
        <v>180</v>
      </c>
      <c r="AU653" s="238" t="s">
        <v>87</v>
      </c>
      <c r="AV653" s="12" t="s">
        <v>87</v>
      </c>
      <c r="AW653" s="12" t="s">
        <v>38</v>
      </c>
      <c r="AX653" s="12" t="s">
        <v>85</v>
      </c>
      <c r="AY653" s="238" t="s">
        <v>171</v>
      </c>
    </row>
    <row r="654" s="1" customFormat="1" ht="16.5" customHeight="1">
      <c r="B654" s="38"/>
      <c r="C654" s="205" t="s">
        <v>1367</v>
      </c>
      <c r="D654" s="205" t="s">
        <v>173</v>
      </c>
      <c r="E654" s="206" t="s">
        <v>1368</v>
      </c>
      <c r="F654" s="207" t="s">
        <v>1369</v>
      </c>
      <c r="G654" s="208" t="s">
        <v>189</v>
      </c>
      <c r="H654" s="209">
        <v>14.529999999999999</v>
      </c>
      <c r="I654" s="210"/>
      <c r="J654" s="211">
        <f>ROUND(I654*H654,2)</f>
        <v>0</v>
      </c>
      <c r="K654" s="207" t="s">
        <v>177</v>
      </c>
      <c r="L654" s="43"/>
      <c r="M654" s="212" t="s">
        <v>1</v>
      </c>
      <c r="N654" s="213" t="s">
        <v>48</v>
      </c>
      <c r="O654" s="79"/>
      <c r="P654" s="214">
        <f>O654*H654</f>
        <v>0</v>
      </c>
      <c r="Q654" s="214">
        <v>0.020580000000000001</v>
      </c>
      <c r="R654" s="214">
        <f>Q654*H654</f>
        <v>0.2990274</v>
      </c>
      <c r="S654" s="214">
        <v>0</v>
      </c>
      <c r="T654" s="215">
        <f>S654*H654</f>
        <v>0</v>
      </c>
      <c r="AR654" s="16" t="s">
        <v>254</v>
      </c>
      <c r="AT654" s="16" t="s">
        <v>173</v>
      </c>
      <c r="AU654" s="16" t="s">
        <v>87</v>
      </c>
      <c r="AY654" s="16" t="s">
        <v>171</v>
      </c>
      <c r="BE654" s="216">
        <f>IF(N654="základní",J654,0)</f>
        <v>0</v>
      </c>
      <c r="BF654" s="216">
        <f>IF(N654="snížená",J654,0)</f>
        <v>0</v>
      </c>
      <c r="BG654" s="216">
        <f>IF(N654="zákl. přenesená",J654,0)</f>
        <v>0</v>
      </c>
      <c r="BH654" s="216">
        <f>IF(N654="sníž. přenesená",J654,0)</f>
        <v>0</v>
      </c>
      <c r="BI654" s="216">
        <f>IF(N654="nulová",J654,0)</f>
        <v>0</v>
      </c>
      <c r="BJ654" s="16" t="s">
        <v>85</v>
      </c>
      <c r="BK654" s="216">
        <f>ROUND(I654*H654,2)</f>
        <v>0</v>
      </c>
      <c r="BL654" s="16" t="s">
        <v>254</v>
      </c>
      <c r="BM654" s="16" t="s">
        <v>1370</v>
      </c>
    </row>
    <row r="655" s="12" customFormat="1">
      <c r="B655" s="228"/>
      <c r="C655" s="229"/>
      <c r="D655" s="219" t="s">
        <v>180</v>
      </c>
      <c r="E655" s="230" t="s">
        <v>1</v>
      </c>
      <c r="F655" s="231" t="s">
        <v>1371</v>
      </c>
      <c r="G655" s="229"/>
      <c r="H655" s="232">
        <v>14.529999999999999</v>
      </c>
      <c r="I655" s="233"/>
      <c r="J655" s="229"/>
      <c r="K655" s="229"/>
      <c r="L655" s="234"/>
      <c r="M655" s="235"/>
      <c r="N655" s="236"/>
      <c r="O655" s="236"/>
      <c r="P655" s="236"/>
      <c r="Q655" s="236"/>
      <c r="R655" s="236"/>
      <c r="S655" s="236"/>
      <c r="T655" s="237"/>
      <c r="AT655" s="238" t="s">
        <v>180</v>
      </c>
      <c r="AU655" s="238" t="s">
        <v>87</v>
      </c>
      <c r="AV655" s="12" t="s">
        <v>87</v>
      </c>
      <c r="AW655" s="12" t="s">
        <v>38</v>
      </c>
      <c r="AX655" s="12" t="s">
        <v>85</v>
      </c>
      <c r="AY655" s="238" t="s">
        <v>171</v>
      </c>
    </row>
    <row r="656" s="1" customFormat="1" ht="16.5" customHeight="1">
      <c r="B656" s="38"/>
      <c r="C656" s="205" t="s">
        <v>1372</v>
      </c>
      <c r="D656" s="205" t="s">
        <v>173</v>
      </c>
      <c r="E656" s="206" t="s">
        <v>1373</v>
      </c>
      <c r="F656" s="207" t="s">
        <v>1374</v>
      </c>
      <c r="G656" s="208" t="s">
        <v>176</v>
      </c>
      <c r="H656" s="209">
        <v>265.13999999999999</v>
      </c>
      <c r="I656" s="210"/>
      <c r="J656" s="211">
        <f>ROUND(I656*H656,2)</f>
        <v>0</v>
      </c>
      <c r="K656" s="207" t="s">
        <v>177</v>
      </c>
      <c r="L656" s="43"/>
      <c r="M656" s="212" t="s">
        <v>1</v>
      </c>
      <c r="N656" s="213" t="s">
        <v>48</v>
      </c>
      <c r="O656" s="79"/>
      <c r="P656" s="214">
        <f>O656*H656</f>
        <v>0</v>
      </c>
      <c r="Q656" s="214">
        <v>0.00117</v>
      </c>
      <c r="R656" s="214">
        <f>Q656*H656</f>
        <v>0.31021379999999998</v>
      </c>
      <c r="S656" s="214">
        <v>0</v>
      </c>
      <c r="T656" s="215">
        <f>S656*H656</f>
        <v>0</v>
      </c>
      <c r="AR656" s="16" t="s">
        <v>254</v>
      </c>
      <c r="AT656" s="16" t="s">
        <v>173</v>
      </c>
      <c r="AU656" s="16" t="s">
        <v>87</v>
      </c>
      <c r="AY656" s="16" t="s">
        <v>171</v>
      </c>
      <c r="BE656" s="216">
        <f>IF(N656="základní",J656,0)</f>
        <v>0</v>
      </c>
      <c r="BF656" s="216">
        <f>IF(N656="snížená",J656,0)</f>
        <v>0</v>
      </c>
      <c r="BG656" s="216">
        <f>IF(N656="zákl. přenesená",J656,0)</f>
        <v>0</v>
      </c>
      <c r="BH656" s="216">
        <f>IF(N656="sníž. přenesená",J656,0)</f>
        <v>0</v>
      </c>
      <c r="BI656" s="216">
        <f>IF(N656="nulová",J656,0)</f>
        <v>0</v>
      </c>
      <c r="BJ656" s="16" t="s">
        <v>85</v>
      </c>
      <c r="BK656" s="216">
        <f>ROUND(I656*H656,2)</f>
        <v>0</v>
      </c>
      <c r="BL656" s="16" t="s">
        <v>254</v>
      </c>
      <c r="BM656" s="16" t="s">
        <v>1375</v>
      </c>
    </row>
    <row r="657" s="11" customFormat="1">
      <c r="B657" s="217"/>
      <c r="C657" s="218"/>
      <c r="D657" s="219" t="s">
        <v>180</v>
      </c>
      <c r="E657" s="220" t="s">
        <v>1</v>
      </c>
      <c r="F657" s="221" t="s">
        <v>309</v>
      </c>
      <c r="G657" s="218"/>
      <c r="H657" s="220" t="s">
        <v>1</v>
      </c>
      <c r="I657" s="222"/>
      <c r="J657" s="218"/>
      <c r="K657" s="218"/>
      <c r="L657" s="223"/>
      <c r="M657" s="224"/>
      <c r="N657" s="225"/>
      <c r="O657" s="225"/>
      <c r="P657" s="225"/>
      <c r="Q657" s="225"/>
      <c r="R657" s="225"/>
      <c r="S657" s="225"/>
      <c r="T657" s="226"/>
      <c r="AT657" s="227" t="s">
        <v>180</v>
      </c>
      <c r="AU657" s="227" t="s">
        <v>87</v>
      </c>
      <c r="AV657" s="11" t="s">
        <v>85</v>
      </c>
      <c r="AW657" s="11" t="s">
        <v>38</v>
      </c>
      <c r="AX657" s="11" t="s">
        <v>77</v>
      </c>
      <c r="AY657" s="227" t="s">
        <v>171</v>
      </c>
    </row>
    <row r="658" s="12" customFormat="1">
      <c r="B658" s="228"/>
      <c r="C658" s="229"/>
      <c r="D658" s="219" t="s">
        <v>180</v>
      </c>
      <c r="E658" s="230" t="s">
        <v>1</v>
      </c>
      <c r="F658" s="231" t="s">
        <v>1376</v>
      </c>
      <c r="G658" s="229"/>
      <c r="H658" s="232">
        <v>134.5</v>
      </c>
      <c r="I658" s="233"/>
      <c r="J658" s="229"/>
      <c r="K658" s="229"/>
      <c r="L658" s="234"/>
      <c r="M658" s="235"/>
      <c r="N658" s="236"/>
      <c r="O658" s="236"/>
      <c r="P658" s="236"/>
      <c r="Q658" s="236"/>
      <c r="R658" s="236"/>
      <c r="S658" s="236"/>
      <c r="T658" s="237"/>
      <c r="AT658" s="238" t="s">
        <v>180</v>
      </c>
      <c r="AU658" s="238" t="s">
        <v>87</v>
      </c>
      <c r="AV658" s="12" t="s">
        <v>87</v>
      </c>
      <c r="AW658" s="12" t="s">
        <v>38</v>
      </c>
      <c r="AX658" s="12" t="s">
        <v>77</v>
      </c>
      <c r="AY658" s="238" t="s">
        <v>171</v>
      </c>
    </row>
    <row r="659" s="12" customFormat="1">
      <c r="B659" s="228"/>
      <c r="C659" s="229"/>
      <c r="D659" s="219" t="s">
        <v>180</v>
      </c>
      <c r="E659" s="230" t="s">
        <v>1</v>
      </c>
      <c r="F659" s="231" t="s">
        <v>1022</v>
      </c>
      <c r="G659" s="229"/>
      <c r="H659" s="232">
        <v>49.659999999999997</v>
      </c>
      <c r="I659" s="233"/>
      <c r="J659" s="229"/>
      <c r="K659" s="229"/>
      <c r="L659" s="234"/>
      <c r="M659" s="235"/>
      <c r="N659" s="236"/>
      <c r="O659" s="236"/>
      <c r="P659" s="236"/>
      <c r="Q659" s="236"/>
      <c r="R659" s="236"/>
      <c r="S659" s="236"/>
      <c r="T659" s="237"/>
      <c r="AT659" s="238" t="s">
        <v>180</v>
      </c>
      <c r="AU659" s="238" t="s">
        <v>87</v>
      </c>
      <c r="AV659" s="12" t="s">
        <v>87</v>
      </c>
      <c r="AW659" s="12" t="s">
        <v>38</v>
      </c>
      <c r="AX659" s="12" t="s">
        <v>77</v>
      </c>
      <c r="AY659" s="238" t="s">
        <v>171</v>
      </c>
    </row>
    <row r="660" s="12" customFormat="1">
      <c r="B660" s="228"/>
      <c r="C660" s="229"/>
      <c r="D660" s="219" t="s">
        <v>180</v>
      </c>
      <c r="E660" s="230" t="s">
        <v>1</v>
      </c>
      <c r="F660" s="231" t="s">
        <v>1023</v>
      </c>
      <c r="G660" s="229"/>
      <c r="H660" s="232">
        <v>50.340000000000003</v>
      </c>
      <c r="I660" s="233"/>
      <c r="J660" s="229"/>
      <c r="K660" s="229"/>
      <c r="L660" s="234"/>
      <c r="M660" s="235"/>
      <c r="N660" s="236"/>
      <c r="O660" s="236"/>
      <c r="P660" s="236"/>
      <c r="Q660" s="236"/>
      <c r="R660" s="236"/>
      <c r="S660" s="236"/>
      <c r="T660" s="237"/>
      <c r="AT660" s="238" t="s">
        <v>180</v>
      </c>
      <c r="AU660" s="238" t="s">
        <v>87</v>
      </c>
      <c r="AV660" s="12" t="s">
        <v>87</v>
      </c>
      <c r="AW660" s="12" t="s">
        <v>38</v>
      </c>
      <c r="AX660" s="12" t="s">
        <v>77</v>
      </c>
      <c r="AY660" s="238" t="s">
        <v>171</v>
      </c>
    </row>
    <row r="661" s="12" customFormat="1">
      <c r="B661" s="228"/>
      <c r="C661" s="229"/>
      <c r="D661" s="219" t="s">
        <v>180</v>
      </c>
      <c r="E661" s="230" t="s">
        <v>1</v>
      </c>
      <c r="F661" s="231" t="s">
        <v>1025</v>
      </c>
      <c r="G661" s="229"/>
      <c r="H661" s="232">
        <v>30.640000000000001</v>
      </c>
      <c r="I661" s="233"/>
      <c r="J661" s="229"/>
      <c r="K661" s="229"/>
      <c r="L661" s="234"/>
      <c r="M661" s="235"/>
      <c r="N661" s="236"/>
      <c r="O661" s="236"/>
      <c r="P661" s="236"/>
      <c r="Q661" s="236"/>
      <c r="R661" s="236"/>
      <c r="S661" s="236"/>
      <c r="T661" s="237"/>
      <c r="AT661" s="238" t="s">
        <v>180</v>
      </c>
      <c r="AU661" s="238" t="s">
        <v>87</v>
      </c>
      <c r="AV661" s="12" t="s">
        <v>87</v>
      </c>
      <c r="AW661" s="12" t="s">
        <v>38</v>
      </c>
      <c r="AX661" s="12" t="s">
        <v>77</v>
      </c>
      <c r="AY661" s="238" t="s">
        <v>171</v>
      </c>
    </row>
    <row r="662" s="13" customFormat="1">
      <c r="B662" s="239"/>
      <c r="C662" s="240"/>
      <c r="D662" s="219" t="s">
        <v>180</v>
      </c>
      <c r="E662" s="241" t="s">
        <v>1</v>
      </c>
      <c r="F662" s="242" t="s">
        <v>253</v>
      </c>
      <c r="G662" s="240"/>
      <c r="H662" s="243">
        <v>265.13999999999999</v>
      </c>
      <c r="I662" s="244"/>
      <c r="J662" s="240"/>
      <c r="K662" s="240"/>
      <c r="L662" s="245"/>
      <c r="M662" s="246"/>
      <c r="N662" s="247"/>
      <c r="O662" s="247"/>
      <c r="P662" s="247"/>
      <c r="Q662" s="247"/>
      <c r="R662" s="247"/>
      <c r="S662" s="247"/>
      <c r="T662" s="248"/>
      <c r="AT662" s="249" t="s">
        <v>180</v>
      </c>
      <c r="AU662" s="249" t="s">
        <v>87</v>
      </c>
      <c r="AV662" s="13" t="s">
        <v>178</v>
      </c>
      <c r="AW662" s="13" t="s">
        <v>38</v>
      </c>
      <c r="AX662" s="13" t="s">
        <v>85</v>
      </c>
      <c r="AY662" s="249" t="s">
        <v>171</v>
      </c>
    </row>
    <row r="663" s="1" customFormat="1" ht="16.5" customHeight="1">
      <c r="B663" s="38"/>
      <c r="C663" s="261" t="s">
        <v>1377</v>
      </c>
      <c r="D663" s="261" t="s">
        <v>383</v>
      </c>
      <c r="E663" s="262" t="s">
        <v>1378</v>
      </c>
      <c r="F663" s="263" t="s">
        <v>1379</v>
      </c>
      <c r="G663" s="264" t="s">
        <v>176</v>
      </c>
      <c r="H663" s="265">
        <v>278.39699999999999</v>
      </c>
      <c r="I663" s="266"/>
      <c r="J663" s="267">
        <f>ROUND(I663*H663,2)</f>
        <v>0</v>
      </c>
      <c r="K663" s="263" t="s">
        <v>1</v>
      </c>
      <c r="L663" s="268"/>
      <c r="M663" s="269" t="s">
        <v>1</v>
      </c>
      <c r="N663" s="270" t="s">
        <v>48</v>
      </c>
      <c r="O663" s="79"/>
      <c r="P663" s="214">
        <f>O663*H663</f>
        <v>0</v>
      </c>
      <c r="Q663" s="214">
        <v>0.0012099999999999999</v>
      </c>
      <c r="R663" s="214">
        <f>Q663*H663</f>
        <v>0.33686036999999996</v>
      </c>
      <c r="S663" s="214">
        <v>0</v>
      </c>
      <c r="T663" s="215">
        <f>S663*H663</f>
        <v>0</v>
      </c>
      <c r="AR663" s="16" t="s">
        <v>343</v>
      </c>
      <c r="AT663" s="16" t="s">
        <v>383</v>
      </c>
      <c r="AU663" s="16" t="s">
        <v>87</v>
      </c>
      <c r="AY663" s="16" t="s">
        <v>171</v>
      </c>
      <c r="BE663" s="216">
        <f>IF(N663="základní",J663,0)</f>
        <v>0</v>
      </c>
      <c r="BF663" s="216">
        <f>IF(N663="snížená",J663,0)</f>
        <v>0</v>
      </c>
      <c r="BG663" s="216">
        <f>IF(N663="zákl. přenesená",J663,0)</f>
        <v>0</v>
      </c>
      <c r="BH663" s="216">
        <f>IF(N663="sníž. přenesená",J663,0)</f>
        <v>0</v>
      </c>
      <c r="BI663" s="216">
        <f>IF(N663="nulová",J663,0)</f>
        <v>0</v>
      </c>
      <c r="BJ663" s="16" t="s">
        <v>85</v>
      </c>
      <c r="BK663" s="216">
        <f>ROUND(I663*H663,2)</f>
        <v>0</v>
      </c>
      <c r="BL663" s="16" t="s">
        <v>254</v>
      </c>
      <c r="BM663" s="16" t="s">
        <v>1380</v>
      </c>
    </row>
    <row r="664" s="12" customFormat="1">
      <c r="B664" s="228"/>
      <c r="C664" s="229"/>
      <c r="D664" s="219" t="s">
        <v>180</v>
      </c>
      <c r="E664" s="229"/>
      <c r="F664" s="231" t="s">
        <v>1381</v>
      </c>
      <c r="G664" s="229"/>
      <c r="H664" s="232">
        <v>278.39699999999999</v>
      </c>
      <c r="I664" s="233"/>
      <c r="J664" s="229"/>
      <c r="K664" s="229"/>
      <c r="L664" s="234"/>
      <c r="M664" s="235"/>
      <c r="N664" s="236"/>
      <c r="O664" s="236"/>
      <c r="P664" s="236"/>
      <c r="Q664" s="236"/>
      <c r="R664" s="236"/>
      <c r="S664" s="236"/>
      <c r="T664" s="237"/>
      <c r="AT664" s="238" t="s">
        <v>180</v>
      </c>
      <c r="AU664" s="238" t="s">
        <v>87</v>
      </c>
      <c r="AV664" s="12" t="s">
        <v>87</v>
      </c>
      <c r="AW664" s="12" t="s">
        <v>4</v>
      </c>
      <c r="AX664" s="12" t="s">
        <v>85</v>
      </c>
      <c r="AY664" s="238" t="s">
        <v>171</v>
      </c>
    </row>
    <row r="665" s="1" customFormat="1" ht="16.5" customHeight="1">
      <c r="B665" s="38"/>
      <c r="C665" s="205" t="s">
        <v>1382</v>
      </c>
      <c r="D665" s="205" t="s">
        <v>173</v>
      </c>
      <c r="E665" s="206" t="s">
        <v>1383</v>
      </c>
      <c r="F665" s="207" t="s">
        <v>1384</v>
      </c>
      <c r="G665" s="208" t="s">
        <v>176</v>
      </c>
      <c r="H665" s="209">
        <v>153.09</v>
      </c>
      <c r="I665" s="210"/>
      <c r="J665" s="211">
        <f>ROUND(I665*H665,2)</f>
        <v>0</v>
      </c>
      <c r="K665" s="207" t="s">
        <v>177</v>
      </c>
      <c r="L665" s="43"/>
      <c r="M665" s="212" t="s">
        <v>1</v>
      </c>
      <c r="N665" s="213" t="s">
        <v>48</v>
      </c>
      <c r="O665" s="79"/>
      <c r="P665" s="214">
        <f>O665*H665</f>
        <v>0</v>
      </c>
      <c r="Q665" s="214">
        <v>0.01223</v>
      </c>
      <c r="R665" s="214">
        <f>Q665*H665</f>
        <v>1.8722907</v>
      </c>
      <c r="S665" s="214">
        <v>0</v>
      </c>
      <c r="T665" s="215">
        <f>S665*H665</f>
        <v>0</v>
      </c>
      <c r="AR665" s="16" t="s">
        <v>254</v>
      </c>
      <c r="AT665" s="16" t="s">
        <v>173</v>
      </c>
      <c r="AU665" s="16" t="s">
        <v>87</v>
      </c>
      <c r="AY665" s="16" t="s">
        <v>171</v>
      </c>
      <c r="BE665" s="216">
        <f>IF(N665="základní",J665,0)</f>
        <v>0</v>
      </c>
      <c r="BF665" s="216">
        <f>IF(N665="snížená",J665,0)</f>
        <v>0</v>
      </c>
      <c r="BG665" s="216">
        <f>IF(N665="zákl. přenesená",J665,0)</f>
        <v>0</v>
      </c>
      <c r="BH665" s="216">
        <f>IF(N665="sníž. přenesená",J665,0)</f>
        <v>0</v>
      </c>
      <c r="BI665" s="216">
        <f>IF(N665="nulová",J665,0)</f>
        <v>0</v>
      </c>
      <c r="BJ665" s="16" t="s">
        <v>85</v>
      </c>
      <c r="BK665" s="216">
        <f>ROUND(I665*H665,2)</f>
        <v>0</v>
      </c>
      <c r="BL665" s="16" t="s">
        <v>254</v>
      </c>
      <c r="BM665" s="16" t="s">
        <v>1385</v>
      </c>
    </row>
    <row r="666" s="11" customFormat="1">
      <c r="B666" s="217"/>
      <c r="C666" s="218"/>
      <c r="D666" s="219" t="s">
        <v>180</v>
      </c>
      <c r="E666" s="220" t="s">
        <v>1</v>
      </c>
      <c r="F666" s="221" t="s">
        <v>309</v>
      </c>
      <c r="G666" s="218"/>
      <c r="H666" s="220" t="s">
        <v>1</v>
      </c>
      <c r="I666" s="222"/>
      <c r="J666" s="218"/>
      <c r="K666" s="218"/>
      <c r="L666" s="223"/>
      <c r="M666" s="224"/>
      <c r="N666" s="225"/>
      <c r="O666" s="225"/>
      <c r="P666" s="225"/>
      <c r="Q666" s="225"/>
      <c r="R666" s="225"/>
      <c r="S666" s="225"/>
      <c r="T666" s="226"/>
      <c r="AT666" s="227" t="s">
        <v>180</v>
      </c>
      <c r="AU666" s="227" t="s">
        <v>87</v>
      </c>
      <c r="AV666" s="11" t="s">
        <v>85</v>
      </c>
      <c r="AW666" s="11" t="s">
        <v>38</v>
      </c>
      <c r="AX666" s="11" t="s">
        <v>77</v>
      </c>
      <c r="AY666" s="227" t="s">
        <v>171</v>
      </c>
    </row>
    <row r="667" s="12" customFormat="1">
      <c r="B667" s="228"/>
      <c r="C667" s="229"/>
      <c r="D667" s="219" t="s">
        <v>180</v>
      </c>
      <c r="E667" s="230" t="s">
        <v>1</v>
      </c>
      <c r="F667" s="231" t="s">
        <v>1033</v>
      </c>
      <c r="G667" s="229"/>
      <c r="H667" s="232">
        <v>16.09</v>
      </c>
      <c r="I667" s="233"/>
      <c r="J667" s="229"/>
      <c r="K667" s="229"/>
      <c r="L667" s="234"/>
      <c r="M667" s="235"/>
      <c r="N667" s="236"/>
      <c r="O667" s="236"/>
      <c r="P667" s="236"/>
      <c r="Q667" s="236"/>
      <c r="R667" s="236"/>
      <c r="S667" s="236"/>
      <c r="T667" s="237"/>
      <c r="AT667" s="238" t="s">
        <v>180</v>
      </c>
      <c r="AU667" s="238" t="s">
        <v>87</v>
      </c>
      <c r="AV667" s="12" t="s">
        <v>87</v>
      </c>
      <c r="AW667" s="12" t="s">
        <v>38</v>
      </c>
      <c r="AX667" s="12" t="s">
        <v>77</v>
      </c>
      <c r="AY667" s="238" t="s">
        <v>171</v>
      </c>
    </row>
    <row r="668" s="12" customFormat="1">
      <c r="B668" s="228"/>
      <c r="C668" s="229"/>
      <c r="D668" s="219" t="s">
        <v>180</v>
      </c>
      <c r="E668" s="230" t="s">
        <v>1</v>
      </c>
      <c r="F668" s="231" t="s">
        <v>1386</v>
      </c>
      <c r="G668" s="229"/>
      <c r="H668" s="232">
        <v>19.859999999999999</v>
      </c>
      <c r="I668" s="233"/>
      <c r="J668" s="229"/>
      <c r="K668" s="229"/>
      <c r="L668" s="234"/>
      <c r="M668" s="235"/>
      <c r="N668" s="236"/>
      <c r="O668" s="236"/>
      <c r="P668" s="236"/>
      <c r="Q668" s="236"/>
      <c r="R668" s="236"/>
      <c r="S668" s="236"/>
      <c r="T668" s="237"/>
      <c r="AT668" s="238" t="s">
        <v>180</v>
      </c>
      <c r="AU668" s="238" t="s">
        <v>87</v>
      </c>
      <c r="AV668" s="12" t="s">
        <v>87</v>
      </c>
      <c r="AW668" s="12" t="s">
        <v>38</v>
      </c>
      <c r="AX668" s="12" t="s">
        <v>77</v>
      </c>
      <c r="AY668" s="238" t="s">
        <v>171</v>
      </c>
    </row>
    <row r="669" s="12" customFormat="1">
      <c r="B669" s="228"/>
      <c r="C669" s="229"/>
      <c r="D669" s="219" t="s">
        <v>180</v>
      </c>
      <c r="E669" s="230" t="s">
        <v>1</v>
      </c>
      <c r="F669" s="231" t="s">
        <v>1034</v>
      </c>
      <c r="G669" s="229"/>
      <c r="H669" s="232">
        <v>24.25</v>
      </c>
      <c r="I669" s="233"/>
      <c r="J669" s="229"/>
      <c r="K669" s="229"/>
      <c r="L669" s="234"/>
      <c r="M669" s="235"/>
      <c r="N669" s="236"/>
      <c r="O669" s="236"/>
      <c r="P669" s="236"/>
      <c r="Q669" s="236"/>
      <c r="R669" s="236"/>
      <c r="S669" s="236"/>
      <c r="T669" s="237"/>
      <c r="AT669" s="238" t="s">
        <v>180</v>
      </c>
      <c r="AU669" s="238" t="s">
        <v>87</v>
      </c>
      <c r="AV669" s="12" t="s">
        <v>87</v>
      </c>
      <c r="AW669" s="12" t="s">
        <v>38</v>
      </c>
      <c r="AX669" s="12" t="s">
        <v>77</v>
      </c>
      <c r="AY669" s="238" t="s">
        <v>171</v>
      </c>
    </row>
    <row r="670" s="12" customFormat="1">
      <c r="B670" s="228"/>
      <c r="C670" s="229"/>
      <c r="D670" s="219" t="s">
        <v>180</v>
      </c>
      <c r="E670" s="230" t="s">
        <v>1</v>
      </c>
      <c r="F670" s="231" t="s">
        <v>1035</v>
      </c>
      <c r="G670" s="229"/>
      <c r="H670" s="232">
        <v>7.9900000000000002</v>
      </c>
      <c r="I670" s="233"/>
      <c r="J670" s="229"/>
      <c r="K670" s="229"/>
      <c r="L670" s="234"/>
      <c r="M670" s="235"/>
      <c r="N670" s="236"/>
      <c r="O670" s="236"/>
      <c r="P670" s="236"/>
      <c r="Q670" s="236"/>
      <c r="R670" s="236"/>
      <c r="S670" s="236"/>
      <c r="T670" s="237"/>
      <c r="AT670" s="238" t="s">
        <v>180</v>
      </c>
      <c r="AU670" s="238" t="s">
        <v>87</v>
      </c>
      <c r="AV670" s="12" t="s">
        <v>87</v>
      </c>
      <c r="AW670" s="12" t="s">
        <v>38</v>
      </c>
      <c r="AX670" s="12" t="s">
        <v>77</v>
      </c>
      <c r="AY670" s="238" t="s">
        <v>171</v>
      </c>
    </row>
    <row r="671" s="12" customFormat="1">
      <c r="B671" s="228"/>
      <c r="C671" s="229"/>
      <c r="D671" s="219" t="s">
        <v>180</v>
      </c>
      <c r="E671" s="230" t="s">
        <v>1</v>
      </c>
      <c r="F671" s="231" t="s">
        <v>1020</v>
      </c>
      <c r="G671" s="229"/>
      <c r="H671" s="232">
        <v>15.34</v>
      </c>
      <c r="I671" s="233"/>
      <c r="J671" s="229"/>
      <c r="K671" s="229"/>
      <c r="L671" s="234"/>
      <c r="M671" s="235"/>
      <c r="N671" s="236"/>
      <c r="O671" s="236"/>
      <c r="P671" s="236"/>
      <c r="Q671" s="236"/>
      <c r="R671" s="236"/>
      <c r="S671" s="236"/>
      <c r="T671" s="237"/>
      <c r="AT671" s="238" t="s">
        <v>180</v>
      </c>
      <c r="AU671" s="238" t="s">
        <v>87</v>
      </c>
      <c r="AV671" s="12" t="s">
        <v>87</v>
      </c>
      <c r="AW671" s="12" t="s">
        <v>38</v>
      </c>
      <c r="AX671" s="12" t="s">
        <v>77</v>
      </c>
      <c r="AY671" s="238" t="s">
        <v>171</v>
      </c>
    </row>
    <row r="672" s="12" customFormat="1">
      <c r="B672" s="228"/>
      <c r="C672" s="229"/>
      <c r="D672" s="219" t="s">
        <v>180</v>
      </c>
      <c r="E672" s="230" t="s">
        <v>1</v>
      </c>
      <c r="F672" s="231" t="s">
        <v>1021</v>
      </c>
      <c r="G672" s="229"/>
      <c r="H672" s="232">
        <v>15.19</v>
      </c>
      <c r="I672" s="233"/>
      <c r="J672" s="229"/>
      <c r="K672" s="229"/>
      <c r="L672" s="234"/>
      <c r="M672" s="235"/>
      <c r="N672" s="236"/>
      <c r="O672" s="236"/>
      <c r="P672" s="236"/>
      <c r="Q672" s="236"/>
      <c r="R672" s="236"/>
      <c r="S672" s="236"/>
      <c r="T672" s="237"/>
      <c r="AT672" s="238" t="s">
        <v>180</v>
      </c>
      <c r="AU672" s="238" t="s">
        <v>87</v>
      </c>
      <c r="AV672" s="12" t="s">
        <v>87</v>
      </c>
      <c r="AW672" s="12" t="s">
        <v>38</v>
      </c>
      <c r="AX672" s="12" t="s">
        <v>77</v>
      </c>
      <c r="AY672" s="238" t="s">
        <v>171</v>
      </c>
    </row>
    <row r="673" s="12" customFormat="1">
      <c r="B673" s="228"/>
      <c r="C673" s="229"/>
      <c r="D673" s="219" t="s">
        <v>180</v>
      </c>
      <c r="E673" s="230" t="s">
        <v>1</v>
      </c>
      <c r="F673" s="231" t="s">
        <v>1037</v>
      </c>
      <c r="G673" s="229"/>
      <c r="H673" s="232">
        <v>3.3700000000000001</v>
      </c>
      <c r="I673" s="233"/>
      <c r="J673" s="229"/>
      <c r="K673" s="229"/>
      <c r="L673" s="234"/>
      <c r="M673" s="235"/>
      <c r="N673" s="236"/>
      <c r="O673" s="236"/>
      <c r="P673" s="236"/>
      <c r="Q673" s="236"/>
      <c r="R673" s="236"/>
      <c r="S673" s="236"/>
      <c r="T673" s="237"/>
      <c r="AT673" s="238" t="s">
        <v>180</v>
      </c>
      <c r="AU673" s="238" t="s">
        <v>87</v>
      </c>
      <c r="AV673" s="12" t="s">
        <v>87</v>
      </c>
      <c r="AW673" s="12" t="s">
        <v>38</v>
      </c>
      <c r="AX673" s="12" t="s">
        <v>77</v>
      </c>
      <c r="AY673" s="238" t="s">
        <v>171</v>
      </c>
    </row>
    <row r="674" s="12" customFormat="1">
      <c r="B674" s="228"/>
      <c r="C674" s="229"/>
      <c r="D674" s="219" t="s">
        <v>180</v>
      </c>
      <c r="E674" s="230" t="s">
        <v>1</v>
      </c>
      <c r="F674" s="231" t="s">
        <v>1038</v>
      </c>
      <c r="G674" s="229"/>
      <c r="H674" s="232">
        <v>5.4800000000000004</v>
      </c>
      <c r="I674" s="233"/>
      <c r="J674" s="229"/>
      <c r="K674" s="229"/>
      <c r="L674" s="234"/>
      <c r="M674" s="235"/>
      <c r="N674" s="236"/>
      <c r="O674" s="236"/>
      <c r="P674" s="236"/>
      <c r="Q674" s="236"/>
      <c r="R674" s="236"/>
      <c r="S674" s="236"/>
      <c r="T674" s="237"/>
      <c r="AT674" s="238" t="s">
        <v>180</v>
      </c>
      <c r="AU674" s="238" t="s">
        <v>87</v>
      </c>
      <c r="AV674" s="12" t="s">
        <v>87</v>
      </c>
      <c r="AW674" s="12" t="s">
        <v>38</v>
      </c>
      <c r="AX674" s="12" t="s">
        <v>77</v>
      </c>
      <c r="AY674" s="238" t="s">
        <v>171</v>
      </c>
    </row>
    <row r="675" s="12" customFormat="1">
      <c r="B675" s="228"/>
      <c r="C675" s="229"/>
      <c r="D675" s="219" t="s">
        <v>180</v>
      </c>
      <c r="E675" s="230" t="s">
        <v>1</v>
      </c>
      <c r="F675" s="231" t="s">
        <v>1039</v>
      </c>
      <c r="G675" s="229"/>
      <c r="H675" s="232">
        <v>4.6100000000000003</v>
      </c>
      <c r="I675" s="233"/>
      <c r="J675" s="229"/>
      <c r="K675" s="229"/>
      <c r="L675" s="234"/>
      <c r="M675" s="235"/>
      <c r="N675" s="236"/>
      <c r="O675" s="236"/>
      <c r="P675" s="236"/>
      <c r="Q675" s="236"/>
      <c r="R675" s="236"/>
      <c r="S675" s="236"/>
      <c r="T675" s="237"/>
      <c r="AT675" s="238" t="s">
        <v>180</v>
      </c>
      <c r="AU675" s="238" t="s">
        <v>87</v>
      </c>
      <c r="AV675" s="12" t="s">
        <v>87</v>
      </c>
      <c r="AW675" s="12" t="s">
        <v>38</v>
      </c>
      <c r="AX675" s="12" t="s">
        <v>77</v>
      </c>
      <c r="AY675" s="238" t="s">
        <v>171</v>
      </c>
    </row>
    <row r="676" s="12" customFormat="1">
      <c r="B676" s="228"/>
      <c r="C676" s="229"/>
      <c r="D676" s="219" t="s">
        <v>180</v>
      </c>
      <c r="E676" s="230" t="s">
        <v>1</v>
      </c>
      <c r="F676" s="231" t="s">
        <v>1040</v>
      </c>
      <c r="G676" s="229"/>
      <c r="H676" s="232">
        <v>3.98</v>
      </c>
      <c r="I676" s="233"/>
      <c r="J676" s="229"/>
      <c r="K676" s="229"/>
      <c r="L676" s="234"/>
      <c r="M676" s="235"/>
      <c r="N676" s="236"/>
      <c r="O676" s="236"/>
      <c r="P676" s="236"/>
      <c r="Q676" s="236"/>
      <c r="R676" s="236"/>
      <c r="S676" s="236"/>
      <c r="T676" s="237"/>
      <c r="AT676" s="238" t="s">
        <v>180</v>
      </c>
      <c r="AU676" s="238" t="s">
        <v>87</v>
      </c>
      <c r="AV676" s="12" t="s">
        <v>87</v>
      </c>
      <c r="AW676" s="12" t="s">
        <v>38</v>
      </c>
      <c r="AX676" s="12" t="s">
        <v>77</v>
      </c>
      <c r="AY676" s="238" t="s">
        <v>171</v>
      </c>
    </row>
    <row r="677" s="12" customFormat="1">
      <c r="B677" s="228"/>
      <c r="C677" s="229"/>
      <c r="D677" s="219" t="s">
        <v>180</v>
      </c>
      <c r="E677" s="230" t="s">
        <v>1</v>
      </c>
      <c r="F677" s="231" t="s">
        <v>1041</v>
      </c>
      <c r="G677" s="229"/>
      <c r="H677" s="232">
        <v>13.58</v>
      </c>
      <c r="I677" s="233"/>
      <c r="J677" s="229"/>
      <c r="K677" s="229"/>
      <c r="L677" s="234"/>
      <c r="M677" s="235"/>
      <c r="N677" s="236"/>
      <c r="O677" s="236"/>
      <c r="P677" s="236"/>
      <c r="Q677" s="236"/>
      <c r="R677" s="236"/>
      <c r="S677" s="236"/>
      <c r="T677" s="237"/>
      <c r="AT677" s="238" t="s">
        <v>180</v>
      </c>
      <c r="AU677" s="238" t="s">
        <v>87</v>
      </c>
      <c r="AV677" s="12" t="s">
        <v>87</v>
      </c>
      <c r="AW677" s="12" t="s">
        <v>38</v>
      </c>
      <c r="AX677" s="12" t="s">
        <v>77</v>
      </c>
      <c r="AY677" s="238" t="s">
        <v>171</v>
      </c>
    </row>
    <row r="678" s="12" customFormat="1">
      <c r="B678" s="228"/>
      <c r="C678" s="229"/>
      <c r="D678" s="219" t="s">
        <v>180</v>
      </c>
      <c r="E678" s="230" t="s">
        <v>1</v>
      </c>
      <c r="F678" s="231" t="s">
        <v>1387</v>
      </c>
      <c r="G678" s="229"/>
      <c r="H678" s="232">
        <v>2.54</v>
      </c>
      <c r="I678" s="233"/>
      <c r="J678" s="229"/>
      <c r="K678" s="229"/>
      <c r="L678" s="234"/>
      <c r="M678" s="235"/>
      <c r="N678" s="236"/>
      <c r="O678" s="236"/>
      <c r="P678" s="236"/>
      <c r="Q678" s="236"/>
      <c r="R678" s="236"/>
      <c r="S678" s="236"/>
      <c r="T678" s="237"/>
      <c r="AT678" s="238" t="s">
        <v>180</v>
      </c>
      <c r="AU678" s="238" t="s">
        <v>87</v>
      </c>
      <c r="AV678" s="12" t="s">
        <v>87</v>
      </c>
      <c r="AW678" s="12" t="s">
        <v>38</v>
      </c>
      <c r="AX678" s="12" t="s">
        <v>77</v>
      </c>
      <c r="AY678" s="238" t="s">
        <v>171</v>
      </c>
    </row>
    <row r="679" s="11" customFormat="1">
      <c r="B679" s="217"/>
      <c r="C679" s="218"/>
      <c r="D679" s="219" t="s">
        <v>180</v>
      </c>
      <c r="E679" s="220" t="s">
        <v>1</v>
      </c>
      <c r="F679" s="221" t="s">
        <v>1388</v>
      </c>
      <c r="G679" s="218"/>
      <c r="H679" s="220" t="s">
        <v>1</v>
      </c>
      <c r="I679" s="222"/>
      <c r="J679" s="218"/>
      <c r="K679" s="218"/>
      <c r="L679" s="223"/>
      <c r="M679" s="224"/>
      <c r="N679" s="225"/>
      <c r="O679" s="225"/>
      <c r="P679" s="225"/>
      <c r="Q679" s="225"/>
      <c r="R679" s="225"/>
      <c r="S679" s="225"/>
      <c r="T679" s="226"/>
      <c r="AT679" s="227" t="s">
        <v>180</v>
      </c>
      <c r="AU679" s="227" t="s">
        <v>87</v>
      </c>
      <c r="AV679" s="11" t="s">
        <v>85</v>
      </c>
      <c r="AW679" s="11" t="s">
        <v>38</v>
      </c>
      <c r="AX679" s="11" t="s">
        <v>77</v>
      </c>
      <c r="AY679" s="227" t="s">
        <v>171</v>
      </c>
    </row>
    <row r="680" s="12" customFormat="1">
      <c r="B680" s="228"/>
      <c r="C680" s="229"/>
      <c r="D680" s="219" t="s">
        <v>180</v>
      </c>
      <c r="E680" s="230" t="s">
        <v>1</v>
      </c>
      <c r="F680" s="231" t="s">
        <v>1389</v>
      </c>
      <c r="G680" s="229"/>
      <c r="H680" s="232">
        <v>20.809999999999999</v>
      </c>
      <c r="I680" s="233"/>
      <c r="J680" s="229"/>
      <c r="K680" s="229"/>
      <c r="L680" s="234"/>
      <c r="M680" s="235"/>
      <c r="N680" s="236"/>
      <c r="O680" s="236"/>
      <c r="P680" s="236"/>
      <c r="Q680" s="236"/>
      <c r="R680" s="236"/>
      <c r="S680" s="236"/>
      <c r="T680" s="237"/>
      <c r="AT680" s="238" t="s">
        <v>180</v>
      </c>
      <c r="AU680" s="238" t="s">
        <v>87</v>
      </c>
      <c r="AV680" s="12" t="s">
        <v>87</v>
      </c>
      <c r="AW680" s="12" t="s">
        <v>38</v>
      </c>
      <c r="AX680" s="12" t="s">
        <v>77</v>
      </c>
      <c r="AY680" s="238" t="s">
        <v>171</v>
      </c>
    </row>
    <row r="681" s="13" customFormat="1">
      <c r="B681" s="239"/>
      <c r="C681" s="240"/>
      <c r="D681" s="219" t="s">
        <v>180</v>
      </c>
      <c r="E681" s="241" t="s">
        <v>1</v>
      </c>
      <c r="F681" s="242" t="s">
        <v>253</v>
      </c>
      <c r="G681" s="240"/>
      <c r="H681" s="243">
        <v>153.09</v>
      </c>
      <c r="I681" s="244"/>
      <c r="J681" s="240"/>
      <c r="K681" s="240"/>
      <c r="L681" s="245"/>
      <c r="M681" s="246"/>
      <c r="N681" s="247"/>
      <c r="O681" s="247"/>
      <c r="P681" s="247"/>
      <c r="Q681" s="247"/>
      <c r="R681" s="247"/>
      <c r="S681" s="247"/>
      <c r="T681" s="248"/>
      <c r="AT681" s="249" t="s">
        <v>180</v>
      </c>
      <c r="AU681" s="249" t="s">
        <v>87</v>
      </c>
      <c r="AV681" s="13" t="s">
        <v>178</v>
      </c>
      <c r="AW681" s="13" t="s">
        <v>38</v>
      </c>
      <c r="AX681" s="13" t="s">
        <v>85</v>
      </c>
      <c r="AY681" s="249" t="s">
        <v>171</v>
      </c>
    </row>
    <row r="682" s="1" customFormat="1" ht="16.5" customHeight="1">
      <c r="B682" s="38"/>
      <c r="C682" s="205" t="s">
        <v>1390</v>
      </c>
      <c r="D682" s="205" t="s">
        <v>173</v>
      </c>
      <c r="E682" s="206" t="s">
        <v>1391</v>
      </c>
      <c r="F682" s="207" t="s">
        <v>1392</v>
      </c>
      <c r="G682" s="208" t="s">
        <v>176</v>
      </c>
      <c r="H682" s="209">
        <v>377.95999999999998</v>
      </c>
      <c r="I682" s="210"/>
      <c r="J682" s="211">
        <f>ROUND(I682*H682,2)</f>
        <v>0</v>
      </c>
      <c r="K682" s="207" t="s">
        <v>177</v>
      </c>
      <c r="L682" s="43"/>
      <c r="M682" s="212" t="s">
        <v>1</v>
      </c>
      <c r="N682" s="213" t="s">
        <v>48</v>
      </c>
      <c r="O682" s="79"/>
      <c r="P682" s="214">
        <f>O682*H682</f>
        <v>0</v>
      </c>
      <c r="Q682" s="214">
        <v>0.01694</v>
      </c>
      <c r="R682" s="214">
        <f>Q682*H682</f>
        <v>6.4026423999999995</v>
      </c>
      <c r="S682" s="214">
        <v>0</v>
      </c>
      <c r="T682" s="215">
        <f>S682*H682</f>
        <v>0</v>
      </c>
      <c r="AR682" s="16" t="s">
        <v>254</v>
      </c>
      <c r="AT682" s="16" t="s">
        <v>173</v>
      </c>
      <c r="AU682" s="16" t="s">
        <v>87</v>
      </c>
      <c r="AY682" s="16" t="s">
        <v>171</v>
      </c>
      <c r="BE682" s="216">
        <f>IF(N682="základní",J682,0)</f>
        <v>0</v>
      </c>
      <c r="BF682" s="216">
        <f>IF(N682="snížená",J682,0)</f>
        <v>0</v>
      </c>
      <c r="BG682" s="216">
        <f>IF(N682="zákl. přenesená",J682,0)</f>
        <v>0</v>
      </c>
      <c r="BH682" s="216">
        <f>IF(N682="sníž. přenesená",J682,0)</f>
        <v>0</v>
      </c>
      <c r="BI682" s="216">
        <f>IF(N682="nulová",J682,0)</f>
        <v>0</v>
      </c>
      <c r="BJ682" s="16" t="s">
        <v>85</v>
      </c>
      <c r="BK682" s="216">
        <f>ROUND(I682*H682,2)</f>
        <v>0</v>
      </c>
      <c r="BL682" s="16" t="s">
        <v>254</v>
      </c>
      <c r="BM682" s="16" t="s">
        <v>1393</v>
      </c>
    </row>
    <row r="683" s="12" customFormat="1">
      <c r="B683" s="228"/>
      <c r="C683" s="229"/>
      <c r="D683" s="219" t="s">
        <v>180</v>
      </c>
      <c r="E683" s="230" t="s">
        <v>1</v>
      </c>
      <c r="F683" s="231" t="s">
        <v>1110</v>
      </c>
      <c r="G683" s="229"/>
      <c r="H683" s="232">
        <v>377.95999999999998</v>
      </c>
      <c r="I683" s="233"/>
      <c r="J683" s="229"/>
      <c r="K683" s="229"/>
      <c r="L683" s="234"/>
      <c r="M683" s="235"/>
      <c r="N683" s="236"/>
      <c r="O683" s="236"/>
      <c r="P683" s="236"/>
      <c r="Q683" s="236"/>
      <c r="R683" s="236"/>
      <c r="S683" s="236"/>
      <c r="T683" s="237"/>
      <c r="AT683" s="238" t="s">
        <v>180</v>
      </c>
      <c r="AU683" s="238" t="s">
        <v>87</v>
      </c>
      <c r="AV683" s="12" t="s">
        <v>87</v>
      </c>
      <c r="AW683" s="12" t="s">
        <v>38</v>
      </c>
      <c r="AX683" s="12" t="s">
        <v>85</v>
      </c>
      <c r="AY683" s="238" t="s">
        <v>171</v>
      </c>
    </row>
    <row r="684" s="1" customFormat="1" ht="16.5" customHeight="1">
      <c r="B684" s="38"/>
      <c r="C684" s="205" t="s">
        <v>1394</v>
      </c>
      <c r="D684" s="205" t="s">
        <v>173</v>
      </c>
      <c r="E684" s="206" t="s">
        <v>1395</v>
      </c>
      <c r="F684" s="207" t="s">
        <v>1396</v>
      </c>
      <c r="G684" s="208" t="s">
        <v>176</v>
      </c>
      <c r="H684" s="209">
        <v>36.270000000000003</v>
      </c>
      <c r="I684" s="210"/>
      <c r="J684" s="211">
        <f>ROUND(I684*H684,2)</f>
        <v>0</v>
      </c>
      <c r="K684" s="207" t="s">
        <v>177</v>
      </c>
      <c r="L684" s="43"/>
      <c r="M684" s="212" t="s">
        <v>1</v>
      </c>
      <c r="N684" s="213" t="s">
        <v>48</v>
      </c>
      <c r="O684" s="79"/>
      <c r="P684" s="214">
        <f>O684*H684</f>
        <v>0</v>
      </c>
      <c r="Q684" s="214">
        <v>0.011809999999999999</v>
      </c>
      <c r="R684" s="214">
        <f>Q684*H684</f>
        <v>0.42834870000000003</v>
      </c>
      <c r="S684" s="214">
        <v>0</v>
      </c>
      <c r="T684" s="215">
        <f>S684*H684</f>
        <v>0</v>
      </c>
      <c r="AR684" s="16" t="s">
        <v>254</v>
      </c>
      <c r="AT684" s="16" t="s">
        <v>173</v>
      </c>
      <c r="AU684" s="16" t="s">
        <v>87</v>
      </c>
      <c r="AY684" s="16" t="s">
        <v>171</v>
      </c>
      <c r="BE684" s="216">
        <f>IF(N684="základní",J684,0)</f>
        <v>0</v>
      </c>
      <c r="BF684" s="216">
        <f>IF(N684="snížená",J684,0)</f>
        <v>0</v>
      </c>
      <c r="BG684" s="216">
        <f>IF(N684="zákl. přenesená",J684,0)</f>
        <v>0</v>
      </c>
      <c r="BH684" s="216">
        <f>IF(N684="sníž. přenesená",J684,0)</f>
        <v>0</v>
      </c>
      <c r="BI684" s="216">
        <f>IF(N684="nulová",J684,0)</f>
        <v>0</v>
      </c>
      <c r="BJ684" s="16" t="s">
        <v>85</v>
      </c>
      <c r="BK684" s="216">
        <f>ROUND(I684*H684,2)</f>
        <v>0</v>
      </c>
      <c r="BL684" s="16" t="s">
        <v>254</v>
      </c>
      <c r="BM684" s="16" t="s">
        <v>1397</v>
      </c>
    </row>
    <row r="685" s="12" customFormat="1">
      <c r="B685" s="228"/>
      <c r="C685" s="229"/>
      <c r="D685" s="219" t="s">
        <v>180</v>
      </c>
      <c r="E685" s="230" t="s">
        <v>1</v>
      </c>
      <c r="F685" s="231" t="s">
        <v>1398</v>
      </c>
      <c r="G685" s="229"/>
      <c r="H685" s="232">
        <v>36.270000000000003</v>
      </c>
      <c r="I685" s="233"/>
      <c r="J685" s="229"/>
      <c r="K685" s="229"/>
      <c r="L685" s="234"/>
      <c r="M685" s="235"/>
      <c r="N685" s="236"/>
      <c r="O685" s="236"/>
      <c r="P685" s="236"/>
      <c r="Q685" s="236"/>
      <c r="R685" s="236"/>
      <c r="S685" s="236"/>
      <c r="T685" s="237"/>
      <c r="AT685" s="238" t="s">
        <v>180</v>
      </c>
      <c r="AU685" s="238" t="s">
        <v>87</v>
      </c>
      <c r="AV685" s="12" t="s">
        <v>87</v>
      </c>
      <c r="AW685" s="12" t="s">
        <v>38</v>
      </c>
      <c r="AX685" s="12" t="s">
        <v>85</v>
      </c>
      <c r="AY685" s="238" t="s">
        <v>171</v>
      </c>
    </row>
    <row r="686" s="1" customFormat="1" ht="16.5" customHeight="1">
      <c r="B686" s="38"/>
      <c r="C686" s="205" t="s">
        <v>1399</v>
      </c>
      <c r="D686" s="205" t="s">
        <v>173</v>
      </c>
      <c r="E686" s="206" t="s">
        <v>1400</v>
      </c>
      <c r="F686" s="207" t="s">
        <v>1401</v>
      </c>
      <c r="G686" s="208" t="s">
        <v>176</v>
      </c>
      <c r="H686" s="209">
        <v>249.518</v>
      </c>
      <c r="I686" s="210"/>
      <c r="J686" s="211">
        <f>ROUND(I686*H686,2)</f>
        <v>0</v>
      </c>
      <c r="K686" s="207" t="s">
        <v>177</v>
      </c>
      <c r="L686" s="43"/>
      <c r="M686" s="212" t="s">
        <v>1</v>
      </c>
      <c r="N686" s="213" t="s">
        <v>48</v>
      </c>
      <c r="O686" s="79"/>
      <c r="P686" s="214">
        <f>O686*H686</f>
        <v>0</v>
      </c>
      <c r="Q686" s="214">
        <v>0.00020000000000000001</v>
      </c>
      <c r="R686" s="214">
        <f>Q686*H686</f>
        <v>0.049903599999999999</v>
      </c>
      <c r="S686" s="214">
        <v>0</v>
      </c>
      <c r="T686" s="215">
        <f>S686*H686</f>
        <v>0</v>
      </c>
      <c r="AR686" s="16" t="s">
        <v>254</v>
      </c>
      <c r="AT686" s="16" t="s">
        <v>173</v>
      </c>
      <c r="AU686" s="16" t="s">
        <v>87</v>
      </c>
      <c r="AY686" s="16" t="s">
        <v>171</v>
      </c>
      <c r="BE686" s="216">
        <f>IF(N686="základní",J686,0)</f>
        <v>0</v>
      </c>
      <c r="BF686" s="216">
        <f>IF(N686="snížená",J686,0)</f>
        <v>0</v>
      </c>
      <c r="BG686" s="216">
        <f>IF(N686="zákl. přenesená",J686,0)</f>
        <v>0</v>
      </c>
      <c r="BH686" s="216">
        <f>IF(N686="sníž. přenesená",J686,0)</f>
        <v>0</v>
      </c>
      <c r="BI686" s="216">
        <f>IF(N686="nulová",J686,0)</f>
        <v>0</v>
      </c>
      <c r="BJ686" s="16" t="s">
        <v>85</v>
      </c>
      <c r="BK686" s="216">
        <f>ROUND(I686*H686,2)</f>
        <v>0</v>
      </c>
      <c r="BL686" s="16" t="s">
        <v>254</v>
      </c>
      <c r="BM686" s="16" t="s">
        <v>1402</v>
      </c>
    </row>
    <row r="687" s="1" customFormat="1" ht="16.5" customHeight="1">
      <c r="B687" s="38"/>
      <c r="C687" s="205" t="s">
        <v>1403</v>
      </c>
      <c r="D687" s="205" t="s">
        <v>173</v>
      </c>
      <c r="E687" s="206" t="s">
        <v>1404</v>
      </c>
      <c r="F687" s="207" t="s">
        <v>1405</v>
      </c>
      <c r="G687" s="208" t="s">
        <v>176</v>
      </c>
      <c r="H687" s="209">
        <v>980.10000000000002</v>
      </c>
      <c r="I687" s="210"/>
      <c r="J687" s="211">
        <f>ROUND(I687*H687,2)</f>
        <v>0</v>
      </c>
      <c r="K687" s="207" t="s">
        <v>177</v>
      </c>
      <c r="L687" s="43"/>
      <c r="M687" s="212" t="s">
        <v>1</v>
      </c>
      <c r="N687" s="213" t="s">
        <v>48</v>
      </c>
      <c r="O687" s="79"/>
      <c r="P687" s="214">
        <f>O687*H687</f>
        <v>0</v>
      </c>
      <c r="Q687" s="214">
        <v>0.01434</v>
      </c>
      <c r="R687" s="214">
        <f>Q687*H687</f>
        <v>14.054634</v>
      </c>
      <c r="S687" s="214">
        <v>0</v>
      </c>
      <c r="T687" s="215">
        <f>S687*H687</f>
        <v>0</v>
      </c>
      <c r="AR687" s="16" t="s">
        <v>254</v>
      </c>
      <c r="AT687" s="16" t="s">
        <v>173</v>
      </c>
      <c r="AU687" s="16" t="s">
        <v>87</v>
      </c>
      <c r="AY687" s="16" t="s">
        <v>171</v>
      </c>
      <c r="BE687" s="216">
        <f>IF(N687="základní",J687,0)</f>
        <v>0</v>
      </c>
      <c r="BF687" s="216">
        <f>IF(N687="snížená",J687,0)</f>
        <v>0</v>
      </c>
      <c r="BG687" s="216">
        <f>IF(N687="zákl. přenesená",J687,0)</f>
        <v>0</v>
      </c>
      <c r="BH687" s="216">
        <f>IF(N687="sníž. přenesená",J687,0)</f>
        <v>0</v>
      </c>
      <c r="BI687" s="216">
        <f>IF(N687="nulová",J687,0)</f>
        <v>0</v>
      </c>
      <c r="BJ687" s="16" t="s">
        <v>85</v>
      </c>
      <c r="BK687" s="216">
        <f>ROUND(I687*H687,2)</f>
        <v>0</v>
      </c>
      <c r="BL687" s="16" t="s">
        <v>254</v>
      </c>
      <c r="BM687" s="16" t="s">
        <v>1406</v>
      </c>
    </row>
    <row r="688" s="11" customFormat="1">
      <c r="B688" s="217"/>
      <c r="C688" s="218"/>
      <c r="D688" s="219" t="s">
        <v>180</v>
      </c>
      <c r="E688" s="220" t="s">
        <v>1</v>
      </c>
      <c r="F688" s="221" t="s">
        <v>1407</v>
      </c>
      <c r="G688" s="218"/>
      <c r="H688" s="220" t="s">
        <v>1</v>
      </c>
      <c r="I688" s="222"/>
      <c r="J688" s="218"/>
      <c r="K688" s="218"/>
      <c r="L688" s="223"/>
      <c r="M688" s="224"/>
      <c r="N688" s="225"/>
      <c r="O688" s="225"/>
      <c r="P688" s="225"/>
      <c r="Q688" s="225"/>
      <c r="R688" s="225"/>
      <c r="S688" s="225"/>
      <c r="T688" s="226"/>
      <c r="AT688" s="227" t="s">
        <v>180</v>
      </c>
      <c r="AU688" s="227" t="s">
        <v>87</v>
      </c>
      <c r="AV688" s="11" t="s">
        <v>85</v>
      </c>
      <c r="AW688" s="11" t="s">
        <v>38</v>
      </c>
      <c r="AX688" s="11" t="s">
        <v>77</v>
      </c>
      <c r="AY688" s="227" t="s">
        <v>171</v>
      </c>
    </row>
    <row r="689" s="12" customFormat="1">
      <c r="B689" s="228"/>
      <c r="C689" s="229"/>
      <c r="D689" s="219" t="s">
        <v>180</v>
      </c>
      <c r="E689" s="230" t="s">
        <v>1</v>
      </c>
      <c r="F689" s="231" t="s">
        <v>1408</v>
      </c>
      <c r="G689" s="229"/>
      <c r="H689" s="232">
        <v>980.10000000000002</v>
      </c>
      <c r="I689" s="233"/>
      <c r="J689" s="229"/>
      <c r="K689" s="229"/>
      <c r="L689" s="234"/>
      <c r="M689" s="235"/>
      <c r="N689" s="236"/>
      <c r="O689" s="236"/>
      <c r="P689" s="236"/>
      <c r="Q689" s="236"/>
      <c r="R689" s="236"/>
      <c r="S689" s="236"/>
      <c r="T689" s="237"/>
      <c r="AT689" s="238" t="s">
        <v>180</v>
      </c>
      <c r="AU689" s="238" t="s">
        <v>87</v>
      </c>
      <c r="AV689" s="12" t="s">
        <v>87</v>
      </c>
      <c r="AW689" s="12" t="s">
        <v>38</v>
      </c>
      <c r="AX689" s="12" t="s">
        <v>85</v>
      </c>
      <c r="AY689" s="238" t="s">
        <v>171</v>
      </c>
    </row>
    <row r="690" s="1" customFormat="1" ht="16.5" customHeight="1">
      <c r="B690" s="38"/>
      <c r="C690" s="205" t="s">
        <v>1409</v>
      </c>
      <c r="D690" s="205" t="s">
        <v>173</v>
      </c>
      <c r="E690" s="206" t="s">
        <v>1410</v>
      </c>
      <c r="F690" s="207" t="s">
        <v>1411</v>
      </c>
      <c r="G690" s="208" t="s">
        <v>176</v>
      </c>
      <c r="H690" s="209">
        <v>183.08000000000001</v>
      </c>
      <c r="I690" s="210"/>
      <c r="J690" s="211">
        <f>ROUND(I690*H690,2)</f>
        <v>0</v>
      </c>
      <c r="K690" s="207" t="s">
        <v>177</v>
      </c>
      <c r="L690" s="43"/>
      <c r="M690" s="212" t="s">
        <v>1</v>
      </c>
      <c r="N690" s="213" t="s">
        <v>48</v>
      </c>
      <c r="O690" s="79"/>
      <c r="P690" s="214">
        <f>O690*H690</f>
        <v>0</v>
      </c>
      <c r="Q690" s="214">
        <v>0.00010000000000000001</v>
      </c>
      <c r="R690" s="214">
        <f>Q690*H690</f>
        <v>0.018308000000000001</v>
      </c>
      <c r="S690" s="214">
        <v>0</v>
      </c>
      <c r="T690" s="215">
        <f>S690*H690</f>
        <v>0</v>
      </c>
      <c r="AR690" s="16" t="s">
        <v>254</v>
      </c>
      <c r="AT690" s="16" t="s">
        <v>173</v>
      </c>
      <c r="AU690" s="16" t="s">
        <v>87</v>
      </c>
      <c r="AY690" s="16" t="s">
        <v>171</v>
      </c>
      <c r="BE690" s="216">
        <f>IF(N690="základní",J690,0)</f>
        <v>0</v>
      </c>
      <c r="BF690" s="216">
        <f>IF(N690="snížená",J690,0)</f>
        <v>0</v>
      </c>
      <c r="BG690" s="216">
        <f>IF(N690="zákl. přenesená",J690,0)</f>
        <v>0</v>
      </c>
      <c r="BH690" s="216">
        <f>IF(N690="sníž. přenesená",J690,0)</f>
        <v>0</v>
      </c>
      <c r="BI690" s="216">
        <f>IF(N690="nulová",J690,0)</f>
        <v>0</v>
      </c>
      <c r="BJ690" s="16" t="s">
        <v>85</v>
      </c>
      <c r="BK690" s="216">
        <f>ROUND(I690*H690,2)</f>
        <v>0</v>
      </c>
      <c r="BL690" s="16" t="s">
        <v>254</v>
      </c>
      <c r="BM690" s="16" t="s">
        <v>1412</v>
      </c>
    </row>
    <row r="691" s="12" customFormat="1">
      <c r="B691" s="228"/>
      <c r="C691" s="229"/>
      <c r="D691" s="219" t="s">
        <v>180</v>
      </c>
      <c r="E691" s="230" t="s">
        <v>1</v>
      </c>
      <c r="F691" s="231" t="s">
        <v>1413</v>
      </c>
      <c r="G691" s="229"/>
      <c r="H691" s="232">
        <v>183.08000000000001</v>
      </c>
      <c r="I691" s="233"/>
      <c r="J691" s="229"/>
      <c r="K691" s="229"/>
      <c r="L691" s="234"/>
      <c r="M691" s="235"/>
      <c r="N691" s="236"/>
      <c r="O691" s="236"/>
      <c r="P691" s="236"/>
      <c r="Q691" s="236"/>
      <c r="R691" s="236"/>
      <c r="S691" s="236"/>
      <c r="T691" s="237"/>
      <c r="AT691" s="238" t="s">
        <v>180</v>
      </c>
      <c r="AU691" s="238" t="s">
        <v>87</v>
      </c>
      <c r="AV691" s="12" t="s">
        <v>87</v>
      </c>
      <c r="AW691" s="12" t="s">
        <v>38</v>
      </c>
      <c r="AX691" s="12" t="s">
        <v>85</v>
      </c>
      <c r="AY691" s="238" t="s">
        <v>171</v>
      </c>
    </row>
    <row r="692" s="1" customFormat="1" ht="16.5" customHeight="1">
      <c r="B692" s="38"/>
      <c r="C692" s="205" t="s">
        <v>1414</v>
      </c>
      <c r="D692" s="205" t="s">
        <v>173</v>
      </c>
      <c r="E692" s="206" t="s">
        <v>1415</v>
      </c>
      <c r="F692" s="207" t="s">
        <v>1416</v>
      </c>
      <c r="G692" s="208" t="s">
        <v>176</v>
      </c>
      <c r="H692" s="209">
        <v>444.98099999999999</v>
      </c>
      <c r="I692" s="210"/>
      <c r="J692" s="211">
        <f>ROUND(I692*H692,2)</f>
        <v>0</v>
      </c>
      <c r="K692" s="207" t="s">
        <v>177</v>
      </c>
      <c r="L692" s="43"/>
      <c r="M692" s="212" t="s">
        <v>1</v>
      </c>
      <c r="N692" s="213" t="s">
        <v>48</v>
      </c>
      <c r="O692" s="79"/>
      <c r="P692" s="214">
        <f>O692*H692</f>
        <v>0</v>
      </c>
      <c r="Q692" s="214">
        <v>0.00010000000000000001</v>
      </c>
      <c r="R692" s="214">
        <f>Q692*H692</f>
        <v>0.044498099999999999</v>
      </c>
      <c r="S692" s="214">
        <v>0</v>
      </c>
      <c r="T692" s="215">
        <f>S692*H692</f>
        <v>0</v>
      </c>
      <c r="AR692" s="16" t="s">
        <v>254</v>
      </c>
      <c r="AT692" s="16" t="s">
        <v>173</v>
      </c>
      <c r="AU692" s="16" t="s">
        <v>87</v>
      </c>
      <c r="AY692" s="16" t="s">
        <v>171</v>
      </c>
      <c r="BE692" s="216">
        <f>IF(N692="základní",J692,0)</f>
        <v>0</v>
      </c>
      <c r="BF692" s="216">
        <f>IF(N692="snížená",J692,0)</f>
        <v>0</v>
      </c>
      <c r="BG692" s="216">
        <f>IF(N692="zákl. přenesená",J692,0)</f>
        <v>0</v>
      </c>
      <c r="BH692" s="216">
        <f>IF(N692="sníž. přenesená",J692,0)</f>
        <v>0</v>
      </c>
      <c r="BI692" s="216">
        <f>IF(N692="nulová",J692,0)</f>
        <v>0</v>
      </c>
      <c r="BJ692" s="16" t="s">
        <v>85</v>
      </c>
      <c r="BK692" s="216">
        <f>ROUND(I692*H692,2)</f>
        <v>0</v>
      </c>
      <c r="BL692" s="16" t="s">
        <v>254</v>
      </c>
      <c r="BM692" s="16" t="s">
        <v>1417</v>
      </c>
    </row>
    <row r="693" s="12" customFormat="1">
      <c r="B693" s="228"/>
      <c r="C693" s="229"/>
      <c r="D693" s="219" t="s">
        <v>180</v>
      </c>
      <c r="E693" s="230" t="s">
        <v>1</v>
      </c>
      <c r="F693" s="231" t="s">
        <v>1418</v>
      </c>
      <c r="G693" s="229"/>
      <c r="H693" s="232">
        <v>444.98099999999999</v>
      </c>
      <c r="I693" s="233"/>
      <c r="J693" s="229"/>
      <c r="K693" s="229"/>
      <c r="L693" s="234"/>
      <c r="M693" s="235"/>
      <c r="N693" s="236"/>
      <c r="O693" s="236"/>
      <c r="P693" s="236"/>
      <c r="Q693" s="236"/>
      <c r="R693" s="236"/>
      <c r="S693" s="236"/>
      <c r="T693" s="237"/>
      <c r="AT693" s="238" t="s">
        <v>180</v>
      </c>
      <c r="AU693" s="238" t="s">
        <v>87</v>
      </c>
      <c r="AV693" s="12" t="s">
        <v>87</v>
      </c>
      <c r="AW693" s="12" t="s">
        <v>38</v>
      </c>
      <c r="AX693" s="12" t="s">
        <v>85</v>
      </c>
      <c r="AY693" s="238" t="s">
        <v>171</v>
      </c>
    </row>
    <row r="694" s="1" customFormat="1" ht="16.5" customHeight="1">
      <c r="B694" s="38"/>
      <c r="C694" s="205" t="s">
        <v>1419</v>
      </c>
      <c r="D694" s="205" t="s">
        <v>173</v>
      </c>
      <c r="E694" s="206" t="s">
        <v>1420</v>
      </c>
      <c r="F694" s="207" t="s">
        <v>1421</v>
      </c>
      <c r="G694" s="208" t="s">
        <v>176</v>
      </c>
      <c r="H694" s="209">
        <v>249.518</v>
      </c>
      <c r="I694" s="210"/>
      <c r="J694" s="211">
        <f>ROUND(I694*H694,2)</f>
        <v>0</v>
      </c>
      <c r="K694" s="207" t="s">
        <v>1</v>
      </c>
      <c r="L694" s="43"/>
      <c r="M694" s="212" t="s">
        <v>1</v>
      </c>
      <c r="N694" s="213" t="s">
        <v>48</v>
      </c>
      <c r="O694" s="79"/>
      <c r="P694" s="214">
        <f>O694*H694</f>
        <v>0</v>
      </c>
      <c r="Q694" s="214">
        <v>0.038890000000000001</v>
      </c>
      <c r="R694" s="214">
        <f>Q694*H694</f>
        <v>9.7037550200000009</v>
      </c>
      <c r="S694" s="214">
        <v>0</v>
      </c>
      <c r="T694" s="215">
        <f>S694*H694</f>
        <v>0</v>
      </c>
      <c r="AR694" s="16" t="s">
        <v>254</v>
      </c>
      <c r="AT694" s="16" t="s">
        <v>173</v>
      </c>
      <c r="AU694" s="16" t="s">
        <v>87</v>
      </c>
      <c r="AY694" s="16" t="s">
        <v>171</v>
      </c>
      <c r="BE694" s="216">
        <f>IF(N694="základní",J694,0)</f>
        <v>0</v>
      </c>
      <c r="BF694" s="216">
        <f>IF(N694="snížená",J694,0)</f>
        <v>0</v>
      </c>
      <c r="BG694" s="216">
        <f>IF(N694="zákl. přenesená",J694,0)</f>
        <v>0</v>
      </c>
      <c r="BH694" s="216">
        <f>IF(N694="sníž. přenesená",J694,0)</f>
        <v>0</v>
      </c>
      <c r="BI694" s="216">
        <f>IF(N694="nulová",J694,0)</f>
        <v>0</v>
      </c>
      <c r="BJ694" s="16" t="s">
        <v>85</v>
      </c>
      <c r="BK694" s="216">
        <f>ROUND(I694*H694,2)</f>
        <v>0</v>
      </c>
      <c r="BL694" s="16" t="s">
        <v>254</v>
      </c>
      <c r="BM694" s="16" t="s">
        <v>1422</v>
      </c>
    </row>
    <row r="695" s="11" customFormat="1">
      <c r="B695" s="217"/>
      <c r="C695" s="218"/>
      <c r="D695" s="219" t="s">
        <v>180</v>
      </c>
      <c r="E695" s="220" t="s">
        <v>1</v>
      </c>
      <c r="F695" s="221" t="s">
        <v>1423</v>
      </c>
      <c r="G695" s="218"/>
      <c r="H695" s="220" t="s">
        <v>1</v>
      </c>
      <c r="I695" s="222"/>
      <c r="J695" s="218"/>
      <c r="K695" s="218"/>
      <c r="L695" s="223"/>
      <c r="M695" s="224"/>
      <c r="N695" s="225"/>
      <c r="O695" s="225"/>
      <c r="P695" s="225"/>
      <c r="Q695" s="225"/>
      <c r="R695" s="225"/>
      <c r="S695" s="225"/>
      <c r="T695" s="226"/>
      <c r="AT695" s="227" t="s">
        <v>180</v>
      </c>
      <c r="AU695" s="227" t="s">
        <v>87</v>
      </c>
      <c r="AV695" s="11" t="s">
        <v>85</v>
      </c>
      <c r="AW695" s="11" t="s">
        <v>38</v>
      </c>
      <c r="AX695" s="11" t="s">
        <v>77</v>
      </c>
      <c r="AY695" s="227" t="s">
        <v>171</v>
      </c>
    </row>
    <row r="696" s="12" customFormat="1">
      <c r="B696" s="228"/>
      <c r="C696" s="229"/>
      <c r="D696" s="219" t="s">
        <v>180</v>
      </c>
      <c r="E696" s="230" t="s">
        <v>1</v>
      </c>
      <c r="F696" s="231" t="s">
        <v>1048</v>
      </c>
      <c r="G696" s="229"/>
      <c r="H696" s="232">
        <v>148.80000000000001</v>
      </c>
      <c r="I696" s="233"/>
      <c r="J696" s="229"/>
      <c r="K696" s="229"/>
      <c r="L696" s="234"/>
      <c r="M696" s="235"/>
      <c r="N696" s="236"/>
      <c r="O696" s="236"/>
      <c r="P696" s="236"/>
      <c r="Q696" s="236"/>
      <c r="R696" s="236"/>
      <c r="S696" s="236"/>
      <c r="T696" s="237"/>
      <c r="AT696" s="238" t="s">
        <v>180</v>
      </c>
      <c r="AU696" s="238" t="s">
        <v>87</v>
      </c>
      <c r="AV696" s="12" t="s">
        <v>87</v>
      </c>
      <c r="AW696" s="12" t="s">
        <v>38</v>
      </c>
      <c r="AX696" s="12" t="s">
        <v>77</v>
      </c>
      <c r="AY696" s="238" t="s">
        <v>171</v>
      </c>
    </row>
    <row r="697" s="12" customFormat="1">
      <c r="B697" s="228"/>
      <c r="C697" s="229"/>
      <c r="D697" s="219" t="s">
        <v>180</v>
      </c>
      <c r="E697" s="230" t="s">
        <v>1</v>
      </c>
      <c r="F697" s="231" t="s">
        <v>1049</v>
      </c>
      <c r="G697" s="229"/>
      <c r="H697" s="232">
        <v>141.18799999999999</v>
      </c>
      <c r="I697" s="233"/>
      <c r="J697" s="229"/>
      <c r="K697" s="229"/>
      <c r="L697" s="234"/>
      <c r="M697" s="235"/>
      <c r="N697" s="236"/>
      <c r="O697" s="236"/>
      <c r="P697" s="236"/>
      <c r="Q697" s="236"/>
      <c r="R697" s="236"/>
      <c r="S697" s="236"/>
      <c r="T697" s="237"/>
      <c r="AT697" s="238" t="s">
        <v>180</v>
      </c>
      <c r="AU697" s="238" t="s">
        <v>87</v>
      </c>
      <c r="AV697" s="12" t="s">
        <v>87</v>
      </c>
      <c r="AW697" s="12" t="s">
        <v>38</v>
      </c>
      <c r="AX697" s="12" t="s">
        <v>77</v>
      </c>
      <c r="AY697" s="238" t="s">
        <v>171</v>
      </c>
    </row>
    <row r="698" s="12" customFormat="1">
      <c r="B698" s="228"/>
      <c r="C698" s="229"/>
      <c r="D698" s="219" t="s">
        <v>180</v>
      </c>
      <c r="E698" s="230" t="s">
        <v>1</v>
      </c>
      <c r="F698" s="231" t="s">
        <v>1424</v>
      </c>
      <c r="G698" s="229"/>
      <c r="H698" s="232">
        <v>26.129999999999999</v>
      </c>
      <c r="I698" s="233"/>
      <c r="J698" s="229"/>
      <c r="K698" s="229"/>
      <c r="L698" s="234"/>
      <c r="M698" s="235"/>
      <c r="N698" s="236"/>
      <c r="O698" s="236"/>
      <c r="P698" s="236"/>
      <c r="Q698" s="236"/>
      <c r="R698" s="236"/>
      <c r="S698" s="236"/>
      <c r="T698" s="237"/>
      <c r="AT698" s="238" t="s">
        <v>180</v>
      </c>
      <c r="AU698" s="238" t="s">
        <v>87</v>
      </c>
      <c r="AV698" s="12" t="s">
        <v>87</v>
      </c>
      <c r="AW698" s="12" t="s">
        <v>38</v>
      </c>
      <c r="AX698" s="12" t="s">
        <v>77</v>
      </c>
      <c r="AY698" s="238" t="s">
        <v>171</v>
      </c>
    </row>
    <row r="699" s="12" customFormat="1">
      <c r="B699" s="228"/>
      <c r="C699" s="229"/>
      <c r="D699" s="219" t="s">
        <v>180</v>
      </c>
      <c r="E699" s="230" t="s">
        <v>1</v>
      </c>
      <c r="F699" s="231" t="s">
        <v>1050</v>
      </c>
      <c r="G699" s="229"/>
      <c r="H699" s="232">
        <v>-66.599999999999994</v>
      </c>
      <c r="I699" s="233"/>
      <c r="J699" s="229"/>
      <c r="K699" s="229"/>
      <c r="L699" s="234"/>
      <c r="M699" s="235"/>
      <c r="N699" s="236"/>
      <c r="O699" s="236"/>
      <c r="P699" s="236"/>
      <c r="Q699" s="236"/>
      <c r="R699" s="236"/>
      <c r="S699" s="236"/>
      <c r="T699" s="237"/>
      <c r="AT699" s="238" t="s">
        <v>180</v>
      </c>
      <c r="AU699" s="238" t="s">
        <v>87</v>
      </c>
      <c r="AV699" s="12" t="s">
        <v>87</v>
      </c>
      <c r="AW699" s="12" t="s">
        <v>38</v>
      </c>
      <c r="AX699" s="12" t="s">
        <v>77</v>
      </c>
      <c r="AY699" s="238" t="s">
        <v>171</v>
      </c>
    </row>
    <row r="700" s="13" customFormat="1">
      <c r="B700" s="239"/>
      <c r="C700" s="240"/>
      <c r="D700" s="219" t="s">
        <v>180</v>
      </c>
      <c r="E700" s="241" t="s">
        <v>1</v>
      </c>
      <c r="F700" s="242" t="s">
        <v>253</v>
      </c>
      <c r="G700" s="240"/>
      <c r="H700" s="243">
        <v>249.518</v>
      </c>
      <c r="I700" s="244"/>
      <c r="J700" s="240"/>
      <c r="K700" s="240"/>
      <c r="L700" s="245"/>
      <c r="M700" s="246"/>
      <c r="N700" s="247"/>
      <c r="O700" s="247"/>
      <c r="P700" s="247"/>
      <c r="Q700" s="247"/>
      <c r="R700" s="247"/>
      <c r="S700" s="247"/>
      <c r="T700" s="248"/>
      <c r="AT700" s="249" t="s">
        <v>180</v>
      </c>
      <c r="AU700" s="249" t="s">
        <v>87</v>
      </c>
      <c r="AV700" s="13" t="s">
        <v>178</v>
      </c>
      <c r="AW700" s="13" t="s">
        <v>38</v>
      </c>
      <c r="AX700" s="13" t="s">
        <v>85</v>
      </c>
      <c r="AY700" s="249" t="s">
        <v>171</v>
      </c>
    </row>
    <row r="701" s="1" customFormat="1" ht="16.5" customHeight="1">
      <c r="B701" s="38"/>
      <c r="C701" s="205" t="s">
        <v>1425</v>
      </c>
      <c r="D701" s="205" t="s">
        <v>173</v>
      </c>
      <c r="E701" s="206" t="s">
        <v>1426</v>
      </c>
      <c r="F701" s="207" t="s">
        <v>1427</v>
      </c>
      <c r="G701" s="208" t="s">
        <v>331</v>
      </c>
      <c r="H701" s="209">
        <v>2</v>
      </c>
      <c r="I701" s="210"/>
      <c r="J701" s="211">
        <f>ROUND(I701*H701,2)</f>
        <v>0</v>
      </c>
      <c r="K701" s="207" t="s">
        <v>177</v>
      </c>
      <c r="L701" s="43"/>
      <c r="M701" s="212" t="s">
        <v>1</v>
      </c>
      <c r="N701" s="213" t="s">
        <v>48</v>
      </c>
      <c r="O701" s="79"/>
      <c r="P701" s="214">
        <f>O701*H701</f>
        <v>0</v>
      </c>
      <c r="Q701" s="214">
        <v>8.0000000000000007E-05</v>
      </c>
      <c r="R701" s="214">
        <f>Q701*H701</f>
        <v>0.00016000000000000001</v>
      </c>
      <c r="S701" s="214">
        <v>0</v>
      </c>
      <c r="T701" s="215">
        <f>S701*H701</f>
        <v>0</v>
      </c>
      <c r="AR701" s="16" t="s">
        <v>254</v>
      </c>
      <c r="AT701" s="16" t="s">
        <v>173</v>
      </c>
      <c r="AU701" s="16" t="s">
        <v>87</v>
      </c>
      <c r="AY701" s="16" t="s">
        <v>171</v>
      </c>
      <c r="BE701" s="216">
        <f>IF(N701="základní",J701,0)</f>
        <v>0</v>
      </c>
      <c r="BF701" s="216">
        <f>IF(N701="snížená",J701,0)</f>
        <v>0</v>
      </c>
      <c r="BG701" s="216">
        <f>IF(N701="zákl. přenesená",J701,0)</f>
        <v>0</v>
      </c>
      <c r="BH701" s="216">
        <f>IF(N701="sníž. přenesená",J701,0)</f>
        <v>0</v>
      </c>
      <c r="BI701" s="216">
        <f>IF(N701="nulová",J701,0)</f>
        <v>0</v>
      </c>
      <c r="BJ701" s="16" t="s">
        <v>85</v>
      </c>
      <c r="BK701" s="216">
        <f>ROUND(I701*H701,2)</f>
        <v>0</v>
      </c>
      <c r="BL701" s="16" t="s">
        <v>254</v>
      </c>
      <c r="BM701" s="16" t="s">
        <v>1428</v>
      </c>
    </row>
    <row r="702" s="1" customFormat="1" ht="16.5" customHeight="1">
      <c r="B702" s="38"/>
      <c r="C702" s="261" t="s">
        <v>1429</v>
      </c>
      <c r="D702" s="261" t="s">
        <v>383</v>
      </c>
      <c r="E702" s="262" t="s">
        <v>1430</v>
      </c>
      <c r="F702" s="263" t="s">
        <v>1431</v>
      </c>
      <c r="G702" s="264" t="s">
        <v>331</v>
      </c>
      <c r="H702" s="265">
        <v>2</v>
      </c>
      <c r="I702" s="266"/>
      <c r="J702" s="267">
        <f>ROUND(I702*H702,2)</f>
        <v>0</v>
      </c>
      <c r="K702" s="263" t="s">
        <v>177</v>
      </c>
      <c r="L702" s="268"/>
      <c r="M702" s="269" t="s">
        <v>1</v>
      </c>
      <c r="N702" s="270" t="s">
        <v>48</v>
      </c>
      <c r="O702" s="79"/>
      <c r="P702" s="214">
        <f>O702*H702</f>
        <v>0</v>
      </c>
      <c r="Q702" s="214">
        <v>0.00072999999999999996</v>
      </c>
      <c r="R702" s="214">
        <f>Q702*H702</f>
        <v>0.0014599999999999999</v>
      </c>
      <c r="S702" s="214">
        <v>0</v>
      </c>
      <c r="T702" s="215">
        <f>S702*H702</f>
        <v>0</v>
      </c>
      <c r="AR702" s="16" t="s">
        <v>343</v>
      </c>
      <c r="AT702" s="16" t="s">
        <v>383</v>
      </c>
      <c r="AU702" s="16" t="s">
        <v>87</v>
      </c>
      <c r="AY702" s="16" t="s">
        <v>171</v>
      </c>
      <c r="BE702" s="216">
        <f>IF(N702="základní",J702,0)</f>
        <v>0</v>
      </c>
      <c r="BF702" s="216">
        <f>IF(N702="snížená",J702,0)</f>
        <v>0</v>
      </c>
      <c r="BG702" s="216">
        <f>IF(N702="zákl. přenesená",J702,0)</f>
        <v>0</v>
      </c>
      <c r="BH702" s="216">
        <f>IF(N702="sníž. přenesená",J702,0)</f>
        <v>0</v>
      </c>
      <c r="BI702" s="216">
        <f>IF(N702="nulová",J702,0)</f>
        <v>0</v>
      </c>
      <c r="BJ702" s="16" t="s">
        <v>85</v>
      </c>
      <c r="BK702" s="216">
        <f>ROUND(I702*H702,2)</f>
        <v>0</v>
      </c>
      <c r="BL702" s="16" t="s">
        <v>254</v>
      </c>
      <c r="BM702" s="16" t="s">
        <v>1432</v>
      </c>
    </row>
    <row r="703" s="1" customFormat="1" ht="16.5" customHeight="1">
      <c r="B703" s="38"/>
      <c r="C703" s="205" t="s">
        <v>1433</v>
      </c>
      <c r="D703" s="205" t="s">
        <v>173</v>
      </c>
      <c r="E703" s="206" t="s">
        <v>1434</v>
      </c>
      <c r="F703" s="207" t="s">
        <v>1435</v>
      </c>
      <c r="G703" s="208" t="s">
        <v>234</v>
      </c>
      <c r="H703" s="209">
        <v>34.087000000000003</v>
      </c>
      <c r="I703" s="210"/>
      <c r="J703" s="211">
        <f>ROUND(I703*H703,2)</f>
        <v>0</v>
      </c>
      <c r="K703" s="207" t="s">
        <v>177</v>
      </c>
      <c r="L703" s="43"/>
      <c r="M703" s="212" t="s">
        <v>1</v>
      </c>
      <c r="N703" s="213" t="s">
        <v>48</v>
      </c>
      <c r="O703" s="79"/>
      <c r="P703" s="214">
        <f>O703*H703</f>
        <v>0</v>
      </c>
      <c r="Q703" s="214">
        <v>0</v>
      </c>
      <c r="R703" s="214">
        <f>Q703*H703</f>
        <v>0</v>
      </c>
      <c r="S703" s="214">
        <v>0</v>
      </c>
      <c r="T703" s="215">
        <f>S703*H703</f>
        <v>0</v>
      </c>
      <c r="AR703" s="16" t="s">
        <v>254</v>
      </c>
      <c r="AT703" s="16" t="s">
        <v>173</v>
      </c>
      <c r="AU703" s="16" t="s">
        <v>87</v>
      </c>
      <c r="AY703" s="16" t="s">
        <v>171</v>
      </c>
      <c r="BE703" s="216">
        <f>IF(N703="základní",J703,0)</f>
        <v>0</v>
      </c>
      <c r="BF703" s="216">
        <f>IF(N703="snížená",J703,0)</f>
        <v>0</v>
      </c>
      <c r="BG703" s="216">
        <f>IF(N703="zákl. přenesená",J703,0)</f>
        <v>0</v>
      </c>
      <c r="BH703" s="216">
        <f>IF(N703="sníž. přenesená",J703,0)</f>
        <v>0</v>
      </c>
      <c r="BI703" s="216">
        <f>IF(N703="nulová",J703,0)</f>
        <v>0</v>
      </c>
      <c r="BJ703" s="16" t="s">
        <v>85</v>
      </c>
      <c r="BK703" s="216">
        <f>ROUND(I703*H703,2)</f>
        <v>0</v>
      </c>
      <c r="BL703" s="16" t="s">
        <v>254</v>
      </c>
      <c r="BM703" s="16" t="s">
        <v>1436</v>
      </c>
    </row>
    <row r="704" s="10" customFormat="1" ht="22.8" customHeight="1">
      <c r="B704" s="189"/>
      <c r="C704" s="190"/>
      <c r="D704" s="191" t="s">
        <v>76</v>
      </c>
      <c r="E704" s="203" t="s">
        <v>1437</v>
      </c>
      <c r="F704" s="203" t="s">
        <v>1438</v>
      </c>
      <c r="G704" s="190"/>
      <c r="H704" s="190"/>
      <c r="I704" s="193"/>
      <c r="J704" s="204">
        <f>BK704</f>
        <v>0</v>
      </c>
      <c r="K704" s="190"/>
      <c r="L704" s="195"/>
      <c r="M704" s="196"/>
      <c r="N704" s="197"/>
      <c r="O704" s="197"/>
      <c r="P704" s="198">
        <f>SUM(P705:P776)</f>
        <v>0</v>
      </c>
      <c r="Q704" s="197"/>
      <c r="R704" s="198">
        <f>SUM(R705:R776)</f>
        <v>1.9390321999999995</v>
      </c>
      <c r="S704" s="197"/>
      <c r="T704" s="199">
        <f>SUM(T705:T776)</f>
        <v>0.60940499999999997</v>
      </c>
      <c r="AR704" s="200" t="s">
        <v>87</v>
      </c>
      <c r="AT704" s="201" t="s">
        <v>76</v>
      </c>
      <c r="AU704" s="201" t="s">
        <v>85</v>
      </c>
      <c r="AY704" s="200" t="s">
        <v>171</v>
      </c>
      <c r="BK704" s="202">
        <f>SUM(BK705:BK776)</f>
        <v>0</v>
      </c>
    </row>
    <row r="705" s="1" customFormat="1" ht="16.5" customHeight="1">
      <c r="B705" s="38"/>
      <c r="C705" s="205" t="s">
        <v>1439</v>
      </c>
      <c r="D705" s="205" t="s">
        <v>173</v>
      </c>
      <c r="E705" s="206" t="s">
        <v>1440</v>
      </c>
      <c r="F705" s="207" t="s">
        <v>1441</v>
      </c>
      <c r="G705" s="208" t="s">
        <v>189</v>
      </c>
      <c r="H705" s="209">
        <v>38.5</v>
      </c>
      <c r="I705" s="210"/>
      <c r="J705" s="211">
        <f>ROUND(I705*H705,2)</f>
        <v>0</v>
      </c>
      <c r="K705" s="207" t="s">
        <v>177</v>
      </c>
      <c r="L705" s="43"/>
      <c r="M705" s="212" t="s">
        <v>1</v>
      </c>
      <c r="N705" s="213" t="s">
        <v>48</v>
      </c>
      <c r="O705" s="79"/>
      <c r="P705" s="214">
        <f>O705*H705</f>
        <v>0</v>
      </c>
      <c r="Q705" s="214">
        <v>0</v>
      </c>
      <c r="R705" s="214">
        <f>Q705*H705</f>
        <v>0</v>
      </c>
      <c r="S705" s="214">
        <v>0.0033800000000000002</v>
      </c>
      <c r="T705" s="215">
        <f>S705*H705</f>
        <v>0.13013</v>
      </c>
      <c r="AR705" s="16" t="s">
        <v>254</v>
      </c>
      <c r="AT705" s="16" t="s">
        <v>173</v>
      </c>
      <c r="AU705" s="16" t="s">
        <v>87</v>
      </c>
      <c r="AY705" s="16" t="s">
        <v>171</v>
      </c>
      <c r="BE705" s="216">
        <f>IF(N705="základní",J705,0)</f>
        <v>0</v>
      </c>
      <c r="BF705" s="216">
        <f>IF(N705="snížená",J705,0)</f>
        <v>0</v>
      </c>
      <c r="BG705" s="216">
        <f>IF(N705="zákl. přenesená",J705,0)</f>
        <v>0</v>
      </c>
      <c r="BH705" s="216">
        <f>IF(N705="sníž. přenesená",J705,0)</f>
        <v>0</v>
      </c>
      <c r="BI705" s="216">
        <f>IF(N705="nulová",J705,0)</f>
        <v>0</v>
      </c>
      <c r="BJ705" s="16" t="s">
        <v>85</v>
      </c>
      <c r="BK705" s="216">
        <f>ROUND(I705*H705,2)</f>
        <v>0</v>
      </c>
      <c r="BL705" s="16" t="s">
        <v>254</v>
      </c>
      <c r="BM705" s="16" t="s">
        <v>1442</v>
      </c>
    </row>
    <row r="706" s="1" customFormat="1" ht="16.5" customHeight="1">
      <c r="B706" s="38"/>
      <c r="C706" s="205" t="s">
        <v>1443</v>
      </c>
      <c r="D706" s="205" t="s">
        <v>173</v>
      </c>
      <c r="E706" s="206" t="s">
        <v>1444</v>
      </c>
      <c r="F706" s="207" t="s">
        <v>1445</v>
      </c>
      <c r="G706" s="208" t="s">
        <v>189</v>
      </c>
      <c r="H706" s="209">
        <v>49.299999999999997</v>
      </c>
      <c r="I706" s="210"/>
      <c r="J706" s="211">
        <f>ROUND(I706*H706,2)</f>
        <v>0</v>
      </c>
      <c r="K706" s="207" t="s">
        <v>177</v>
      </c>
      <c r="L706" s="43"/>
      <c r="M706" s="212" t="s">
        <v>1</v>
      </c>
      <c r="N706" s="213" t="s">
        <v>48</v>
      </c>
      <c r="O706" s="79"/>
      <c r="P706" s="214">
        <f>O706*H706</f>
        <v>0</v>
      </c>
      <c r="Q706" s="214">
        <v>0</v>
      </c>
      <c r="R706" s="214">
        <f>Q706*H706</f>
        <v>0</v>
      </c>
      <c r="S706" s="214">
        <v>0.00191</v>
      </c>
      <c r="T706" s="215">
        <f>S706*H706</f>
        <v>0.094162999999999997</v>
      </c>
      <c r="AR706" s="16" t="s">
        <v>254</v>
      </c>
      <c r="AT706" s="16" t="s">
        <v>173</v>
      </c>
      <c r="AU706" s="16" t="s">
        <v>87</v>
      </c>
      <c r="AY706" s="16" t="s">
        <v>171</v>
      </c>
      <c r="BE706" s="216">
        <f>IF(N706="základní",J706,0)</f>
        <v>0</v>
      </c>
      <c r="BF706" s="216">
        <f>IF(N706="snížená",J706,0)</f>
        <v>0</v>
      </c>
      <c r="BG706" s="216">
        <f>IF(N706="zákl. přenesená",J706,0)</f>
        <v>0</v>
      </c>
      <c r="BH706" s="216">
        <f>IF(N706="sníž. přenesená",J706,0)</f>
        <v>0</v>
      </c>
      <c r="BI706" s="216">
        <f>IF(N706="nulová",J706,0)</f>
        <v>0</v>
      </c>
      <c r="BJ706" s="16" t="s">
        <v>85</v>
      </c>
      <c r="BK706" s="216">
        <f>ROUND(I706*H706,2)</f>
        <v>0</v>
      </c>
      <c r="BL706" s="16" t="s">
        <v>254</v>
      </c>
      <c r="BM706" s="16" t="s">
        <v>1446</v>
      </c>
    </row>
    <row r="707" s="12" customFormat="1">
      <c r="B707" s="228"/>
      <c r="C707" s="229"/>
      <c r="D707" s="219" t="s">
        <v>180</v>
      </c>
      <c r="E707" s="230" t="s">
        <v>1</v>
      </c>
      <c r="F707" s="231" t="s">
        <v>1447</v>
      </c>
      <c r="G707" s="229"/>
      <c r="H707" s="232">
        <v>49.299999999999997</v>
      </c>
      <c r="I707" s="233"/>
      <c r="J707" s="229"/>
      <c r="K707" s="229"/>
      <c r="L707" s="234"/>
      <c r="M707" s="235"/>
      <c r="N707" s="236"/>
      <c r="O707" s="236"/>
      <c r="P707" s="236"/>
      <c r="Q707" s="236"/>
      <c r="R707" s="236"/>
      <c r="S707" s="236"/>
      <c r="T707" s="237"/>
      <c r="AT707" s="238" t="s">
        <v>180</v>
      </c>
      <c r="AU707" s="238" t="s">
        <v>87</v>
      </c>
      <c r="AV707" s="12" t="s">
        <v>87</v>
      </c>
      <c r="AW707" s="12" t="s">
        <v>38</v>
      </c>
      <c r="AX707" s="12" t="s">
        <v>85</v>
      </c>
      <c r="AY707" s="238" t="s">
        <v>171</v>
      </c>
    </row>
    <row r="708" s="1" customFormat="1" ht="16.5" customHeight="1">
      <c r="B708" s="38"/>
      <c r="C708" s="205" t="s">
        <v>1448</v>
      </c>
      <c r="D708" s="205" t="s">
        <v>173</v>
      </c>
      <c r="E708" s="206" t="s">
        <v>1449</v>
      </c>
      <c r="F708" s="207" t="s">
        <v>1450</v>
      </c>
      <c r="G708" s="208" t="s">
        <v>189</v>
      </c>
      <c r="H708" s="209">
        <v>77.200000000000003</v>
      </c>
      <c r="I708" s="210"/>
      <c r="J708" s="211">
        <f>ROUND(I708*H708,2)</f>
        <v>0</v>
      </c>
      <c r="K708" s="207" t="s">
        <v>177</v>
      </c>
      <c r="L708" s="43"/>
      <c r="M708" s="212" t="s">
        <v>1</v>
      </c>
      <c r="N708" s="213" t="s">
        <v>48</v>
      </c>
      <c r="O708" s="79"/>
      <c r="P708" s="214">
        <f>O708*H708</f>
        <v>0</v>
      </c>
      <c r="Q708" s="214">
        <v>0</v>
      </c>
      <c r="R708" s="214">
        <f>Q708*H708</f>
        <v>0</v>
      </c>
      <c r="S708" s="214">
        <v>0.0025999999999999999</v>
      </c>
      <c r="T708" s="215">
        <f>S708*H708</f>
        <v>0.20072000000000001</v>
      </c>
      <c r="AR708" s="16" t="s">
        <v>254</v>
      </c>
      <c r="AT708" s="16" t="s">
        <v>173</v>
      </c>
      <c r="AU708" s="16" t="s">
        <v>87</v>
      </c>
      <c r="AY708" s="16" t="s">
        <v>171</v>
      </c>
      <c r="BE708" s="216">
        <f>IF(N708="základní",J708,0)</f>
        <v>0</v>
      </c>
      <c r="BF708" s="216">
        <f>IF(N708="snížená",J708,0)</f>
        <v>0</v>
      </c>
      <c r="BG708" s="216">
        <f>IF(N708="zákl. přenesená",J708,0)</f>
        <v>0</v>
      </c>
      <c r="BH708" s="216">
        <f>IF(N708="sníž. přenesená",J708,0)</f>
        <v>0</v>
      </c>
      <c r="BI708" s="216">
        <f>IF(N708="nulová",J708,0)</f>
        <v>0</v>
      </c>
      <c r="BJ708" s="16" t="s">
        <v>85</v>
      </c>
      <c r="BK708" s="216">
        <f>ROUND(I708*H708,2)</f>
        <v>0</v>
      </c>
      <c r="BL708" s="16" t="s">
        <v>254</v>
      </c>
      <c r="BM708" s="16" t="s">
        <v>1451</v>
      </c>
    </row>
    <row r="709" s="12" customFormat="1">
      <c r="B709" s="228"/>
      <c r="C709" s="229"/>
      <c r="D709" s="219" t="s">
        <v>180</v>
      </c>
      <c r="E709" s="230" t="s">
        <v>1</v>
      </c>
      <c r="F709" s="231" t="s">
        <v>1452</v>
      </c>
      <c r="G709" s="229"/>
      <c r="H709" s="232">
        <v>77.200000000000003</v>
      </c>
      <c r="I709" s="233"/>
      <c r="J709" s="229"/>
      <c r="K709" s="229"/>
      <c r="L709" s="234"/>
      <c r="M709" s="235"/>
      <c r="N709" s="236"/>
      <c r="O709" s="236"/>
      <c r="P709" s="236"/>
      <c r="Q709" s="236"/>
      <c r="R709" s="236"/>
      <c r="S709" s="236"/>
      <c r="T709" s="237"/>
      <c r="AT709" s="238" t="s">
        <v>180</v>
      </c>
      <c r="AU709" s="238" t="s">
        <v>87</v>
      </c>
      <c r="AV709" s="12" t="s">
        <v>87</v>
      </c>
      <c r="AW709" s="12" t="s">
        <v>38</v>
      </c>
      <c r="AX709" s="12" t="s">
        <v>85</v>
      </c>
      <c r="AY709" s="238" t="s">
        <v>171</v>
      </c>
    </row>
    <row r="710" s="1" customFormat="1" ht="16.5" customHeight="1">
      <c r="B710" s="38"/>
      <c r="C710" s="205" t="s">
        <v>1453</v>
      </c>
      <c r="D710" s="205" t="s">
        <v>173</v>
      </c>
      <c r="E710" s="206" t="s">
        <v>1454</v>
      </c>
      <c r="F710" s="207" t="s">
        <v>1455</v>
      </c>
      <c r="G710" s="208" t="s">
        <v>189</v>
      </c>
      <c r="H710" s="209">
        <v>46.799999999999997</v>
      </c>
      <c r="I710" s="210"/>
      <c r="J710" s="211">
        <f>ROUND(I710*H710,2)</f>
        <v>0</v>
      </c>
      <c r="K710" s="207" t="s">
        <v>177</v>
      </c>
      <c r="L710" s="43"/>
      <c r="M710" s="212" t="s">
        <v>1</v>
      </c>
      <c r="N710" s="213" t="s">
        <v>48</v>
      </c>
      <c r="O710" s="79"/>
      <c r="P710" s="214">
        <f>O710*H710</f>
        <v>0</v>
      </c>
      <c r="Q710" s="214">
        <v>0</v>
      </c>
      <c r="R710" s="214">
        <f>Q710*H710</f>
        <v>0</v>
      </c>
      <c r="S710" s="214">
        <v>0.0039399999999999999</v>
      </c>
      <c r="T710" s="215">
        <f>S710*H710</f>
        <v>0.18439199999999997</v>
      </c>
      <c r="AR710" s="16" t="s">
        <v>178</v>
      </c>
      <c r="AT710" s="16" t="s">
        <v>173</v>
      </c>
      <c r="AU710" s="16" t="s">
        <v>87</v>
      </c>
      <c r="AY710" s="16" t="s">
        <v>171</v>
      </c>
      <c r="BE710" s="216">
        <f>IF(N710="základní",J710,0)</f>
        <v>0</v>
      </c>
      <c r="BF710" s="216">
        <f>IF(N710="snížená",J710,0)</f>
        <v>0</v>
      </c>
      <c r="BG710" s="216">
        <f>IF(N710="zákl. přenesená",J710,0)</f>
        <v>0</v>
      </c>
      <c r="BH710" s="216">
        <f>IF(N710="sníž. přenesená",J710,0)</f>
        <v>0</v>
      </c>
      <c r="BI710" s="216">
        <f>IF(N710="nulová",J710,0)</f>
        <v>0</v>
      </c>
      <c r="BJ710" s="16" t="s">
        <v>85</v>
      </c>
      <c r="BK710" s="216">
        <f>ROUND(I710*H710,2)</f>
        <v>0</v>
      </c>
      <c r="BL710" s="16" t="s">
        <v>178</v>
      </c>
      <c r="BM710" s="16" t="s">
        <v>1456</v>
      </c>
    </row>
    <row r="711" s="12" customFormat="1">
      <c r="B711" s="228"/>
      <c r="C711" s="229"/>
      <c r="D711" s="219" t="s">
        <v>180</v>
      </c>
      <c r="E711" s="230" t="s">
        <v>1</v>
      </c>
      <c r="F711" s="231" t="s">
        <v>1457</v>
      </c>
      <c r="G711" s="229"/>
      <c r="H711" s="232">
        <v>46.799999999999997</v>
      </c>
      <c r="I711" s="233"/>
      <c r="J711" s="229"/>
      <c r="K711" s="229"/>
      <c r="L711" s="234"/>
      <c r="M711" s="235"/>
      <c r="N711" s="236"/>
      <c r="O711" s="236"/>
      <c r="P711" s="236"/>
      <c r="Q711" s="236"/>
      <c r="R711" s="236"/>
      <c r="S711" s="236"/>
      <c r="T711" s="237"/>
      <c r="AT711" s="238" t="s">
        <v>180</v>
      </c>
      <c r="AU711" s="238" t="s">
        <v>87</v>
      </c>
      <c r="AV711" s="12" t="s">
        <v>87</v>
      </c>
      <c r="AW711" s="12" t="s">
        <v>38</v>
      </c>
      <c r="AX711" s="12" t="s">
        <v>85</v>
      </c>
      <c r="AY711" s="238" t="s">
        <v>171</v>
      </c>
    </row>
    <row r="712" s="1" customFormat="1" ht="16.5" customHeight="1">
      <c r="B712" s="38"/>
      <c r="C712" s="205" t="s">
        <v>1458</v>
      </c>
      <c r="D712" s="205" t="s">
        <v>173</v>
      </c>
      <c r="E712" s="206" t="s">
        <v>1459</v>
      </c>
      <c r="F712" s="207" t="s">
        <v>1460</v>
      </c>
      <c r="G712" s="208" t="s">
        <v>176</v>
      </c>
      <c r="H712" s="209">
        <v>490.05000000000001</v>
      </c>
      <c r="I712" s="210"/>
      <c r="J712" s="211">
        <f>ROUND(I712*H712,2)</f>
        <v>0</v>
      </c>
      <c r="K712" s="207" t="s">
        <v>177</v>
      </c>
      <c r="L712" s="43"/>
      <c r="M712" s="212" t="s">
        <v>1</v>
      </c>
      <c r="N712" s="213" t="s">
        <v>48</v>
      </c>
      <c r="O712" s="79"/>
      <c r="P712" s="214">
        <f>O712*H712</f>
        <v>0</v>
      </c>
      <c r="Q712" s="214">
        <v>0</v>
      </c>
      <c r="R712" s="214">
        <f>Q712*H712</f>
        <v>0</v>
      </c>
      <c r="S712" s="214">
        <v>0</v>
      </c>
      <c r="T712" s="215">
        <f>S712*H712</f>
        <v>0</v>
      </c>
      <c r="AR712" s="16" t="s">
        <v>254</v>
      </c>
      <c r="AT712" s="16" t="s">
        <v>173</v>
      </c>
      <c r="AU712" s="16" t="s">
        <v>87</v>
      </c>
      <c r="AY712" s="16" t="s">
        <v>171</v>
      </c>
      <c r="BE712" s="216">
        <f>IF(N712="základní",J712,0)</f>
        <v>0</v>
      </c>
      <c r="BF712" s="216">
        <f>IF(N712="snížená",J712,0)</f>
        <v>0</v>
      </c>
      <c r="BG712" s="216">
        <f>IF(N712="zákl. přenesená",J712,0)</f>
        <v>0</v>
      </c>
      <c r="BH712" s="216">
        <f>IF(N712="sníž. přenesená",J712,0)</f>
        <v>0</v>
      </c>
      <c r="BI712" s="216">
        <f>IF(N712="nulová",J712,0)</f>
        <v>0</v>
      </c>
      <c r="BJ712" s="16" t="s">
        <v>85</v>
      </c>
      <c r="BK712" s="216">
        <f>ROUND(I712*H712,2)</f>
        <v>0</v>
      </c>
      <c r="BL712" s="16" t="s">
        <v>254</v>
      </c>
      <c r="BM712" s="16" t="s">
        <v>1461</v>
      </c>
    </row>
    <row r="713" s="12" customFormat="1">
      <c r="B713" s="228"/>
      <c r="C713" s="229"/>
      <c r="D713" s="219" t="s">
        <v>180</v>
      </c>
      <c r="E713" s="230" t="s">
        <v>1</v>
      </c>
      <c r="F713" s="231" t="s">
        <v>967</v>
      </c>
      <c r="G713" s="229"/>
      <c r="H713" s="232">
        <v>490.05000000000001</v>
      </c>
      <c r="I713" s="233"/>
      <c r="J713" s="229"/>
      <c r="K713" s="229"/>
      <c r="L713" s="234"/>
      <c r="M713" s="235"/>
      <c r="N713" s="236"/>
      <c r="O713" s="236"/>
      <c r="P713" s="236"/>
      <c r="Q713" s="236"/>
      <c r="R713" s="236"/>
      <c r="S713" s="236"/>
      <c r="T713" s="237"/>
      <c r="AT713" s="238" t="s">
        <v>180</v>
      </c>
      <c r="AU713" s="238" t="s">
        <v>87</v>
      </c>
      <c r="AV713" s="12" t="s">
        <v>87</v>
      </c>
      <c r="AW713" s="12" t="s">
        <v>38</v>
      </c>
      <c r="AX713" s="12" t="s">
        <v>85</v>
      </c>
      <c r="AY713" s="238" t="s">
        <v>171</v>
      </c>
    </row>
    <row r="714" s="1" customFormat="1" ht="16.5" customHeight="1">
      <c r="B714" s="38"/>
      <c r="C714" s="261" t="s">
        <v>1462</v>
      </c>
      <c r="D714" s="261" t="s">
        <v>383</v>
      </c>
      <c r="E714" s="262" t="s">
        <v>1463</v>
      </c>
      <c r="F714" s="263" t="s">
        <v>1464</v>
      </c>
      <c r="G714" s="264" t="s">
        <v>176</v>
      </c>
      <c r="H714" s="265">
        <v>539.05499999999995</v>
      </c>
      <c r="I714" s="266"/>
      <c r="J714" s="267">
        <f>ROUND(I714*H714,2)</f>
        <v>0</v>
      </c>
      <c r="K714" s="263" t="s">
        <v>177</v>
      </c>
      <c r="L714" s="268"/>
      <c r="M714" s="269" t="s">
        <v>1</v>
      </c>
      <c r="N714" s="270" t="s">
        <v>48</v>
      </c>
      <c r="O714" s="79"/>
      <c r="P714" s="214">
        <f>O714*H714</f>
        <v>0</v>
      </c>
      <c r="Q714" s="214">
        <v>0.0024399999999999999</v>
      </c>
      <c r="R714" s="214">
        <f>Q714*H714</f>
        <v>1.3152941999999999</v>
      </c>
      <c r="S714" s="214">
        <v>0</v>
      </c>
      <c r="T714" s="215">
        <f>S714*H714</f>
        <v>0</v>
      </c>
      <c r="AR714" s="16" t="s">
        <v>343</v>
      </c>
      <c r="AT714" s="16" t="s">
        <v>383</v>
      </c>
      <c r="AU714" s="16" t="s">
        <v>87</v>
      </c>
      <c r="AY714" s="16" t="s">
        <v>171</v>
      </c>
      <c r="BE714" s="216">
        <f>IF(N714="základní",J714,0)</f>
        <v>0</v>
      </c>
      <c r="BF714" s="216">
        <f>IF(N714="snížená",J714,0)</f>
        <v>0</v>
      </c>
      <c r="BG714" s="216">
        <f>IF(N714="zákl. přenesená",J714,0)</f>
        <v>0</v>
      </c>
      <c r="BH714" s="216">
        <f>IF(N714="sníž. přenesená",J714,0)</f>
        <v>0</v>
      </c>
      <c r="BI714" s="216">
        <f>IF(N714="nulová",J714,0)</f>
        <v>0</v>
      </c>
      <c r="BJ714" s="16" t="s">
        <v>85</v>
      </c>
      <c r="BK714" s="216">
        <f>ROUND(I714*H714,2)</f>
        <v>0</v>
      </c>
      <c r="BL714" s="16" t="s">
        <v>254</v>
      </c>
      <c r="BM714" s="16" t="s">
        <v>1465</v>
      </c>
    </row>
    <row r="715" s="12" customFormat="1">
      <c r="B715" s="228"/>
      <c r="C715" s="229"/>
      <c r="D715" s="219" t="s">
        <v>180</v>
      </c>
      <c r="E715" s="229"/>
      <c r="F715" s="231" t="s">
        <v>1466</v>
      </c>
      <c r="G715" s="229"/>
      <c r="H715" s="232">
        <v>539.05499999999995</v>
      </c>
      <c r="I715" s="233"/>
      <c r="J715" s="229"/>
      <c r="K715" s="229"/>
      <c r="L715" s="234"/>
      <c r="M715" s="235"/>
      <c r="N715" s="236"/>
      <c r="O715" s="236"/>
      <c r="P715" s="236"/>
      <c r="Q715" s="236"/>
      <c r="R715" s="236"/>
      <c r="S715" s="236"/>
      <c r="T715" s="237"/>
      <c r="AT715" s="238" t="s">
        <v>180</v>
      </c>
      <c r="AU715" s="238" t="s">
        <v>87</v>
      </c>
      <c r="AV715" s="12" t="s">
        <v>87</v>
      </c>
      <c r="AW715" s="12" t="s">
        <v>4</v>
      </c>
      <c r="AX715" s="12" t="s">
        <v>85</v>
      </c>
      <c r="AY715" s="238" t="s">
        <v>171</v>
      </c>
    </row>
    <row r="716" s="1" customFormat="1" ht="16.5" customHeight="1">
      <c r="B716" s="38"/>
      <c r="C716" s="205" t="s">
        <v>1467</v>
      </c>
      <c r="D716" s="205" t="s">
        <v>173</v>
      </c>
      <c r="E716" s="206" t="s">
        <v>1468</v>
      </c>
      <c r="F716" s="207" t="s">
        <v>1469</v>
      </c>
      <c r="G716" s="208" t="s">
        <v>189</v>
      </c>
      <c r="H716" s="209">
        <v>33</v>
      </c>
      <c r="I716" s="210"/>
      <c r="J716" s="211">
        <f>ROUND(I716*H716,2)</f>
        <v>0</v>
      </c>
      <c r="K716" s="207" t="s">
        <v>1</v>
      </c>
      <c r="L716" s="43"/>
      <c r="M716" s="212" t="s">
        <v>1</v>
      </c>
      <c r="N716" s="213" t="s">
        <v>48</v>
      </c>
      <c r="O716" s="79"/>
      <c r="P716" s="214">
        <f>O716*H716</f>
        <v>0</v>
      </c>
      <c r="Q716" s="214">
        <v>0.0017099999999999999</v>
      </c>
      <c r="R716" s="214">
        <f>Q716*H716</f>
        <v>0.056430000000000001</v>
      </c>
      <c r="S716" s="214">
        <v>0</v>
      </c>
      <c r="T716" s="215">
        <f>S716*H716</f>
        <v>0</v>
      </c>
      <c r="AR716" s="16" t="s">
        <v>254</v>
      </c>
      <c r="AT716" s="16" t="s">
        <v>173</v>
      </c>
      <c r="AU716" s="16" t="s">
        <v>87</v>
      </c>
      <c r="AY716" s="16" t="s">
        <v>171</v>
      </c>
      <c r="BE716" s="216">
        <f>IF(N716="základní",J716,0)</f>
        <v>0</v>
      </c>
      <c r="BF716" s="216">
        <f>IF(N716="snížená",J716,0)</f>
        <v>0</v>
      </c>
      <c r="BG716" s="216">
        <f>IF(N716="zákl. přenesená",J716,0)</f>
        <v>0</v>
      </c>
      <c r="BH716" s="216">
        <f>IF(N716="sníž. přenesená",J716,0)</f>
        <v>0</v>
      </c>
      <c r="BI716" s="216">
        <f>IF(N716="nulová",J716,0)</f>
        <v>0</v>
      </c>
      <c r="BJ716" s="16" t="s">
        <v>85</v>
      </c>
      <c r="BK716" s="216">
        <f>ROUND(I716*H716,2)</f>
        <v>0</v>
      </c>
      <c r="BL716" s="16" t="s">
        <v>254</v>
      </c>
      <c r="BM716" s="16" t="s">
        <v>1470</v>
      </c>
    </row>
    <row r="717" s="12" customFormat="1">
      <c r="B717" s="228"/>
      <c r="C717" s="229"/>
      <c r="D717" s="219" t="s">
        <v>180</v>
      </c>
      <c r="E717" s="230" t="s">
        <v>1</v>
      </c>
      <c r="F717" s="231" t="s">
        <v>1471</v>
      </c>
      <c r="G717" s="229"/>
      <c r="H717" s="232">
        <v>31.199999999999999</v>
      </c>
      <c r="I717" s="233"/>
      <c r="J717" s="229"/>
      <c r="K717" s="229"/>
      <c r="L717" s="234"/>
      <c r="M717" s="235"/>
      <c r="N717" s="236"/>
      <c r="O717" s="236"/>
      <c r="P717" s="236"/>
      <c r="Q717" s="236"/>
      <c r="R717" s="236"/>
      <c r="S717" s="236"/>
      <c r="T717" s="237"/>
      <c r="AT717" s="238" t="s">
        <v>180</v>
      </c>
      <c r="AU717" s="238" t="s">
        <v>87</v>
      </c>
      <c r="AV717" s="12" t="s">
        <v>87</v>
      </c>
      <c r="AW717" s="12" t="s">
        <v>38</v>
      </c>
      <c r="AX717" s="12" t="s">
        <v>77</v>
      </c>
      <c r="AY717" s="238" t="s">
        <v>171</v>
      </c>
    </row>
    <row r="718" s="12" customFormat="1">
      <c r="B718" s="228"/>
      <c r="C718" s="229"/>
      <c r="D718" s="219" t="s">
        <v>180</v>
      </c>
      <c r="E718" s="230" t="s">
        <v>1</v>
      </c>
      <c r="F718" s="231" t="s">
        <v>1472</v>
      </c>
      <c r="G718" s="229"/>
      <c r="H718" s="232">
        <v>1.8</v>
      </c>
      <c r="I718" s="233"/>
      <c r="J718" s="229"/>
      <c r="K718" s="229"/>
      <c r="L718" s="234"/>
      <c r="M718" s="235"/>
      <c r="N718" s="236"/>
      <c r="O718" s="236"/>
      <c r="P718" s="236"/>
      <c r="Q718" s="236"/>
      <c r="R718" s="236"/>
      <c r="S718" s="236"/>
      <c r="T718" s="237"/>
      <c r="AT718" s="238" t="s">
        <v>180</v>
      </c>
      <c r="AU718" s="238" t="s">
        <v>87</v>
      </c>
      <c r="AV718" s="12" t="s">
        <v>87</v>
      </c>
      <c r="AW718" s="12" t="s">
        <v>38</v>
      </c>
      <c r="AX718" s="12" t="s">
        <v>77</v>
      </c>
      <c r="AY718" s="238" t="s">
        <v>171</v>
      </c>
    </row>
    <row r="719" s="13" customFormat="1">
      <c r="B719" s="239"/>
      <c r="C719" s="240"/>
      <c r="D719" s="219" t="s">
        <v>180</v>
      </c>
      <c r="E719" s="241" t="s">
        <v>1</v>
      </c>
      <c r="F719" s="242" t="s">
        <v>253</v>
      </c>
      <c r="G719" s="240"/>
      <c r="H719" s="243">
        <v>33</v>
      </c>
      <c r="I719" s="244"/>
      <c r="J719" s="240"/>
      <c r="K719" s="240"/>
      <c r="L719" s="245"/>
      <c r="M719" s="246"/>
      <c r="N719" s="247"/>
      <c r="O719" s="247"/>
      <c r="P719" s="247"/>
      <c r="Q719" s="247"/>
      <c r="R719" s="247"/>
      <c r="S719" s="247"/>
      <c r="T719" s="248"/>
      <c r="AT719" s="249" t="s">
        <v>180</v>
      </c>
      <c r="AU719" s="249" t="s">
        <v>87</v>
      </c>
      <c r="AV719" s="13" t="s">
        <v>178</v>
      </c>
      <c r="AW719" s="13" t="s">
        <v>38</v>
      </c>
      <c r="AX719" s="13" t="s">
        <v>85</v>
      </c>
      <c r="AY719" s="249" t="s">
        <v>171</v>
      </c>
    </row>
    <row r="720" s="1" customFormat="1" ht="16.5" customHeight="1">
      <c r="B720" s="38"/>
      <c r="C720" s="205" t="s">
        <v>1473</v>
      </c>
      <c r="D720" s="205" t="s">
        <v>173</v>
      </c>
      <c r="E720" s="206" t="s">
        <v>1474</v>
      </c>
      <c r="F720" s="207" t="s">
        <v>1475</v>
      </c>
      <c r="G720" s="208" t="s">
        <v>176</v>
      </c>
      <c r="H720" s="209">
        <v>6.4000000000000004</v>
      </c>
      <c r="I720" s="210"/>
      <c r="J720" s="211">
        <f>ROUND(I720*H720,2)</f>
        <v>0</v>
      </c>
      <c r="K720" s="207" t="s">
        <v>177</v>
      </c>
      <c r="L720" s="43"/>
      <c r="M720" s="212" t="s">
        <v>1</v>
      </c>
      <c r="N720" s="213" t="s">
        <v>48</v>
      </c>
      <c r="O720" s="79"/>
      <c r="P720" s="214">
        <f>O720*H720</f>
        <v>0</v>
      </c>
      <c r="Q720" s="214">
        <v>0.0039699999999999996</v>
      </c>
      <c r="R720" s="214">
        <f>Q720*H720</f>
        <v>0.025408</v>
      </c>
      <c r="S720" s="214">
        <v>0</v>
      </c>
      <c r="T720" s="215">
        <f>S720*H720</f>
        <v>0</v>
      </c>
      <c r="AR720" s="16" t="s">
        <v>254</v>
      </c>
      <c r="AT720" s="16" t="s">
        <v>173</v>
      </c>
      <c r="AU720" s="16" t="s">
        <v>87</v>
      </c>
      <c r="AY720" s="16" t="s">
        <v>171</v>
      </c>
      <c r="BE720" s="216">
        <f>IF(N720="základní",J720,0)</f>
        <v>0</v>
      </c>
      <c r="BF720" s="216">
        <f>IF(N720="snížená",J720,0)</f>
        <v>0</v>
      </c>
      <c r="BG720" s="216">
        <f>IF(N720="zákl. přenesená",J720,0)</f>
        <v>0</v>
      </c>
      <c r="BH720" s="216">
        <f>IF(N720="sníž. přenesená",J720,0)</f>
        <v>0</v>
      </c>
      <c r="BI720" s="216">
        <f>IF(N720="nulová",J720,0)</f>
        <v>0</v>
      </c>
      <c r="BJ720" s="16" t="s">
        <v>85</v>
      </c>
      <c r="BK720" s="216">
        <f>ROUND(I720*H720,2)</f>
        <v>0</v>
      </c>
      <c r="BL720" s="16" t="s">
        <v>254</v>
      </c>
      <c r="BM720" s="16" t="s">
        <v>1476</v>
      </c>
    </row>
    <row r="721" s="12" customFormat="1">
      <c r="B721" s="228"/>
      <c r="C721" s="229"/>
      <c r="D721" s="219" t="s">
        <v>180</v>
      </c>
      <c r="E721" s="230" t="s">
        <v>1</v>
      </c>
      <c r="F721" s="231" t="s">
        <v>1477</v>
      </c>
      <c r="G721" s="229"/>
      <c r="H721" s="232">
        <v>6.4000000000000004</v>
      </c>
      <c r="I721" s="233"/>
      <c r="J721" s="229"/>
      <c r="K721" s="229"/>
      <c r="L721" s="234"/>
      <c r="M721" s="235"/>
      <c r="N721" s="236"/>
      <c r="O721" s="236"/>
      <c r="P721" s="236"/>
      <c r="Q721" s="236"/>
      <c r="R721" s="236"/>
      <c r="S721" s="236"/>
      <c r="T721" s="237"/>
      <c r="AT721" s="238" t="s">
        <v>180</v>
      </c>
      <c r="AU721" s="238" t="s">
        <v>87</v>
      </c>
      <c r="AV721" s="12" t="s">
        <v>87</v>
      </c>
      <c r="AW721" s="12" t="s">
        <v>38</v>
      </c>
      <c r="AX721" s="12" t="s">
        <v>85</v>
      </c>
      <c r="AY721" s="238" t="s">
        <v>171</v>
      </c>
    </row>
    <row r="722" s="1" customFormat="1" ht="16.5" customHeight="1">
      <c r="B722" s="38"/>
      <c r="C722" s="205" t="s">
        <v>1478</v>
      </c>
      <c r="D722" s="205" t="s">
        <v>173</v>
      </c>
      <c r="E722" s="206" t="s">
        <v>1479</v>
      </c>
      <c r="F722" s="207" t="s">
        <v>1480</v>
      </c>
      <c r="G722" s="208" t="s">
        <v>189</v>
      </c>
      <c r="H722" s="209">
        <v>7.5</v>
      </c>
      <c r="I722" s="210"/>
      <c r="J722" s="211">
        <f>ROUND(I722*H722,2)</f>
        <v>0</v>
      </c>
      <c r="K722" s="207" t="s">
        <v>1</v>
      </c>
      <c r="L722" s="43"/>
      <c r="M722" s="212" t="s">
        <v>1</v>
      </c>
      <c r="N722" s="213" t="s">
        <v>48</v>
      </c>
      <c r="O722" s="79"/>
      <c r="P722" s="214">
        <f>O722*H722</f>
        <v>0</v>
      </c>
      <c r="Q722" s="214">
        <v>0.0011999999999999999</v>
      </c>
      <c r="R722" s="214">
        <f>Q722*H722</f>
        <v>0.0089999999999999993</v>
      </c>
      <c r="S722" s="214">
        <v>0</v>
      </c>
      <c r="T722" s="215">
        <f>S722*H722</f>
        <v>0</v>
      </c>
      <c r="AR722" s="16" t="s">
        <v>254</v>
      </c>
      <c r="AT722" s="16" t="s">
        <v>173</v>
      </c>
      <c r="AU722" s="16" t="s">
        <v>87</v>
      </c>
      <c r="AY722" s="16" t="s">
        <v>171</v>
      </c>
      <c r="BE722" s="216">
        <f>IF(N722="základní",J722,0)</f>
        <v>0</v>
      </c>
      <c r="BF722" s="216">
        <f>IF(N722="snížená",J722,0)</f>
        <v>0</v>
      </c>
      <c r="BG722" s="216">
        <f>IF(N722="zákl. přenesená",J722,0)</f>
        <v>0</v>
      </c>
      <c r="BH722" s="216">
        <f>IF(N722="sníž. přenesená",J722,0)</f>
        <v>0</v>
      </c>
      <c r="BI722" s="216">
        <f>IF(N722="nulová",J722,0)</f>
        <v>0</v>
      </c>
      <c r="BJ722" s="16" t="s">
        <v>85</v>
      </c>
      <c r="BK722" s="216">
        <f>ROUND(I722*H722,2)</f>
        <v>0</v>
      </c>
      <c r="BL722" s="16" t="s">
        <v>254</v>
      </c>
      <c r="BM722" s="16" t="s">
        <v>1481</v>
      </c>
    </row>
    <row r="723" s="12" customFormat="1">
      <c r="B723" s="228"/>
      <c r="C723" s="229"/>
      <c r="D723" s="219" t="s">
        <v>180</v>
      </c>
      <c r="E723" s="230" t="s">
        <v>1</v>
      </c>
      <c r="F723" s="231" t="s">
        <v>1482</v>
      </c>
      <c r="G723" s="229"/>
      <c r="H723" s="232">
        <v>2.5</v>
      </c>
      <c r="I723" s="233"/>
      <c r="J723" s="229"/>
      <c r="K723" s="229"/>
      <c r="L723" s="234"/>
      <c r="M723" s="235"/>
      <c r="N723" s="236"/>
      <c r="O723" s="236"/>
      <c r="P723" s="236"/>
      <c r="Q723" s="236"/>
      <c r="R723" s="236"/>
      <c r="S723" s="236"/>
      <c r="T723" s="237"/>
      <c r="AT723" s="238" t="s">
        <v>180</v>
      </c>
      <c r="AU723" s="238" t="s">
        <v>87</v>
      </c>
      <c r="AV723" s="12" t="s">
        <v>87</v>
      </c>
      <c r="AW723" s="12" t="s">
        <v>38</v>
      </c>
      <c r="AX723" s="12" t="s">
        <v>77</v>
      </c>
      <c r="AY723" s="238" t="s">
        <v>171</v>
      </c>
    </row>
    <row r="724" s="12" customFormat="1">
      <c r="B724" s="228"/>
      <c r="C724" s="229"/>
      <c r="D724" s="219" t="s">
        <v>180</v>
      </c>
      <c r="E724" s="230" t="s">
        <v>1</v>
      </c>
      <c r="F724" s="231" t="s">
        <v>1483</v>
      </c>
      <c r="G724" s="229"/>
      <c r="H724" s="232">
        <v>2.5</v>
      </c>
      <c r="I724" s="233"/>
      <c r="J724" s="229"/>
      <c r="K724" s="229"/>
      <c r="L724" s="234"/>
      <c r="M724" s="235"/>
      <c r="N724" s="236"/>
      <c r="O724" s="236"/>
      <c r="P724" s="236"/>
      <c r="Q724" s="236"/>
      <c r="R724" s="236"/>
      <c r="S724" s="236"/>
      <c r="T724" s="237"/>
      <c r="AT724" s="238" t="s">
        <v>180</v>
      </c>
      <c r="AU724" s="238" t="s">
        <v>87</v>
      </c>
      <c r="AV724" s="12" t="s">
        <v>87</v>
      </c>
      <c r="AW724" s="12" t="s">
        <v>38</v>
      </c>
      <c r="AX724" s="12" t="s">
        <v>77</v>
      </c>
      <c r="AY724" s="238" t="s">
        <v>171</v>
      </c>
    </row>
    <row r="725" s="12" customFormat="1">
      <c r="B725" s="228"/>
      <c r="C725" s="229"/>
      <c r="D725" s="219" t="s">
        <v>180</v>
      </c>
      <c r="E725" s="230" t="s">
        <v>1</v>
      </c>
      <c r="F725" s="231" t="s">
        <v>1484</v>
      </c>
      <c r="G725" s="229"/>
      <c r="H725" s="232">
        <v>2.5</v>
      </c>
      <c r="I725" s="233"/>
      <c r="J725" s="229"/>
      <c r="K725" s="229"/>
      <c r="L725" s="234"/>
      <c r="M725" s="235"/>
      <c r="N725" s="236"/>
      <c r="O725" s="236"/>
      <c r="P725" s="236"/>
      <c r="Q725" s="236"/>
      <c r="R725" s="236"/>
      <c r="S725" s="236"/>
      <c r="T725" s="237"/>
      <c r="AT725" s="238" t="s">
        <v>180</v>
      </c>
      <c r="AU725" s="238" t="s">
        <v>87</v>
      </c>
      <c r="AV725" s="12" t="s">
        <v>87</v>
      </c>
      <c r="AW725" s="12" t="s">
        <v>38</v>
      </c>
      <c r="AX725" s="12" t="s">
        <v>77</v>
      </c>
      <c r="AY725" s="238" t="s">
        <v>171</v>
      </c>
    </row>
    <row r="726" s="13" customFormat="1">
      <c r="B726" s="239"/>
      <c r="C726" s="240"/>
      <c r="D726" s="219" t="s">
        <v>180</v>
      </c>
      <c r="E726" s="241" t="s">
        <v>1</v>
      </c>
      <c r="F726" s="242" t="s">
        <v>253</v>
      </c>
      <c r="G726" s="240"/>
      <c r="H726" s="243">
        <v>7.5</v>
      </c>
      <c r="I726" s="244"/>
      <c r="J726" s="240"/>
      <c r="K726" s="240"/>
      <c r="L726" s="245"/>
      <c r="M726" s="246"/>
      <c r="N726" s="247"/>
      <c r="O726" s="247"/>
      <c r="P726" s="247"/>
      <c r="Q726" s="247"/>
      <c r="R726" s="247"/>
      <c r="S726" s="247"/>
      <c r="T726" s="248"/>
      <c r="AT726" s="249" t="s">
        <v>180</v>
      </c>
      <c r="AU726" s="249" t="s">
        <v>87</v>
      </c>
      <c r="AV726" s="13" t="s">
        <v>178</v>
      </c>
      <c r="AW726" s="13" t="s">
        <v>38</v>
      </c>
      <c r="AX726" s="13" t="s">
        <v>85</v>
      </c>
      <c r="AY726" s="249" t="s">
        <v>171</v>
      </c>
    </row>
    <row r="727" s="1" customFormat="1" ht="16.5" customHeight="1">
      <c r="B727" s="38"/>
      <c r="C727" s="205" t="s">
        <v>1485</v>
      </c>
      <c r="D727" s="205" t="s">
        <v>173</v>
      </c>
      <c r="E727" s="206" t="s">
        <v>1486</v>
      </c>
      <c r="F727" s="207" t="s">
        <v>1487</v>
      </c>
      <c r="G727" s="208" t="s">
        <v>189</v>
      </c>
      <c r="H727" s="209">
        <v>24</v>
      </c>
      <c r="I727" s="210"/>
      <c r="J727" s="211">
        <f>ROUND(I727*H727,2)</f>
        <v>0</v>
      </c>
      <c r="K727" s="207" t="s">
        <v>177</v>
      </c>
      <c r="L727" s="43"/>
      <c r="M727" s="212" t="s">
        <v>1</v>
      </c>
      <c r="N727" s="213" t="s">
        <v>48</v>
      </c>
      <c r="O727" s="79"/>
      <c r="P727" s="214">
        <f>O727*H727</f>
        <v>0</v>
      </c>
      <c r="Q727" s="214">
        <v>0</v>
      </c>
      <c r="R727" s="214">
        <f>Q727*H727</f>
        <v>0</v>
      </c>
      <c r="S727" s="214">
        <v>0</v>
      </c>
      <c r="T727" s="215">
        <f>S727*H727</f>
        <v>0</v>
      </c>
      <c r="AR727" s="16" t="s">
        <v>254</v>
      </c>
      <c r="AT727" s="16" t="s">
        <v>173</v>
      </c>
      <c r="AU727" s="16" t="s">
        <v>87</v>
      </c>
      <c r="AY727" s="16" t="s">
        <v>171</v>
      </c>
      <c r="BE727" s="216">
        <f>IF(N727="základní",J727,0)</f>
        <v>0</v>
      </c>
      <c r="BF727" s="216">
        <f>IF(N727="snížená",J727,0)</f>
        <v>0</v>
      </c>
      <c r="BG727" s="216">
        <f>IF(N727="zákl. přenesená",J727,0)</f>
        <v>0</v>
      </c>
      <c r="BH727" s="216">
        <f>IF(N727="sníž. přenesená",J727,0)</f>
        <v>0</v>
      </c>
      <c r="BI727" s="216">
        <f>IF(N727="nulová",J727,0)</f>
        <v>0</v>
      </c>
      <c r="BJ727" s="16" t="s">
        <v>85</v>
      </c>
      <c r="BK727" s="216">
        <f>ROUND(I727*H727,2)</f>
        <v>0</v>
      </c>
      <c r="BL727" s="16" t="s">
        <v>254</v>
      </c>
      <c r="BM727" s="16" t="s">
        <v>1488</v>
      </c>
    </row>
    <row r="728" s="12" customFormat="1">
      <c r="B728" s="228"/>
      <c r="C728" s="229"/>
      <c r="D728" s="219" t="s">
        <v>180</v>
      </c>
      <c r="E728" s="230" t="s">
        <v>1</v>
      </c>
      <c r="F728" s="231" t="s">
        <v>1489</v>
      </c>
      <c r="G728" s="229"/>
      <c r="H728" s="232">
        <v>24</v>
      </c>
      <c r="I728" s="233"/>
      <c r="J728" s="229"/>
      <c r="K728" s="229"/>
      <c r="L728" s="234"/>
      <c r="M728" s="235"/>
      <c r="N728" s="236"/>
      <c r="O728" s="236"/>
      <c r="P728" s="236"/>
      <c r="Q728" s="236"/>
      <c r="R728" s="236"/>
      <c r="S728" s="236"/>
      <c r="T728" s="237"/>
      <c r="AT728" s="238" t="s">
        <v>180</v>
      </c>
      <c r="AU728" s="238" t="s">
        <v>87</v>
      </c>
      <c r="AV728" s="12" t="s">
        <v>87</v>
      </c>
      <c r="AW728" s="12" t="s">
        <v>38</v>
      </c>
      <c r="AX728" s="12" t="s">
        <v>85</v>
      </c>
      <c r="AY728" s="238" t="s">
        <v>171</v>
      </c>
    </row>
    <row r="729" s="1" customFormat="1" ht="16.5" customHeight="1">
      <c r="B729" s="38"/>
      <c r="C729" s="205" t="s">
        <v>1490</v>
      </c>
      <c r="D729" s="205" t="s">
        <v>173</v>
      </c>
      <c r="E729" s="206" t="s">
        <v>1491</v>
      </c>
      <c r="F729" s="207" t="s">
        <v>1492</v>
      </c>
      <c r="G729" s="208" t="s">
        <v>189</v>
      </c>
      <c r="H729" s="209">
        <v>62</v>
      </c>
      <c r="I729" s="210"/>
      <c r="J729" s="211">
        <f>ROUND(I729*H729,2)</f>
        <v>0</v>
      </c>
      <c r="K729" s="207" t="s">
        <v>1</v>
      </c>
      <c r="L729" s="43"/>
      <c r="M729" s="212" t="s">
        <v>1</v>
      </c>
      <c r="N729" s="213" t="s">
        <v>48</v>
      </c>
      <c r="O729" s="79"/>
      <c r="P729" s="214">
        <f>O729*H729</f>
        <v>0</v>
      </c>
      <c r="Q729" s="214">
        <v>0.00091</v>
      </c>
      <c r="R729" s="214">
        <f>Q729*H729</f>
        <v>0.056419999999999998</v>
      </c>
      <c r="S729" s="214">
        <v>0</v>
      </c>
      <c r="T729" s="215">
        <f>S729*H729</f>
        <v>0</v>
      </c>
      <c r="AR729" s="16" t="s">
        <v>254</v>
      </c>
      <c r="AT729" s="16" t="s">
        <v>173</v>
      </c>
      <c r="AU729" s="16" t="s">
        <v>87</v>
      </c>
      <c r="AY729" s="16" t="s">
        <v>171</v>
      </c>
      <c r="BE729" s="216">
        <f>IF(N729="základní",J729,0)</f>
        <v>0</v>
      </c>
      <c r="BF729" s="216">
        <f>IF(N729="snížená",J729,0)</f>
        <v>0</v>
      </c>
      <c r="BG729" s="216">
        <f>IF(N729="zákl. přenesená",J729,0)</f>
        <v>0</v>
      </c>
      <c r="BH729" s="216">
        <f>IF(N729="sníž. přenesená",J729,0)</f>
        <v>0</v>
      </c>
      <c r="BI729" s="216">
        <f>IF(N729="nulová",J729,0)</f>
        <v>0</v>
      </c>
      <c r="BJ729" s="16" t="s">
        <v>85</v>
      </c>
      <c r="BK729" s="216">
        <f>ROUND(I729*H729,2)</f>
        <v>0</v>
      </c>
      <c r="BL729" s="16" t="s">
        <v>254</v>
      </c>
      <c r="BM729" s="16" t="s">
        <v>1493</v>
      </c>
    </row>
    <row r="730" s="12" customFormat="1">
      <c r="B730" s="228"/>
      <c r="C730" s="229"/>
      <c r="D730" s="219" t="s">
        <v>180</v>
      </c>
      <c r="E730" s="230" t="s">
        <v>1</v>
      </c>
      <c r="F730" s="231" t="s">
        <v>1494</v>
      </c>
      <c r="G730" s="229"/>
      <c r="H730" s="232">
        <v>62</v>
      </c>
      <c r="I730" s="233"/>
      <c r="J730" s="229"/>
      <c r="K730" s="229"/>
      <c r="L730" s="234"/>
      <c r="M730" s="235"/>
      <c r="N730" s="236"/>
      <c r="O730" s="236"/>
      <c r="P730" s="236"/>
      <c r="Q730" s="236"/>
      <c r="R730" s="236"/>
      <c r="S730" s="236"/>
      <c r="T730" s="237"/>
      <c r="AT730" s="238" t="s">
        <v>180</v>
      </c>
      <c r="AU730" s="238" t="s">
        <v>87</v>
      </c>
      <c r="AV730" s="12" t="s">
        <v>87</v>
      </c>
      <c r="AW730" s="12" t="s">
        <v>38</v>
      </c>
      <c r="AX730" s="12" t="s">
        <v>85</v>
      </c>
      <c r="AY730" s="238" t="s">
        <v>171</v>
      </c>
    </row>
    <row r="731" s="1" customFormat="1" ht="16.5" customHeight="1">
      <c r="B731" s="38"/>
      <c r="C731" s="205" t="s">
        <v>1495</v>
      </c>
      <c r="D731" s="205" t="s">
        <v>173</v>
      </c>
      <c r="E731" s="206" t="s">
        <v>1496</v>
      </c>
      <c r="F731" s="207" t="s">
        <v>1497</v>
      </c>
      <c r="G731" s="208" t="s">
        <v>189</v>
      </c>
      <c r="H731" s="209">
        <v>72</v>
      </c>
      <c r="I731" s="210"/>
      <c r="J731" s="211">
        <f>ROUND(I731*H731,2)</f>
        <v>0</v>
      </c>
      <c r="K731" s="207" t="s">
        <v>177</v>
      </c>
      <c r="L731" s="43"/>
      <c r="M731" s="212" t="s">
        <v>1</v>
      </c>
      <c r="N731" s="213" t="s">
        <v>48</v>
      </c>
      <c r="O731" s="79"/>
      <c r="P731" s="214">
        <f>O731*H731</f>
        <v>0</v>
      </c>
      <c r="Q731" s="214">
        <v>0.00108</v>
      </c>
      <c r="R731" s="214">
        <f>Q731*H731</f>
        <v>0.077759999999999996</v>
      </c>
      <c r="S731" s="214">
        <v>0</v>
      </c>
      <c r="T731" s="215">
        <f>S731*H731</f>
        <v>0</v>
      </c>
      <c r="AR731" s="16" t="s">
        <v>254</v>
      </c>
      <c r="AT731" s="16" t="s">
        <v>173</v>
      </c>
      <c r="AU731" s="16" t="s">
        <v>87</v>
      </c>
      <c r="AY731" s="16" t="s">
        <v>171</v>
      </c>
      <c r="BE731" s="216">
        <f>IF(N731="základní",J731,0)</f>
        <v>0</v>
      </c>
      <c r="BF731" s="216">
        <f>IF(N731="snížená",J731,0)</f>
        <v>0</v>
      </c>
      <c r="BG731" s="216">
        <f>IF(N731="zákl. přenesená",J731,0)</f>
        <v>0</v>
      </c>
      <c r="BH731" s="216">
        <f>IF(N731="sníž. přenesená",J731,0)</f>
        <v>0</v>
      </c>
      <c r="BI731" s="216">
        <f>IF(N731="nulová",J731,0)</f>
        <v>0</v>
      </c>
      <c r="BJ731" s="16" t="s">
        <v>85</v>
      </c>
      <c r="BK731" s="216">
        <f>ROUND(I731*H731,2)</f>
        <v>0</v>
      </c>
      <c r="BL731" s="16" t="s">
        <v>254</v>
      </c>
      <c r="BM731" s="16" t="s">
        <v>1498</v>
      </c>
    </row>
    <row r="732" s="12" customFormat="1">
      <c r="B732" s="228"/>
      <c r="C732" s="229"/>
      <c r="D732" s="219" t="s">
        <v>180</v>
      </c>
      <c r="E732" s="230" t="s">
        <v>1</v>
      </c>
      <c r="F732" s="231" t="s">
        <v>1499</v>
      </c>
      <c r="G732" s="229"/>
      <c r="H732" s="232">
        <v>72</v>
      </c>
      <c r="I732" s="233"/>
      <c r="J732" s="229"/>
      <c r="K732" s="229"/>
      <c r="L732" s="234"/>
      <c r="M732" s="235"/>
      <c r="N732" s="236"/>
      <c r="O732" s="236"/>
      <c r="P732" s="236"/>
      <c r="Q732" s="236"/>
      <c r="R732" s="236"/>
      <c r="S732" s="236"/>
      <c r="T732" s="237"/>
      <c r="AT732" s="238" t="s">
        <v>180</v>
      </c>
      <c r="AU732" s="238" t="s">
        <v>87</v>
      </c>
      <c r="AV732" s="12" t="s">
        <v>87</v>
      </c>
      <c r="AW732" s="12" t="s">
        <v>38</v>
      </c>
      <c r="AX732" s="12" t="s">
        <v>85</v>
      </c>
      <c r="AY732" s="238" t="s">
        <v>171</v>
      </c>
    </row>
    <row r="733" s="1" customFormat="1" ht="16.5" customHeight="1">
      <c r="B733" s="38"/>
      <c r="C733" s="205" t="s">
        <v>1500</v>
      </c>
      <c r="D733" s="205" t="s">
        <v>173</v>
      </c>
      <c r="E733" s="206" t="s">
        <v>1501</v>
      </c>
      <c r="F733" s="207" t="s">
        <v>1502</v>
      </c>
      <c r="G733" s="208" t="s">
        <v>189</v>
      </c>
      <c r="H733" s="209">
        <v>21</v>
      </c>
      <c r="I733" s="210"/>
      <c r="J733" s="211">
        <f>ROUND(I733*H733,2)</f>
        <v>0</v>
      </c>
      <c r="K733" s="207" t="s">
        <v>1</v>
      </c>
      <c r="L733" s="43"/>
      <c r="M733" s="212" t="s">
        <v>1</v>
      </c>
      <c r="N733" s="213" t="s">
        <v>48</v>
      </c>
      <c r="O733" s="79"/>
      <c r="P733" s="214">
        <f>O733*H733</f>
        <v>0</v>
      </c>
      <c r="Q733" s="214">
        <v>0.00314</v>
      </c>
      <c r="R733" s="214">
        <f>Q733*H733</f>
        <v>0.065939999999999999</v>
      </c>
      <c r="S733" s="214">
        <v>0</v>
      </c>
      <c r="T733" s="215">
        <f>S733*H733</f>
        <v>0</v>
      </c>
      <c r="AR733" s="16" t="s">
        <v>254</v>
      </c>
      <c r="AT733" s="16" t="s">
        <v>173</v>
      </c>
      <c r="AU733" s="16" t="s">
        <v>87</v>
      </c>
      <c r="AY733" s="16" t="s">
        <v>171</v>
      </c>
      <c r="BE733" s="216">
        <f>IF(N733="základní",J733,0)</f>
        <v>0</v>
      </c>
      <c r="BF733" s="216">
        <f>IF(N733="snížená",J733,0)</f>
        <v>0</v>
      </c>
      <c r="BG733" s="216">
        <f>IF(N733="zákl. přenesená",J733,0)</f>
        <v>0</v>
      </c>
      <c r="BH733" s="216">
        <f>IF(N733="sníž. přenesená",J733,0)</f>
        <v>0</v>
      </c>
      <c r="BI733" s="216">
        <f>IF(N733="nulová",J733,0)</f>
        <v>0</v>
      </c>
      <c r="BJ733" s="16" t="s">
        <v>85</v>
      </c>
      <c r="BK733" s="216">
        <f>ROUND(I733*H733,2)</f>
        <v>0</v>
      </c>
      <c r="BL733" s="16" t="s">
        <v>254</v>
      </c>
      <c r="BM733" s="16" t="s">
        <v>1503</v>
      </c>
    </row>
    <row r="734" s="12" customFormat="1">
      <c r="B734" s="228"/>
      <c r="C734" s="229"/>
      <c r="D734" s="219" t="s">
        <v>180</v>
      </c>
      <c r="E734" s="230" t="s">
        <v>1</v>
      </c>
      <c r="F734" s="231" t="s">
        <v>1504</v>
      </c>
      <c r="G734" s="229"/>
      <c r="H734" s="232">
        <v>7</v>
      </c>
      <c r="I734" s="233"/>
      <c r="J734" s="229"/>
      <c r="K734" s="229"/>
      <c r="L734" s="234"/>
      <c r="M734" s="235"/>
      <c r="N734" s="236"/>
      <c r="O734" s="236"/>
      <c r="P734" s="236"/>
      <c r="Q734" s="236"/>
      <c r="R734" s="236"/>
      <c r="S734" s="236"/>
      <c r="T734" s="237"/>
      <c r="AT734" s="238" t="s">
        <v>180</v>
      </c>
      <c r="AU734" s="238" t="s">
        <v>87</v>
      </c>
      <c r="AV734" s="12" t="s">
        <v>87</v>
      </c>
      <c r="AW734" s="12" t="s">
        <v>38</v>
      </c>
      <c r="AX734" s="12" t="s">
        <v>77</v>
      </c>
      <c r="AY734" s="238" t="s">
        <v>171</v>
      </c>
    </row>
    <row r="735" s="12" customFormat="1">
      <c r="B735" s="228"/>
      <c r="C735" s="229"/>
      <c r="D735" s="219" t="s">
        <v>180</v>
      </c>
      <c r="E735" s="230" t="s">
        <v>1</v>
      </c>
      <c r="F735" s="231" t="s">
        <v>1505</v>
      </c>
      <c r="G735" s="229"/>
      <c r="H735" s="232">
        <v>7</v>
      </c>
      <c r="I735" s="233"/>
      <c r="J735" s="229"/>
      <c r="K735" s="229"/>
      <c r="L735" s="234"/>
      <c r="M735" s="235"/>
      <c r="N735" s="236"/>
      <c r="O735" s="236"/>
      <c r="P735" s="236"/>
      <c r="Q735" s="236"/>
      <c r="R735" s="236"/>
      <c r="S735" s="236"/>
      <c r="T735" s="237"/>
      <c r="AT735" s="238" t="s">
        <v>180</v>
      </c>
      <c r="AU735" s="238" t="s">
        <v>87</v>
      </c>
      <c r="AV735" s="12" t="s">
        <v>87</v>
      </c>
      <c r="AW735" s="12" t="s">
        <v>38</v>
      </c>
      <c r="AX735" s="12" t="s">
        <v>77</v>
      </c>
      <c r="AY735" s="238" t="s">
        <v>171</v>
      </c>
    </row>
    <row r="736" s="12" customFormat="1">
      <c r="B736" s="228"/>
      <c r="C736" s="229"/>
      <c r="D736" s="219" t="s">
        <v>180</v>
      </c>
      <c r="E736" s="230" t="s">
        <v>1</v>
      </c>
      <c r="F736" s="231" t="s">
        <v>1506</v>
      </c>
      <c r="G736" s="229"/>
      <c r="H736" s="232">
        <v>7</v>
      </c>
      <c r="I736" s="233"/>
      <c r="J736" s="229"/>
      <c r="K736" s="229"/>
      <c r="L736" s="234"/>
      <c r="M736" s="235"/>
      <c r="N736" s="236"/>
      <c r="O736" s="236"/>
      <c r="P736" s="236"/>
      <c r="Q736" s="236"/>
      <c r="R736" s="236"/>
      <c r="S736" s="236"/>
      <c r="T736" s="237"/>
      <c r="AT736" s="238" t="s">
        <v>180</v>
      </c>
      <c r="AU736" s="238" t="s">
        <v>87</v>
      </c>
      <c r="AV736" s="12" t="s">
        <v>87</v>
      </c>
      <c r="AW736" s="12" t="s">
        <v>38</v>
      </c>
      <c r="AX736" s="12" t="s">
        <v>77</v>
      </c>
      <c r="AY736" s="238" t="s">
        <v>171</v>
      </c>
    </row>
    <row r="737" s="13" customFormat="1">
      <c r="B737" s="239"/>
      <c r="C737" s="240"/>
      <c r="D737" s="219" t="s">
        <v>180</v>
      </c>
      <c r="E737" s="241" t="s">
        <v>1</v>
      </c>
      <c r="F737" s="242" t="s">
        <v>253</v>
      </c>
      <c r="G737" s="240"/>
      <c r="H737" s="243">
        <v>21</v>
      </c>
      <c r="I737" s="244"/>
      <c r="J737" s="240"/>
      <c r="K737" s="240"/>
      <c r="L737" s="245"/>
      <c r="M737" s="246"/>
      <c r="N737" s="247"/>
      <c r="O737" s="247"/>
      <c r="P737" s="247"/>
      <c r="Q737" s="247"/>
      <c r="R737" s="247"/>
      <c r="S737" s="247"/>
      <c r="T737" s="248"/>
      <c r="AT737" s="249" t="s">
        <v>180</v>
      </c>
      <c r="AU737" s="249" t="s">
        <v>87</v>
      </c>
      <c r="AV737" s="13" t="s">
        <v>178</v>
      </c>
      <c r="AW737" s="13" t="s">
        <v>38</v>
      </c>
      <c r="AX737" s="13" t="s">
        <v>85</v>
      </c>
      <c r="AY737" s="249" t="s">
        <v>171</v>
      </c>
    </row>
    <row r="738" s="1" customFormat="1" ht="16.5" customHeight="1">
      <c r="B738" s="38"/>
      <c r="C738" s="205" t="s">
        <v>1507</v>
      </c>
      <c r="D738" s="205" t="s">
        <v>173</v>
      </c>
      <c r="E738" s="206" t="s">
        <v>1508</v>
      </c>
      <c r="F738" s="207" t="s">
        <v>1509</v>
      </c>
      <c r="G738" s="208" t="s">
        <v>189</v>
      </c>
      <c r="H738" s="209">
        <v>3</v>
      </c>
      <c r="I738" s="210"/>
      <c r="J738" s="211">
        <f>ROUND(I738*H738,2)</f>
        <v>0</v>
      </c>
      <c r="K738" s="207" t="s">
        <v>177</v>
      </c>
      <c r="L738" s="43"/>
      <c r="M738" s="212" t="s">
        <v>1</v>
      </c>
      <c r="N738" s="213" t="s">
        <v>48</v>
      </c>
      <c r="O738" s="79"/>
      <c r="P738" s="214">
        <f>O738*H738</f>
        <v>0</v>
      </c>
      <c r="Q738" s="214">
        <v>0.00085999999999999998</v>
      </c>
      <c r="R738" s="214">
        <f>Q738*H738</f>
        <v>0.0025799999999999998</v>
      </c>
      <c r="S738" s="214">
        <v>0</v>
      </c>
      <c r="T738" s="215">
        <f>S738*H738</f>
        <v>0</v>
      </c>
      <c r="AR738" s="16" t="s">
        <v>254</v>
      </c>
      <c r="AT738" s="16" t="s">
        <v>173</v>
      </c>
      <c r="AU738" s="16" t="s">
        <v>87</v>
      </c>
      <c r="AY738" s="16" t="s">
        <v>171</v>
      </c>
      <c r="BE738" s="216">
        <f>IF(N738="základní",J738,0)</f>
        <v>0</v>
      </c>
      <c r="BF738" s="216">
        <f>IF(N738="snížená",J738,0)</f>
        <v>0</v>
      </c>
      <c r="BG738" s="216">
        <f>IF(N738="zákl. přenesená",J738,0)</f>
        <v>0</v>
      </c>
      <c r="BH738" s="216">
        <f>IF(N738="sníž. přenesená",J738,0)</f>
        <v>0</v>
      </c>
      <c r="BI738" s="216">
        <f>IF(N738="nulová",J738,0)</f>
        <v>0</v>
      </c>
      <c r="BJ738" s="16" t="s">
        <v>85</v>
      </c>
      <c r="BK738" s="216">
        <f>ROUND(I738*H738,2)</f>
        <v>0</v>
      </c>
      <c r="BL738" s="16" t="s">
        <v>254</v>
      </c>
      <c r="BM738" s="16" t="s">
        <v>1510</v>
      </c>
    </row>
    <row r="739" s="12" customFormat="1">
      <c r="B739" s="228"/>
      <c r="C739" s="229"/>
      <c r="D739" s="219" t="s">
        <v>180</v>
      </c>
      <c r="E739" s="230" t="s">
        <v>1</v>
      </c>
      <c r="F739" s="231" t="s">
        <v>1511</v>
      </c>
      <c r="G739" s="229"/>
      <c r="H739" s="232">
        <v>3</v>
      </c>
      <c r="I739" s="233"/>
      <c r="J739" s="229"/>
      <c r="K739" s="229"/>
      <c r="L739" s="234"/>
      <c r="M739" s="235"/>
      <c r="N739" s="236"/>
      <c r="O739" s="236"/>
      <c r="P739" s="236"/>
      <c r="Q739" s="236"/>
      <c r="R739" s="236"/>
      <c r="S739" s="236"/>
      <c r="T739" s="237"/>
      <c r="AT739" s="238" t="s">
        <v>180</v>
      </c>
      <c r="AU739" s="238" t="s">
        <v>87</v>
      </c>
      <c r="AV739" s="12" t="s">
        <v>87</v>
      </c>
      <c r="AW739" s="12" t="s">
        <v>38</v>
      </c>
      <c r="AX739" s="12" t="s">
        <v>85</v>
      </c>
      <c r="AY739" s="238" t="s">
        <v>171</v>
      </c>
    </row>
    <row r="740" s="1" customFormat="1" ht="16.5" customHeight="1">
      <c r="B740" s="38"/>
      <c r="C740" s="205" t="s">
        <v>1512</v>
      </c>
      <c r="D740" s="205" t="s">
        <v>173</v>
      </c>
      <c r="E740" s="206" t="s">
        <v>1513</v>
      </c>
      <c r="F740" s="207" t="s">
        <v>1475</v>
      </c>
      <c r="G740" s="208" t="s">
        <v>176</v>
      </c>
      <c r="H740" s="209">
        <v>12</v>
      </c>
      <c r="I740" s="210"/>
      <c r="J740" s="211">
        <f>ROUND(I740*H740,2)</f>
        <v>0</v>
      </c>
      <c r="K740" s="207" t="s">
        <v>177</v>
      </c>
      <c r="L740" s="43"/>
      <c r="M740" s="212" t="s">
        <v>1</v>
      </c>
      <c r="N740" s="213" t="s">
        <v>48</v>
      </c>
      <c r="O740" s="79"/>
      <c r="P740" s="214">
        <f>O740*H740</f>
        <v>0</v>
      </c>
      <c r="Q740" s="214">
        <v>0.0039699999999999996</v>
      </c>
      <c r="R740" s="214">
        <f>Q740*H740</f>
        <v>0.047639999999999995</v>
      </c>
      <c r="S740" s="214">
        <v>0</v>
      </c>
      <c r="T740" s="215">
        <f>S740*H740</f>
        <v>0</v>
      </c>
      <c r="AR740" s="16" t="s">
        <v>254</v>
      </c>
      <c r="AT740" s="16" t="s">
        <v>173</v>
      </c>
      <c r="AU740" s="16" t="s">
        <v>87</v>
      </c>
      <c r="AY740" s="16" t="s">
        <v>171</v>
      </c>
      <c r="BE740" s="216">
        <f>IF(N740="základní",J740,0)</f>
        <v>0</v>
      </c>
      <c r="BF740" s="216">
        <f>IF(N740="snížená",J740,0)</f>
        <v>0</v>
      </c>
      <c r="BG740" s="216">
        <f>IF(N740="zákl. přenesená",J740,0)</f>
        <v>0</v>
      </c>
      <c r="BH740" s="216">
        <f>IF(N740="sníž. přenesená",J740,0)</f>
        <v>0</v>
      </c>
      <c r="BI740" s="216">
        <f>IF(N740="nulová",J740,0)</f>
        <v>0</v>
      </c>
      <c r="BJ740" s="16" t="s">
        <v>85</v>
      </c>
      <c r="BK740" s="216">
        <f>ROUND(I740*H740,2)</f>
        <v>0</v>
      </c>
      <c r="BL740" s="16" t="s">
        <v>254</v>
      </c>
      <c r="BM740" s="16" t="s">
        <v>1514</v>
      </c>
    </row>
    <row r="741" s="12" customFormat="1">
      <c r="B741" s="228"/>
      <c r="C741" s="229"/>
      <c r="D741" s="219" t="s">
        <v>180</v>
      </c>
      <c r="E741" s="230" t="s">
        <v>1</v>
      </c>
      <c r="F741" s="231" t="s">
        <v>1515</v>
      </c>
      <c r="G741" s="229"/>
      <c r="H741" s="232">
        <v>2</v>
      </c>
      <c r="I741" s="233"/>
      <c r="J741" s="229"/>
      <c r="K741" s="229"/>
      <c r="L741" s="234"/>
      <c r="M741" s="235"/>
      <c r="N741" s="236"/>
      <c r="O741" s="236"/>
      <c r="P741" s="236"/>
      <c r="Q741" s="236"/>
      <c r="R741" s="236"/>
      <c r="S741" s="236"/>
      <c r="T741" s="237"/>
      <c r="AT741" s="238" t="s">
        <v>180</v>
      </c>
      <c r="AU741" s="238" t="s">
        <v>87</v>
      </c>
      <c r="AV741" s="12" t="s">
        <v>87</v>
      </c>
      <c r="AW741" s="12" t="s">
        <v>38</v>
      </c>
      <c r="AX741" s="12" t="s">
        <v>77</v>
      </c>
      <c r="AY741" s="238" t="s">
        <v>171</v>
      </c>
    </row>
    <row r="742" s="12" customFormat="1">
      <c r="B742" s="228"/>
      <c r="C742" s="229"/>
      <c r="D742" s="219" t="s">
        <v>180</v>
      </c>
      <c r="E742" s="230" t="s">
        <v>1</v>
      </c>
      <c r="F742" s="231" t="s">
        <v>1516</v>
      </c>
      <c r="G742" s="229"/>
      <c r="H742" s="232">
        <v>2</v>
      </c>
      <c r="I742" s="233"/>
      <c r="J742" s="229"/>
      <c r="K742" s="229"/>
      <c r="L742" s="234"/>
      <c r="M742" s="235"/>
      <c r="N742" s="236"/>
      <c r="O742" s="236"/>
      <c r="P742" s="236"/>
      <c r="Q742" s="236"/>
      <c r="R742" s="236"/>
      <c r="S742" s="236"/>
      <c r="T742" s="237"/>
      <c r="AT742" s="238" t="s">
        <v>180</v>
      </c>
      <c r="AU742" s="238" t="s">
        <v>87</v>
      </c>
      <c r="AV742" s="12" t="s">
        <v>87</v>
      </c>
      <c r="AW742" s="12" t="s">
        <v>38</v>
      </c>
      <c r="AX742" s="12" t="s">
        <v>77</v>
      </c>
      <c r="AY742" s="238" t="s">
        <v>171</v>
      </c>
    </row>
    <row r="743" s="12" customFormat="1">
      <c r="B743" s="228"/>
      <c r="C743" s="229"/>
      <c r="D743" s="219" t="s">
        <v>180</v>
      </c>
      <c r="E743" s="230" t="s">
        <v>1</v>
      </c>
      <c r="F743" s="231" t="s">
        <v>1517</v>
      </c>
      <c r="G743" s="229"/>
      <c r="H743" s="232">
        <v>2</v>
      </c>
      <c r="I743" s="233"/>
      <c r="J743" s="229"/>
      <c r="K743" s="229"/>
      <c r="L743" s="234"/>
      <c r="M743" s="235"/>
      <c r="N743" s="236"/>
      <c r="O743" s="236"/>
      <c r="P743" s="236"/>
      <c r="Q743" s="236"/>
      <c r="R743" s="236"/>
      <c r="S743" s="236"/>
      <c r="T743" s="237"/>
      <c r="AT743" s="238" t="s">
        <v>180</v>
      </c>
      <c r="AU743" s="238" t="s">
        <v>87</v>
      </c>
      <c r="AV743" s="12" t="s">
        <v>87</v>
      </c>
      <c r="AW743" s="12" t="s">
        <v>38</v>
      </c>
      <c r="AX743" s="12" t="s">
        <v>77</v>
      </c>
      <c r="AY743" s="238" t="s">
        <v>171</v>
      </c>
    </row>
    <row r="744" s="12" customFormat="1">
      <c r="B744" s="228"/>
      <c r="C744" s="229"/>
      <c r="D744" s="219" t="s">
        <v>180</v>
      </c>
      <c r="E744" s="230" t="s">
        <v>1</v>
      </c>
      <c r="F744" s="231" t="s">
        <v>1518</v>
      </c>
      <c r="G744" s="229"/>
      <c r="H744" s="232">
        <v>2</v>
      </c>
      <c r="I744" s="233"/>
      <c r="J744" s="229"/>
      <c r="K744" s="229"/>
      <c r="L744" s="234"/>
      <c r="M744" s="235"/>
      <c r="N744" s="236"/>
      <c r="O744" s="236"/>
      <c r="P744" s="236"/>
      <c r="Q744" s="236"/>
      <c r="R744" s="236"/>
      <c r="S744" s="236"/>
      <c r="T744" s="237"/>
      <c r="AT744" s="238" t="s">
        <v>180</v>
      </c>
      <c r="AU744" s="238" t="s">
        <v>87</v>
      </c>
      <c r="AV744" s="12" t="s">
        <v>87</v>
      </c>
      <c r="AW744" s="12" t="s">
        <v>38</v>
      </c>
      <c r="AX744" s="12" t="s">
        <v>77</v>
      </c>
      <c r="AY744" s="238" t="s">
        <v>171</v>
      </c>
    </row>
    <row r="745" s="12" customFormat="1">
      <c r="B745" s="228"/>
      <c r="C745" s="229"/>
      <c r="D745" s="219" t="s">
        <v>180</v>
      </c>
      <c r="E745" s="230" t="s">
        <v>1</v>
      </c>
      <c r="F745" s="231" t="s">
        <v>1519</v>
      </c>
      <c r="G745" s="229"/>
      <c r="H745" s="232">
        <v>2</v>
      </c>
      <c r="I745" s="233"/>
      <c r="J745" s="229"/>
      <c r="K745" s="229"/>
      <c r="L745" s="234"/>
      <c r="M745" s="235"/>
      <c r="N745" s="236"/>
      <c r="O745" s="236"/>
      <c r="P745" s="236"/>
      <c r="Q745" s="236"/>
      <c r="R745" s="236"/>
      <c r="S745" s="236"/>
      <c r="T745" s="237"/>
      <c r="AT745" s="238" t="s">
        <v>180</v>
      </c>
      <c r="AU745" s="238" t="s">
        <v>87</v>
      </c>
      <c r="AV745" s="12" t="s">
        <v>87</v>
      </c>
      <c r="AW745" s="12" t="s">
        <v>38</v>
      </c>
      <c r="AX745" s="12" t="s">
        <v>77</v>
      </c>
      <c r="AY745" s="238" t="s">
        <v>171</v>
      </c>
    </row>
    <row r="746" s="12" customFormat="1">
      <c r="B746" s="228"/>
      <c r="C746" s="229"/>
      <c r="D746" s="219" t="s">
        <v>180</v>
      </c>
      <c r="E746" s="230" t="s">
        <v>1</v>
      </c>
      <c r="F746" s="231" t="s">
        <v>1520</v>
      </c>
      <c r="G746" s="229"/>
      <c r="H746" s="232">
        <v>2</v>
      </c>
      <c r="I746" s="233"/>
      <c r="J746" s="229"/>
      <c r="K746" s="229"/>
      <c r="L746" s="234"/>
      <c r="M746" s="235"/>
      <c r="N746" s="236"/>
      <c r="O746" s="236"/>
      <c r="P746" s="236"/>
      <c r="Q746" s="236"/>
      <c r="R746" s="236"/>
      <c r="S746" s="236"/>
      <c r="T746" s="237"/>
      <c r="AT746" s="238" t="s">
        <v>180</v>
      </c>
      <c r="AU746" s="238" t="s">
        <v>87</v>
      </c>
      <c r="AV746" s="12" t="s">
        <v>87</v>
      </c>
      <c r="AW746" s="12" t="s">
        <v>38</v>
      </c>
      <c r="AX746" s="12" t="s">
        <v>77</v>
      </c>
      <c r="AY746" s="238" t="s">
        <v>171</v>
      </c>
    </row>
    <row r="747" s="13" customFormat="1">
      <c r="B747" s="239"/>
      <c r="C747" s="240"/>
      <c r="D747" s="219" t="s">
        <v>180</v>
      </c>
      <c r="E747" s="241" t="s">
        <v>1</v>
      </c>
      <c r="F747" s="242" t="s">
        <v>253</v>
      </c>
      <c r="G747" s="240"/>
      <c r="H747" s="243">
        <v>12</v>
      </c>
      <c r="I747" s="244"/>
      <c r="J747" s="240"/>
      <c r="K747" s="240"/>
      <c r="L747" s="245"/>
      <c r="M747" s="246"/>
      <c r="N747" s="247"/>
      <c r="O747" s="247"/>
      <c r="P747" s="247"/>
      <c r="Q747" s="247"/>
      <c r="R747" s="247"/>
      <c r="S747" s="247"/>
      <c r="T747" s="248"/>
      <c r="AT747" s="249" t="s">
        <v>180</v>
      </c>
      <c r="AU747" s="249" t="s">
        <v>87</v>
      </c>
      <c r="AV747" s="13" t="s">
        <v>178</v>
      </c>
      <c r="AW747" s="13" t="s">
        <v>38</v>
      </c>
      <c r="AX747" s="13" t="s">
        <v>85</v>
      </c>
      <c r="AY747" s="249" t="s">
        <v>171</v>
      </c>
    </row>
    <row r="748" s="1" customFormat="1" ht="16.5" customHeight="1">
      <c r="B748" s="38"/>
      <c r="C748" s="205" t="s">
        <v>1521</v>
      </c>
      <c r="D748" s="205" t="s">
        <v>173</v>
      </c>
      <c r="E748" s="206" t="s">
        <v>1522</v>
      </c>
      <c r="F748" s="207" t="s">
        <v>1523</v>
      </c>
      <c r="G748" s="208" t="s">
        <v>189</v>
      </c>
      <c r="H748" s="209">
        <v>24</v>
      </c>
      <c r="I748" s="210"/>
      <c r="J748" s="211">
        <f>ROUND(I748*H748,2)</f>
        <v>0</v>
      </c>
      <c r="K748" s="207" t="s">
        <v>1</v>
      </c>
      <c r="L748" s="43"/>
      <c r="M748" s="212" t="s">
        <v>1</v>
      </c>
      <c r="N748" s="213" t="s">
        <v>48</v>
      </c>
      <c r="O748" s="79"/>
      <c r="P748" s="214">
        <f>O748*H748</f>
        <v>0</v>
      </c>
      <c r="Q748" s="214">
        <v>0.0025799999999999998</v>
      </c>
      <c r="R748" s="214">
        <f>Q748*H748</f>
        <v>0.061919999999999996</v>
      </c>
      <c r="S748" s="214">
        <v>0</v>
      </c>
      <c r="T748" s="215">
        <f>S748*H748</f>
        <v>0</v>
      </c>
      <c r="AR748" s="16" t="s">
        <v>254</v>
      </c>
      <c r="AT748" s="16" t="s">
        <v>173</v>
      </c>
      <c r="AU748" s="16" t="s">
        <v>87</v>
      </c>
      <c r="AY748" s="16" t="s">
        <v>171</v>
      </c>
      <c r="BE748" s="216">
        <f>IF(N748="základní",J748,0)</f>
        <v>0</v>
      </c>
      <c r="BF748" s="216">
        <f>IF(N748="snížená",J748,0)</f>
        <v>0</v>
      </c>
      <c r="BG748" s="216">
        <f>IF(N748="zákl. přenesená",J748,0)</f>
        <v>0</v>
      </c>
      <c r="BH748" s="216">
        <f>IF(N748="sníž. přenesená",J748,0)</f>
        <v>0</v>
      </c>
      <c r="BI748" s="216">
        <f>IF(N748="nulová",J748,0)</f>
        <v>0</v>
      </c>
      <c r="BJ748" s="16" t="s">
        <v>85</v>
      </c>
      <c r="BK748" s="216">
        <f>ROUND(I748*H748,2)</f>
        <v>0</v>
      </c>
      <c r="BL748" s="16" t="s">
        <v>254</v>
      </c>
      <c r="BM748" s="16" t="s">
        <v>1524</v>
      </c>
    </row>
    <row r="749" s="12" customFormat="1">
      <c r="B749" s="228"/>
      <c r="C749" s="229"/>
      <c r="D749" s="219" t="s">
        <v>180</v>
      </c>
      <c r="E749" s="230" t="s">
        <v>1</v>
      </c>
      <c r="F749" s="231" t="s">
        <v>1525</v>
      </c>
      <c r="G749" s="229"/>
      <c r="H749" s="232">
        <v>24</v>
      </c>
      <c r="I749" s="233"/>
      <c r="J749" s="229"/>
      <c r="K749" s="229"/>
      <c r="L749" s="234"/>
      <c r="M749" s="235"/>
      <c r="N749" s="236"/>
      <c r="O749" s="236"/>
      <c r="P749" s="236"/>
      <c r="Q749" s="236"/>
      <c r="R749" s="236"/>
      <c r="S749" s="236"/>
      <c r="T749" s="237"/>
      <c r="AT749" s="238" t="s">
        <v>180</v>
      </c>
      <c r="AU749" s="238" t="s">
        <v>87</v>
      </c>
      <c r="AV749" s="12" t="s">
        <v>87</v>
      </c>
      <c r="AW749" s="12" t="s">
        <v>38</v>
      </c>
      <c r="AX749" s="12" t="s">
        <v>85</v>
      </c>
      <c r="AY749" s="238" t="s">
        <v>171</v>
      </c>
    </row>
    <row r="750" s="1" customFormat="1" ht="16.5" customHeight="1">
      <c r="B750" s="38"/>
      <c r="C750" s="205" t="s">
        <v>1526</v>
      </c>
      <c r="D750" s="205" t="s">
        <v>173</v>
      </c>
      <c r="E750" s="206" t="s">
        <v>1527</v>
      </c>
      <c r="F750" s="207" t="s">
        <v>1528</v>
      </c>
      <c r="G750" s="208" t="s">
        <v>189</v>
      </c>
      <c r="H750" s="209">
        <v>65</v>
      </c>
      <c r="I750" s="210"/>
      <c r="J750" s="211">
        <f>ROUND(I750*H750,2)</f>
        <v>0</v>
      </c>
      <c r="K750" s="207" t="s">
        <v>1</v>
      </c>
      <c r="L750" s="43"/>
      <c r="M750" s="212" t="s">
        <v>1</v>
      </c>
      <c r="N750" s="213" t="s">
        <v>48</v>
      </c>
      <c r="O750" s="79"/>
      <c r="P750" s="214">
        <f>O750*H750</f>
        <v>0</v>
      </c>
      <c r="Q750" s="214">
        <v>0.0012099999999999999</v>
      </c>
      <c r="R750" s="214">
        <f>Q750*H750</f>
        <v>0.078649999999999998</v>
      </c>
      <c r="S750" s="214">
        <v>0</v>
      </c>
      <c r="T750" s="215">
        <f>S750*H750</f>
        <v>0</v>
      </c>
      <c r="AR750" s="16" t="s">
        <v>254</v>
      </c>
      <c r="AT750" s="16" t="s">
        <v>173</v>
      </c>
      <c r="AU750" s="16" t="s">
        <v>87</v>
      </c>
      <c r="AY750" s="16" t="s">
        <v>171</v>
      </c>
      <c r="BE750" s="216">
        <f>IF(N750="základní",J750,0)</f>
        <v>0</v>
      </c>
      <c r="BF750" s="216">
        <f>IF(N750="snížená",J750,0)</f>
        <v>0</v>
      </c>
      <c r="BG750" s="216">
        <f>IF(N750="zákl. přenesená",J750,0)</f>
        <v>0</v>
      </c>
      <c r="BH750" s="216">
        <f>IF(N750="sníž. přenesená",J750,0)</f>
        <v>0</v>
      </c>
      <c r="BI750" s="216">
        <f>IF(N750="nulová",J750,0)</f>
        <v>0</v>
      </c>
      <c r="BJ750" s="16" t="s">
        <v>85</v>
      </c>
      <c r="BK750" s="216">
        <f>ROUND(I750*H750,2)</f>
        <v>0</v>
      </c>
      <c r="BL750" s="16" t="s">
        <v>254</v>
      </c>
      <c r="BM750" s="16" t="s">
        <v>1529</v>
      </c>
    </row>
    <row r="751" s="12" customFormat="1">
      <c r="B751" s="228"/>
      <c r="C751" s="229"/>
      <c r="D751" s="219" t="s">
        <v>180</v>
      </c>
      <c r="E751" s="230" t="s">
        <v>1</v>
      </c>
      <c r="F751" s="231" t="s">
        <v>1530</v>
      </c>
      <c r="G751" s="229"/>
      <c r="H751" s="232">
        <v>65</v>
      </c>
      <c r="I751" s="233"/>
      <c r="J751" s="229"/>
      <c r="K751" s="229"/>
      <c r="L751" s="234"/>
      <c r="M751" s="235"/>
      <c r="N751" s="236"/>
      <c r="O751" s="236"/>
      <c r="P751" s="236"/>
      <c r="Q751" s="236"/>
      <c r="R751" s="236"/>
      <c r="S751" s="236"/>
      <c r="T751" s="237"/>
      <c r="AT751" s="238" t="s">
        <v>180</v>
      </c>
      <c r="AU751" s="238" t="s">
        <v>87</v>
      </c>
      <c r="AV751" s="12" t="s">
        <v>87</v>
      </c>
      <c r="AW751" s="12" t="s">
        <v>38</v>
      </c>
      <c r="AX751" s="12" t="s">
        <v>85</v>
      </c>
      <c r="AY751" s="238" t="s">
        <v>171</v>
      </c>
    </row>
    <row r="752" s="1" customFormat="1" ht="16.5" customHeight="1">
      <c r="B752" s="38"/>
      <c r="C752" s="205" t="s">
        <v>1531</v>
      </c>
      <c r="D752" s="205" t="s">
        <v>173</v>
      </c>
      <c r="E752" s="206" t="s">
        <v>1532</v>
      </c>
      <c r="F752" s="207" t="s">
        <v>1533</v>
      </c>
      <c r="G752" s="208" t="s">
        <v>189</v>
      </c>
      <c r="H752" s="209">
        <v>20</v>
      </c>
      <c r="I752" s="210"/>
      <c r="J752" s="211">
        <f>ROUND(I752*H752,2)</f>
        <v>0</v>
      </c>
      <c r="K752" s="207" t="s">
        <v>1</v>
      </c>
      <c r="L752" s="43"/>
      <c r="M752" s="212" t="s">
        <v>1</v>
      </c>
      <c r="N752" s="213" t="s">
        <v>48</v>
      </c>
      <c r="O752" s="79"/>
      <c r="P752" s="214">
        <f>O752*H752</f>
        <v>0</v>
      </c>
      <c r="Q752" s="214">
        <v>0.0015100000000000001</v>
      </c>
      <c r="R752" s="214">
        <f>Q752*H752</f>
        <v>0.030200000000000001</v>
      </c>
      <c r="S752" s="214">
        <v>0</v>
      </c>
      <c r="T752" s="215">
        <f>S752*H752</f>
        <v>0</v>
      </c>
      <c r="AR752" s="16" t="s">
        <v>254</v>
      </c>
      <c r="AT752" s="16" t="s">
        <v>173</v>
      </c>
      <c r="AU752" s="16" t="s">
        <v>87</v>
      </c>
      <c r="AY752" s="16" t="s">
        <v>171</v>
      </c>
      <c r="BE752" s="216">
        <f>IF(N752="základní",J752,0)</f>
        <v>0</v>
      </c>
      <c r="BF752" s="216">
        <f>IF(N752="snížená",J752,0)</f>
        <v>0</v>
      </c>
      <c r="BG752" s="216">
        <f>IF(N752="zákl. přenesená",J752,0)</f>
        <v>0</v>
      </c>
      <c r="BH752" s="216">
        <f>IF(N752="sníž. přenesená",J752,0)</f>
        <v>0</v>
      </c>
      <c r="BI752" s="216">
        <f>IF(N752="nulová",J752,0)</f>
        <v>0</v>
      </c>
      <c r="BJ752" s="16" t="s">
        <v>85</v>
      </c>
      <c r="BK752" s="216">
        <f>ROUND(I752*H752,2)</f>
        <v>0</v>
      </c>
      <c r="BL752" s="16" t="s">
        <v>254</v>
      </c>
      <c r="BM752" s="16" t="s">
        <v>1534</v>
      </c>
    </row>
    <row r="753" s="12" customFormat="1">
      <c r="B753" s="228"/>
      <c r="C753" s="229"/>
      <c r="D753" s="219" t="s">
        <v>180</v>
      </c>
      <c r="E753" s="230" t="s">
        <v>1</v>
      </c>
      <c r="F753" s="231" t="s">
        <v>1535</v>
      </c>
      <c r="G753" s="229"/>
      <c r="H753" s="232">
        <v>20</v>
      </c>
      <c r="I753" s="233"/>
      <c r="J753" s="229"/>
      <c r="K753" s="229"/>
      <c r="L753" s="234"/>
      <c r="M753" s="235"/>
      <c r="N753" s="236"/>
      <c r="O753" s="236"/>
      <c r="P753" s="236"/>
      <c r="Q753" s="236"/>
      <c r="R753" s="236"/>
      <c r="S753" s="236"/>
      <c r="T753" s="237"/>
      <c r="AT753" s="238" t="s">
        <v>180</v>
      </c>
      <c r="AU753" s="238" t="s">
        <v>87</v>
      </c>
      <c r="AV753" s="12" t="s">
        <v>87</v>
      </c>
      <c r="AW753" s="12" t="s">
        <v>38</v>
      </c>
      <c r="AX753" s="12" t="s">
        <v>85</v>
      </c>
      <c r="AY753" s="238" t="s">
        <v>171</v>
      </c>
    </row>
    <row r="754" s="1" customFormat="1" ht="16.5" customHeight="1">
      <c r="B754" s="38"/>
      <c r="C754" s="205" t="s">
        <v>1536</v>
      </c>
      <c r="D754" s="205" t="s">
        <v>173</v>
      </c>
      <c r="E754" s="206" t="s">
        <v>1537</v>
      </c>
      <c r="F754" s="207" t="s">
        <v>1538</v>
      </c>
      <c r="G754" s="208" t="s">
        <v>189</v>
      </c>
      <c r="H754" s="209">
        <v>6</v>
      </c>
      <c r="I754" s="210"/>
      <c r="J754" s="211">
        <f>ROUND(I754*H754,2)</f>
        <v>0</v>
      </c>
      <c r="K754" s="207" t="s">
        <v>1</v>
      </c>
      <c r="L754" s="43"/>
      <c r="M754" s="212" t="s">
        <v>1</v>
      </c>
      <c r="N754" s="213" t="s">
        <v>48</v>
      </c>
      <c r="O754" s="79"/>
      <c r="P754" s="214">
        <f>O754*H754</f>
        <v>0</v>
      </c>
      <c r="Q754" s="214">
        <v>0.00092000000000000003</v>
      </c>
      <c r="R754" s="214">
        <f>Q754*H754</f>
        <v>0.0055200000000000006</v>
      </c>
      <c r="S754" s="214">
        <v>0</v>
      </c>
      <c r="T754" s="215">
        <f>S754*H754</f>
        <v>0</v>
      </c>
      <c r="AR754" s="16" t="s">
        <v>254</v>
      </c>
      <c r="AT754" s="16" t="s">
        <v>173</v>
      </c>
      <c r="AU754" s="16" t="s">
        <v>87</v>
      </c>
      <c r="AY754" s="16" t="s">
        <v>171</v>
      </c>
      <c r="BE754" s="216">
        <f>IF(N754="základní",J754,0)</f>
        <v>0</v>
      </c>
      <c r="BF754" s="216">
        <f>IF(N754="snížená",J754,0)</f>
        <v>0</v>
      </c>
      <c r="BG754" s="216">
        <f>IF(N754="zákl. přenesená",J754,0)</f>
        <v>0</v>
      </c>
      <c r="BH754" s="216">
        <f>IF(N754="sníž. přenesená",J754,0)</f>
        <v>0</v>
      </c>
      <c r="BI754" s="216">
        <f>IF(N754="nulová",J754,0)</f>
        <v>0</v>
      </c>
      <c r="BJ754" s="16" t="s">
        <v>85</v>
      </c>
      <c r="BK754" s="216">
        <f>ROUND(I754*H754,2)</f>
        <v>0</v>
      </c>
      <c r="BL754" s="16" t="s">
        <v>254</v>
      </c>
      <c r="BM754" s="16" t="s">
        <v>1539</v>
      </c>
    </row>
    <row r="755" s="12" customFormat="1">
      <c r="B755" s="228"/>
      <c r="C755" s="229"/>
      <c r="D755" s="219" t="s">
        <v>180</v>
      </c>
      <c r="E755" s="230" t="s">
        <v>1</v>
      </c>
      <c r="F755" s="231" t="s">
        <v>1540</v>
      </c>
      <c r="G755" s="229"/>
      <c r="H755" s="232">
        <v>6</v>
      </c>
      <c r="I755" s="233"/>
      <c r="J755" s="229"/>
      <c r="K755" s="229"/>
      <c r="L755" s="234"/>
      <c r="M755" s="235"/>
      <c r="N755" s="236"/>
      <c r="O755" s="236"/>
      <c r="P755" s="236"/>
      <c r="Q755" s="236"/>
      <c r="R755" s="236"/>
      <c r="S755" s="236"/>
      <c r="T755" s="237"/>
      <c r="AT755" s="238" t="s">
        <v>180</v>
      </c>
      <c r="AU755" s="238" t="s">
        <v>87</v>
      </c>
      <c r="AV755" s="12" t="s">
        <v>87</v>
      </c>
      <c r="AW755" s="12" t="s">
        <v>38</v>
      </c>
      <c r="AX755" s="12" t="s">
        <v>85</v>
      </c>
      <c r="AY755" s="238" t="s">
        <v>171</v>
      </c>
    </row>
    <row r="756" s="1" customFormat="1" ht="16.5" customHeight="1">
      <c r="B756" s="38"/>
      <c r="C756" s="205" t="s">
        <v>1541</v>
      </c>
      <c r="D756" s="205" t="s">
        <v>173</v>
      </c>
      <c r="E756" s="206" t="s">
        <v>1542</v>
      </c>
      <c r="F756" s="207" t="s">
        <v>1543</v>
      </c>
      <c r="G756" s="208" t="s">
        <v>331</v>
      </c>
      <c r="H756" s="209">
        <v>2</v>
      </c>
      <c r="I756" s="210"/>
      <c r="J756" s="211">
        <f>ROUND(I756*H756,2)</f>
        <v>0</v>
      </c>
      <c r="K756" s="207" t="s">
        <v>177</v>
      </c>
      <c r="L756" s="43"/>
      <c r="M756" s="212" t="s">
        <v>1</v>
      </c>
      <c r="N756" s="213" t="s">
        <v>48</v>
      </c>
      <c r="O756" s="79"/>
      <c r="P756" s="214">
        <f>O756*H756</f>
        <v>0</v>
      </c>
      <c r="Q756" s="214">
        <v>0.0015200000000000001</v>
      </c>
      <c r="R756" s="214">
        <f>Q756*H756</f>
        <v>0.0030400000000000002</v>
      </c>
      <c r="S756" s="214">
        <v>0</v>
      </c>
      <c r="T756" s="215">
        <f>S756*H756</f>
        <v>0</v>
      </c>
      <c r="AR756" s="16" t="s">
        <v>254</v>
      </c>
      <c r="AT756" s="16" t="s">
        <v>173</v>
      </c>
      <c r="AU756" s="16" t="s">
        <v>87</v>
      </c>
      <c r="AY756" s="16" t="s">
        <v>171</v>
      </c>
      <c r="BE756" s="216">
        <f>IF(N756="základní",J756,0)</f>
        <v>0</v>
      </c>
      <c r="BF756" s="216">
        <f>IF(N756="snížená",J756,0)</f>
        <v>0</v>
      </c>
      <c r="BG756" s="216">
        <f>IF(N756="zákl. přenesená",J756,0)</f>
        <v>0</v>
      </c>
      <c r="BH756" s="216">
        <f>IF(N756="sníž. přenesená",J756,0)</f>
        <v>0</v>
      </c>
      <c r="BI756" s="216">
        <f>IF(N756="nulová",J756,0)</f>
        <v>0</v>
      </c>
      <c r="BJ756" s="16" t="s">
        <v>85</v>
      </c>
      <c r="BK756" s="216">
        <f>ROUND(I756*H756,2)</f>
        <v>0</v>
      </c>
      <c r="BL756" s="16" t="s">
        <v>254</v>
      </c>
      <c r="BM756" s="16" t="s">
        <v>1544</v>
      </c>
    </row>
    <row r="757" s="12" customFormat="1">
      <c r="B757" s="228"/>
      <c r="C757" s="229"/>
      <c r="D757" s="219" t="s">
        <v>180</v>
      </c>
      <c r="E757" s="230" t="s">
        <v>1</v>
      </c>
      <c r="F757" s="231" t="s">
        <v>1545</v>
      </c>
      <c r="G757" s="229"/>
      <c r="H757" s="232">
        <v>2</v>
      </c>
      <c r="I757" s="233"/>
      <c r="J757" s="229"/>
      <c r="K757" s="229"/>
      <c r="L757" s="234"/>
      <c r="M757" s="235"/>
      <c r="N757" s="236"/>
      <c r="O757" s="236"/>
      <c r="P757" s="236"/>
      <c r="Q757" s="236"/>
      <c r="R757" s="236"/>
      <c r="S757" s="236"/>
      <c r="T757" s="237"/>
      <c r="AT757" s="238" t="s">
        <v>180</v>
      </c>
      <c r="AU757" s="238" t="s">
        <v>87</v>
      </c>
      <c r="AV757" s="12" t="s">
        <v>87</v>
      </c>
      <c r="AW757" s="12" t="s">
        <v>38</v>
      </c>
      <c r="AX757" s="12" t="s">
        <v>85</v>
      </c>
      <c r="AY757" s="238" t="s">
        <v>171</v>
      </c>
    </row>
    <row r="758" s="1" customFormat="1" ht="16.5" customHeight="1">
      <c r="B758" s="38"/>
      <c r="C758" s="205" t="s">
        <v>1546</v>
      </c>
      <c r="D758" s="205" t="s">
        <v>173</v>
      </c>
      <c r="E758" s="206" t="s">
        <v>1547</v>
      </c>
      <c r="F758" s="207" t="s">
        <v>1543</v>
      </c>
      <c r="G758" s="208" t="s">
        <v>331</v>
      </c>
      <c r="H758" s="209">
        <v>1</v>
      </c>
      <c r="I758" s="210"/>
      <c r="J758" s="211">
        <f>ROUND(I758*H758,2)</f>
        <v>0</v>
      </c>
      <c r="K758" s="207" t="s">
        <v>1</v>
      </c>
      <c r="L758" s="43"/>
      <c r="M758" s="212" t="s">
        <v>1</v>
      </c>
      <c r="N758" s="213" t="s">
        <v>48</v>
      </c>
      <c r="O758" s="79"/>
      <c r="P758" s="214">
        <f>O758*H758</f>
        <v>0</v>
      </c>
      <c r="Q758" s="214">
        <v>0.0015200000000000001</v>
      </c>
      <c r="R758" s="214">
        <f>Q758*H758</f>
        <v>0.0015200000000000001</v>
      </c>
      <c r="S758" s="214">
        <v>0</v>
      </c>
      <c r="T758" s="215">
        <f>S758*H758</f>
        <v>0</v>
      </c>
      <c r="AR758" s="16" t="s">
        <v>254</v>
      </c>
      <c r="AT758" s="16" t="s">
        <v>173</v>
      </c>
      <c r="AU758" s="16" t="s">
        <v>87</v>
      </c>
      <c r="AY758" s="16" t="s">
        <v>171</v>
      </c>
      <c r="BE758" s="216">
        <f>IF(N758="základní",J758,0)</f>
        <v>0</v>
      </c>
      <c r="BF758" s="216">
        <f>IF(N758="snížená",J758,0)</f>
        <v>0</v>
      </c>
      <c r="BG758" s="216">
        <f>IF(N758="zákl. přenesená",J758,0)</f>
        <v>0</v>
      </c>
      <c r="BH758" s="216">
        <f>IF(N758="sníž. přenesená",J758,0)</f>
        <v>0</v>
      </c>
      <c r="BI758" s="216">
        <f>IF(N758="nulová",J758,0)</f>
        <v>0</v>
      </c>
      <c r="BJ758" s="16" t="s">
        <v>85</v>
      </c>
      <c r="BK758" s="216">
        <f>ROUND(I758*H758,2)</f>
        <v>0</v>
      </c>
      <c r="BL758" s="16" t="s">
        <v>254</v>
      </c>
      <c r="BM758" s="16" t="s">
        <v>1548</v>
      </c>
    </row>
    <row r="759" s="12" customFormat="1">
      <c r="B759" s="228"/>
      <c r="C759" s="229"/>
      <c r="D759" s="219" t="s">
        <v>180</v>
      </c>
      <c r="E759" s="230" t="s">
        <v>1</v>
      </c>
      <c r="F759" s="231" t="s">
        <v>1549</v>
      </c>
      <c r="G759" s="229"/>
      <c r="H759" s="232">
        <v>1</v>
      </c>
      <c r="I759" s="233"/>
      <c r="J759" s="229"/>
      <c r="K759" s="229"/>
      <c r="L759" s="234"/>
      <c r="M759" s="235"/>
      <c r="N759" s="236"/>
      <c r="O759" s="236"/>
      <c r="P759" s="236"/>
      <c r="Q759" s="236"/>
      <c r="R759" s="236"/>
      <c r="S759" s="236"/>
      <c r="T759" s="237"/>
      <c r="AT759" s="238" t="s">
        <v>180</v>
      </c>
      <c r="AU759" s="238" t="s">
        <v>87</v>
      </c>
      <c r="AV759" s="12" t="s">
        <v>87</v>
      </c>
      <c r="AW759" s="12" t="s">
        <v>38</v>
      </c>
      <c r="AX759" s="12" t="s">
        <v>85</v>
      </c>
      <c r="AY759" s="238" t="s">
        <v>171</v>
      </c>
    </row>
    <row r="760" s="1" customFormat="1" ht="16.5" customHeight="1">
      <c r="B760" s="38"/>
      <c r="C760" s="205" t="s">
        <v>1550</v>
      </c>
      <c r="D760" s="205" t="s">
        <v>173</v>
      </c>
      <c r="E760" s="206" t="s">
        <v>1551</v>
      </c>
      <c r="F760" s="207" t="s">
        <v>1552</v>
      </c>
      <c r="G760" s="208" t="s">
        <v>189</v>
      </c>
      <c r="H760" s="209">
        <v>58</v>
      </c>
      <c r="I760" s="210"/>
      <c r="J760" s="211">
        <f>ROUND(I760*H760,2)</f>
        <v>0</v>
      </c>
      <c r="K760" s="207" t="s">
        <v>1</v>
      </c>
      <c r="L760" s="43"/>
      <c r="M760" s="212" t="s">
        <v>1</v>
      </c>
      <c r="N760" s="213" t="s">
        <v>48</v>
      </c>
      <c r="O760" s="79"/>
      <c r="P760" s="214">
        <f>O760*H760</f>
        <v>0</v>
      </c>
      <c r="Q760" s="214">
        <v>0.00048000000000000001</v>
      </c>
      <c r="R760" s="214">
        <f>Q760*H760</f>
        <v>0.02784</v>
      </c>
      <c r="S760" s="214">
        <v>0</v>
      </c>
      <c r="T760" s="215">
        <f>S760*H760</f>
        <v>0</v>
      </c>
      <c r="AR760" s="16" t="s">
        <v>254</v>
      </c>
      <c r="AT760" s="16" t="s">
        <v>173</v>
      </c>
      <c r="AU760" s="16" t="s">
        <v>87</v>
      </c>
      <c r="AY760" s="16" t="s">
        <v>171</v>
      </c>
      <c r="BE760" s="216">
        <f>IF(N760="základní",J760,0)</f>
        <v>0</v>
      </c>
      <c r="BF760" s="216">
        <f>IF(N760="snížená",J760,0)</f>
        <v>0</v>
      </c>
      <c r="BG760" s="216">
        <f>IF(N760="zákl. přenesená",J760,0)</f>
        <v>0</v>
      </c>
      <c r="BH760" s="216">
        <f>IF(N760="sníž. přenesená",J760,0)</f>
        <v>0</v>
      </c>
      <c r="BI760" s="216">
        <f>IF(N760="nulová",J760,0)</f>
        <v>0</v>
      </c>
      <c r="BJ760" s="16" t="s">
        <v>85</v>
      </c>
      <c r="BK760" s="216">
        <f>ROUND(I760*H760,2)</f>
        <v>0</v>
      </c>
      <c r="BL760" s="16" t="s">
        <v>254</v>
      </c>
      <c r="BM760" s="16" t="s">
        <v>1553</v>
      </c>
    </row>
    <row r="761" s="12" customFormat="1">
      <c r="B761" s="228"/>
      <c r="C761" s="229"/>
      <c r="D761" s="219" t="s">
        <v>180</v>
      </c>
      <c r="E761" s="230" t="s">
        <v>1</v>
      </c>
      <c r="F761" s="231" t="s">
        <v>1554</v>
      </c>
      <c r="G761" s="229"/>
      <c r="H761" s="232">
        <v>58</v>
      </c>
      <c r="I761" s="233"/>
      <c r="J761" s="229"/>
      <c r="K761" s="229"/>
      <c r="L761" s="234"/>
      <c r="M761" s="235"/>
      <c r="N761" s="236"/>
      <c r="O761" s="236"/>
      <c r="P761" s="236"/>
      <c r="Q761" s="236"/>
      <c r="R761" s="236"/>
      <c r="S761" s="236"/>
      <c r="T761" s="237"/>
      <c r="AT761" s="238" t="s">
        <v>180</v>
      </c>
      <c r="AU761" s="238" t="s">
        <v>87</v>
      </c>
      <c r="AV761" s="12" t="s">
        <v>87</v>
      </c>
      <c r="AW761" s="12" t="s">
        <v>38</v>
      </c>
      <c r="AX761" s="12" t="s">
        <v>85</v>
      </c>
      <c r="AY761" s="238" t="s">
        <v>171</v>
      </c>
    </row>
    <row r="762" s="1" customFormat="1" ht="16.5" customHeight="1">
      <c r="B762" s="38"/>
      <c r="C762" s="205" t="s">
        <v>1555</v>
      </c>
      <c r="D762" s="205" t="s">
        <v>173</v>
      </c>
      <c r="E762" s="206" t="s">
        <v>1556</v>
      </c>
      <c r="F762" s="207" t="s">
        <v>1543</v>
      </c>
      <c r="G762" s="208" t="s">
        <v>331</v>
      </c>
      <c r="H762" s="209">
        <v>1</v>
      </c>
      <c r="I762" s="210"/>
      <c r="J762" s="211">
        <f>ROUND(I762*H762,2)</f>
        <v>0</v>
      </c>
      <c r="K762" s="207" t="s">
        <v>1</v>
      </c>
      <c r="L762" s="43"/>
      <c r="M762" s="212" t="s">
        <v>1</v>
      </c>
      <c r="N762" s="213" t="s">
        <v>48</v>
      </c>
      <c r="O762" s="79"/>
      <c r="P762" s="214">
        <f>O762*H762</f>
        <v>0</v>
      </c>
      <c r="Q762" s="214">
        <v>0.0015200000000000001</v>
      </c>
      <c r="R762" s="214">
        <f>Q762*H762</f>
        <v>0.0015200000000000001</v>
      </c>
      <c r="S762" s="214">
        <v>0</v>
      </c>
      <c r="T762" s="215">
        <f>S762*H762</f>
        <v>0</v>
      </c>
      <c r="AR762" s="16" t="s">
        <v>254</v>
      </c>
      <c r="AT762" s="16" t="s">
        <v>173</v>
      </c>
      <c r="AU762" s="16" t="s">
        <v>87</v>
      </c>
      <c r="AY762" s="16" t="s">
        <v>171</v>
      </c>
      <c r="BE762" s="216">
        <f>IF(N762="základní",J762,0)</f>
        <v>0</v>
      </c>
      <c r="BF762" s="216">
        <f>IF(N762="snížená",J762,0)</f>
        <v>0</v>
      </c>
      <c r="BG762" s="216">
        <f>IF(N762="zákl. přenesená",J762,0)</f>
        <v>0</v>
      </c>
      <c r="BH762" s="216">
        <f>IF(N762="sníž. přenesená",J762,0)</f>
        <v>0</v>
      </c>
      <c r="BI762" s="216">
        <f>IF(N762="nulová",J762,0)</f>
        <v>0</v>
      </c>
      <c r="BJ762" s="16" t="s">
        <v>85</v>
      </c>
      <c r="BK762" s="216">
        <f>ROUND(I762*H762,2)</f>
        <v>0</v>
      </c>
      <c r="BL762" s="16" t="s">
        <v>254</v>
      </c>
      <c r="BM762" s="16" t="s">
        <v>1557</v>
      </c>
    </row>
    <row r="763" s="12" customFormat="1">
      <c r="B763" s="228"/>
      <c r="C763" s="229"/>
      <c r="D763" s="219" t="s">
        <v>180</v>
      </c>
      <c r="E763" s="230" t="s">
        <v>1</v>
      </c>
      <c r="F763" s="231" t="s">
        <v>1558</v>
      </c>
      <c r="G763" s="229"/>
      <c r="H763" s="232">
        <v>1</v>
      </c>
      <c r="I763" s="233"/>
      <c r="J763" s="229"/>
      <c r="K763" s="229"/>
      <c r="L763" s="234"/>
      <c r="M763" s="235"/>
      <c r="N763" s="236"/>
      <c r="O763" s="236"/>
      <c r="P763" s="236"/>
      <c r="Q763" s="236"/>
      <c r="R763" s="236"/>
      <c r="S763" s="236"/>
      <c r="T763" s="237"/>
      <c r="AT763" s="238" t="s">
        <v>180</v>
      </c>
      <c r="AU763" s="238" t="s">
        <v>87</v>
      </c>
      <c r="AV763" s="12" t="s">
        <v>87</v>
      </c>
      <c r="AW763" s="12" t="s">
        <v>38</v>
      </c>
      <c r="AX763" s="12" t="s">
        <v>85</v>
      </c>
      <c r="AY763" s="238" t="s">
        <v>171</v>
      </c>
    </row>
    <row r="764" s="1" customFormat="1" ht="16.5" customHeight="1">
      <c r="B764" s="38"/>
      <c r="C764" s="205" t="s">
        <v>1559</v>
      </c>
      <c r="D764" s="205" t="s">
        <v>173</v>
      </c>
      <c r="E764" s="206" t="s">
        <v>1560</v>
      </c>
      <c r="F764" s="207" t="s">
        <v>1543</v>
      </c>
      <c r="G764" s="208" t="s">
        <v>331</v>
      </c>
      <c r="H764" s="209">
        <v>1</v>
      </c>
      <c r="I764" s="210"/>
      <c r="J764" s="211">
        <f>ROUND(I764*H764,2)</f>
        <v>0</v>
      </c>
      <c r="K764" s="207" t="s">
        <v>1</v>
      </c>
      <c r="L764" s="43"/>
      <c r="M764" s="212" t="s">
        <v>1</v>
      </c>
      <c r="N764" s="213" t="s">
        <v>48</v>
      </c>
      <c r="O764" s="79"/>
      <c r="P764" s="214">
        <f>O764*H764</f>
        <v>0</v>
      </c>
      <c r="Q764" s="214">
        <v>0.0015200000000000001</v>
      </c>
      <c r="R764" s="214">
        <f>Q764*H764</f>
        <v>0.0015200000000000001</v>
      </c>
      <c r="S764" s="214">
        <v>0</v>
      </c>
      <c r="T764" s="215">
        <f>S764*H764</f>
        <v>0</v>
      </c>
      <c r="AR764" s="16" t="s">
        <v>254</v>
      </c>
      <c r="AT764" s="16" t="s">
        <v>173</v>
      </c>
      <c r="AU764" s="16" t="s">
        <v>87</v>
      </c>
      <c r="AY764" s="16" t="s">
        <v>171</v>
      </c>
      <c r="BE764" s="216">
        <f>IF(N764="základní",J764,0)</f>
        <v>0</v>
      </c>
      <c r="BF764" s="216">
        <f>IF(N764="snížená",J764,0)</f>
        <v>0</v>
      </c>
      <c r="BG764" s="216">
        <f>IF(N764="zákl. přenesená",J764,0)</f>
        <v>0</v>
      </c>
      <c r="BH764" s="216">
        <f>IF(N764="sníž. přenesená",J764,0)</f>
        <v>0</v>
      </c>
      <c r="BI764" s="216">
        <f>IF(N764="nulová",J764,0)</f>
        <v>0</v>
      </c>
      <c r="BJ764" s="16" t="s">
        <v>85</v>
      </c>
      <c r="BK764" s="216">
        <f>ROUND(I764*H764,2)</f>
        <v>0</v>
      </c>
      <c r="BL764" s="16" t="s">
        <v>254</v>
      </c>
      <c r="BM764" s="16" t="s">
        <v>1561</v>
      </c>
    </row>
    <row r="765" s="12" customFormat="1">
      <c r="B765" s="228"/>
      <c r="C765" s="229"/>
      <c r="D765" s="219" t="s">
        <v>180</v>
      </c>
      <c r="E765" s="230" t="s">
        <v>1</v>
      </c>
      <c r="F765" s="231" t="s">
        <v>1562</v>
      </c>
      <c r="G765" s="229"/>
      <c r="H765" s="232">
        <v>1</v>
      </c>
      <c r="I765" s="233"/>
      <c r="J765" s="229"/>
      <c r="K765" s="229"/>
      <c r="L765" s="234"/>
      <c r="M765" s="235"/>
      <c r="N765" s="236"/>
      <c r="O765" s="236"/>
      <c r="P765" s="236"/>
      <c r="Q765" s="236"/>
      <c r="R765" s="236"/>
      <c r="S765" s="236"/>
      <c r="T765" s="237"/>
      <c r="AT765" s="238" t="s">
        <v>180</v>
      </c>
      <c r="AU765" s="238" t="s">
        <v>87</v>
      </c>
      <c r="AV765" s="12" t="s">
        <v>87</v>
      </c>
      <c r="AW765" s="12" t="s">
        <v>38</v>
      </c>
      <c r="AX765" s="12" t="s">
        <v>85</v>
      </c>
      <c r="AY765" s="238" t="s">
        <v>171</v>
      </c>
    </row>
    <row r="766" s="1" customFormat="1" ht="16.5" customHeight="1">
      <c r="B766" s="38"/>
      <c r="C766" s="205" t="s">
        <v>1563</v>
      </c>
      <c r="D766" s="205" t="s">
        <v>173</v>
      </c>
      <c r="E766" s="206" t="s">
        <v>1564</v>
      </c>
      <c r="F766" s="207" t="s">
        <v>1565</v>
      </c>
      <c r="G766" s="208" t="s">
        <v>189</v>
      </c>
      <c r="H766" s="209">
        <v>7</v>
      </c>
      <c r="I766" s="210"/>
      <c r="J766" s="211">
        <f>ROUND(I766*H766,2)</f>
        <v>0</v>
      </c>
      <c r="K766" s="207" t="s">
        <v>1</v>
      </c>
      <c r="L766" s="43"/>
      <c r="M766" s="212" t="s">
        <v>1</v>
      </c>
      <c r="N766" s="213" t="s">
        <v>48</v>
      </c>
      <c r="O766" s="79"/>
      <c r="P766" s="214">
        <f>O766*H766</f>
        <v>0</v>
      </c>
      <c r="Q766" s="214">
        <v>0.0015100000000000001</v>
      </c>
      <c r="R766" s="214">
        <f>Q766*H766</f>
        <v>0.01057</v>
      </c>
      <c r="S766" s="214">
        <v>0</v>
      </c>
      <c r="T766" s="215">
        <f>S766*H766</f>
        <v>0</v>
      </c>
      <c r="AR766" s="16" t="s">
        <v>254</v>
      </c>
      <c r="AT766" s="16" t="s">
        <v>173</v>
      </c>
      <c r="AU766" s="16" t="s">
        <v>87</v>
      </c>
      <c r="AY766" s="16" t="s">
        <v>171</v>
      </c>
      <c r="BE766" s="216">
        <f>IF(N766="základní",J766,0)</f>
        <v>0</v>
      </c>
      <c r="BF766" s="216">
        <f>IF(N766="snížená",J766,0)</f>
        <v>0</v>
      </c>
      <c r="BG766" s="216">
        <f>IF(N766="zákl. přenesená",J766,0)</f>
        <v>0</v>
      </c>
      <c r="BH766" s="216">
        <f>IF(N766="sníž. přenesená",J766,0)</f>
        <v>0</v>
      </c>
      <c r="BI766" s="216">
        <f>IF(N766="nulová",J766,0)</f>
        <v>0</v>
      </c>
      <c r="BJ766" s="16" t="s">
        <v>85</v>
      </c>
      <c r="BK766" s="216">
        <f>ROUND(I766*H766,2)</f>
        <v>0</v>
      </c>
      <c r="BL766" s="16" t="s">
        <v>254</v>
      </c>
      <c r="BM766" s="16" t="s">
        <v>1566</v>
      </c>
    </row>
    <row r="767" s="12" customFormat="1">
      <c r="B767" s="228"/>
      <c r="C767" s="229"/>
      <c r="D767" s="219" t="s">
        <v>180</v>
      </c>
      <c r="E767" s="230" t="s">
        <v>1</v>
      </c>
      <c r="F767" s="231" t="s">
        <v>1567</v>
      </c>
      <c r="G767" s="229"/>
      <c r="H767" s="232">
        <v>7</v>
      </c>
      <c r="I767" s="233"/>
      <c r="J767" s="229"/>
      <c r="K767" s="229"/>
      <c r="L767" s="234"/>
      <c r="M767" s="235"/>
      <c r="N767" s="236"/>
      <c r="O767" s="236"/>
      <c r="P767" s="236"/>
      <c r="Q767" s="236"/>
      <c r="R767" s="236"/>
      <c r="S767" s="236"/>
      <c r="T767" s="237"/>
      <c r="AT767" s="238" t="s">
        <v>180</v>
      </c>
      <c r="AU767" s="238" t="s">
        <v>87</v>
      </c>
      <c r="AV767" s="12" t="s">
        <v>87</v>
      </c>
      <c r="AW767" s="12" t="s">
        <v>38</v>
      </c>
      <c r="AX767" s="12" t="s">
        <v>85</v>
      </c>
      <c r="AY767" s="238" t="s">
        <v>171</v>
      </c>
    </row>
    <row r="768" s="1" customFormat="1" ht="16.5" customHeight="1">
      <c r="B768" s="38"/>
      <c r="C768" s="205" t="s">
        <v>1568</v>
      </c>
      <c r="D768" s="205" t="s">
        <v>173</v>
      </c>
      <c r="E768" s="206" t="s">
        <v>1569</v>
      </c>
      <c r="F768" s="207" t="s">
        <v>1538</v>
      </c>
      <c r="G768" s="208" t="s">
        <v>189</v>
      </c>
      <c r="H768" s="209">
        <v>14</v>
      </c>
      <c r="I768" s="210"/>
      <c r="J768" s="211">
        <f>ROUND(I768*H768,2)</f>
        <v>0</v>
      </c>
      <c r="K768" s="207" t="s">
        <v>1</v>
      </c>
      <c r="L768" s="43"/>
      <c r="M768" s="212" t="s">
        <v>1</v>
      </c>
      <c r="N768" s="213" t="s">
        <v>48</v>
      </c>
      <c r="O768" s="79"/>
      <c r="P768" s="214">
        <f>O768*H768</f>
        <v>0</v>
      </c>
      <c r="Q768" s="214">
        <v>0.00092000000000000003</v>
      </c>
      <c r="R768" s="214">
        <f>Q768*H768</f>
        <v>0.012880000000000001</v>
      </c>
      <c r="S768" s="214">
        <v>0</v>
      </c>
      <c r="T768" s="215">
        <f>S768*H768</f>
        <v>0</v>
      </c>
      <c r="AR768" s="16" t="s">
        <v>254</v>
      </c>
      <c r="AT768" s="16" t="s">
        <v>173</v>
      </c>
      <c r="AU768" s="16" t="s">
        <v>87</v>
      </c>
      <c r="AY768" s="16" t="s">
        <v>171</v>
      </c>
      <c r="BE768" s="216">
        <f>IF(N768="základní",J768,0)</f>
        <v>0</v>
      </c>
      <c r="BF768" s="216">
        <f>IF(N768="snížená",J768,0)</f>
        <v>0</v>
      </c>
      <c r="BG768" s="216">
        <f>IF(N768="zákl. přenesená",J768,0)</f>
        <v>0</v>
      </c>
      <c r="BH768" s="216">
        <f>IF(N768="sníž. přenesená",J768,0)</f>
        <v>0</v>
      </c>
      <c r="BI768" s="216">
        <f>IF(N768="nulová",J768,0)</f>
        <v>0</v>
      </c>
      <c r="BJ768" s="16" t="s">
        <v>85</v>
      </c>
      <c r="BK768" s="216">
        <f>ROUND(I768*H768,2)</f>
        <v>0</v>
      </c>
      <c r="BL768" s="16" t="s">
        <v>254</v>
      </c>
      <c r="BM768" s="16" t="s">
        <v>1570</v>
      </c>
    </row>
    <row r="769" s="12" customFormat="1">
      <c r="B769" s="228"/>
      <c r="C769" s="229"/>
      <c r="D769" s="219" t="s">
        <v>180</v>
      </c>
      <c r="E769" s="230" t="s">
        <v>1</v>
      </c>
      <c r="F769" s="231" t="s">
        <v>1571</v>
      </c>
      <c r="G769" s="229"/>
      <c r="H769" s="232">
        <v>14</v>
      </c>
      <c r="I769" s="233"/>
      <c r="J769" s="229"/>
      <c r="K769" s="229"/>
      <c r="L769" s="234"/>
      <c r="M769" s="235"/>
      <c r="N769" s="236"/>
      <c r="O769" s="236"/>
      <c r="P769" s="236"/>
      <c r="Q769" s="236"/>
      <c r="R769" s="236"/>
      <c r="S769" s="236"/>
      <c r="T769" s="237"/>
      <c r="AT769" s="238" t="s">
        <v>180</v>
      </c>
      <c r="AU769" s="238" t="s">
        <v>87</v>
      </c>
      <c r="AV769" s="12" t="s">
        <v>87</v>
      </c>
      <c r="AW769" s="12" t="s">
        <v>38</v>
      </c>
      <c r="AX769" s="12" t="s">
        <v>85</v>
      </c>
      <c r="AY769" s="238" t="s">
        <v>171</v>
      </c>
    </row>
    <row r="770" s="1" customFormat="1" ht="16.5" customHeight="1">
      <c r="B770" s="38"/>
      <c r="C770" s="205" t="s">
        <v>1572</v>
      </c>
      <c r="D770" s="205" t="s">
        <v>173</v>
      </c>
      <c r="E770" s="206" t="s">
        <v>1573</v>
      </c>
      <c r="F770" s="207" t="s">
        <v>1574</v>
      </c>
      <c r="G770" s="208" t="s">
        <v>189</v>
      </c>
      <c r="H770" s="209">
        <v>14</v>
      </c>
      <c r="I770" s="210"/>
      <c r="J770" s="211">
        <f>ROUND(I770*H770,2)</f>
        <v>0</v>
      </c>
      <c r="K770" s="207" t="s">
        <v>1</v>
      </c>
      <c r="L770" s="43"/>
      <c r="M770" s="212" t="s">
        <v>1</v>
      </c>
      <c r="N770" s="213" t="s">
        <v>48</v>
      </c>
      <c r="O770" s="79"/>
      <c r="P770" s="214">
        <f>O770*H770</f>
        <v>0</v>
      </c>
      <c r="Q770" s="214">
        <v>0.00314</v>
      </c>
      <c r="R770" s="214">
        <f>Q770*H770</f>
        <v>0.043959999999999999</v>
      </c>
      <c r="S770" s="214">
        <v>0</v>
      </c>
      <c r="T770" s="215">
        <f>S770*H770</f>
        <v>0</v>
      </c>
      <c r="AR770" s="16" t="s">
        <v>254</v>
      </c>
      <c r="AT770" s="16" t="s">
        <v>173</v>
      </c>
      <c r="AU770" s="16" t="s">
        <v>87</v>
      </c>
      <c r="AY770" s="16" t="s">
        <v>171</v>
      </c>
      <c r="BE770" s="216">
        <f>IF(N770="základní",J770,0)</f>
        <v>0</v>
      </c>
      <c r="BF770" s="216">
        <f>IF(N770="snížená",J770,0)</f>
        <v>0</v>
      </c>
      <c r="BG770" s="216">
        <f>IF(N770="zákl. přenesená",J770,0)</f>
        <v>0</v>
      </c>
      <c r="BH770" s="216">
        <f>IF(N770="sníž. přenesená",J770,0)</f>
        <v>0</v>
      </c>
      <c r="BI770" s="216">
        <f>IF(N770="nulová",J770,0)</f>
        <v>0</v>
      </c>
      <c r="BJ770" s="16" t="s">
        <v>85</v>
      </c>
      <c r="BK770" s="216">
        <f>ROUND(I770*H770,2)</f>
        <v>0</v>
      </c>
      <c r="BL770" s="16" t="s">
        <v>254</v>
      </c>
      <c r="BM770" s="16" t="s">
        <v>1575</v>
      </c>
    </row>
    <row r="771" s="12" customFormat="1">
      <c r="B771" s="228"/>
      <c r="C771" s="229"/>
      <c r="D771" s="219" t="s">
        <v>180</v>
      </c>
      <c r="E771" s="230" t="s">
        <v>1</v>
      </c>
      <c r="F771" s="231" t="s">
        <v>1576</v>
      </c>
      <c r="G771" s="229"/>
      <c r="H771" s="232">
        <v>14</v>
      </c>
      <c r="I771" s="233"/>
      <c r="J771" s="229"/>
      <c r="K771" s="229"/>
      <c r="L771" s="234"/>
      <c r="M771" s="235"/>
      <c r="N771" s="236"/>
      <c r="O771" s="236"/>
      <c r="P771" s="236"/>
      <c r="Q771" s="236"/>
      <c r="R771" s="236"/>
      <c r="S771" s="236"/>
      <c r="T771" s="237"/>
      <c r="AT771" s="238" t="s">
        <v>180</v>
      </c>
      <c r="AU771" s="238" t="s">
        <v>87</v>
      </c>
      <c r="AV771" s="12" t="s">
        <v>87</v>
      </c>
      <c r="AW771" s="12" t="s">
        <v>38</v>
      </c>
      <c r="AX771" s="12" t="s">
        <v>85</v>
      </c>
      <c r="AY771" s="238" t="s">
        <v>171</v>
      </c>
    </row>
    <row r="772" s="1" customFormat="1" ht="16.5" customHeight="1">
      <c r="B772" s="38"/>
      <c r="C772" s="205" t="s">
        <v>1577</v>
      </c>
      <c r="D772" s="205" t="s">
        <v>173</v>
      </c>
      <c r="E772" s="206" t="s">
        <v>1578</v>
      </c>
      <c r="F772" s="207" t="s">
        <v>1579</v>
      </c>
      <c r="G772" s="208" t="s">
        <v>331</v>
      </c>
      <c r="H772" s="209">
        <v>1</v>
      </c>
      <c r="I772" s="210"/>
      <c r="J772" s="211">
        <f>ROUND(I772*H772,2)</f>
        <v>0</v>
      </c>
      <c r="K772" s="207" t="s">
        <v>1</v>
      </c>
      <c r="L772" s="43"/>
      <c r="M772" s="212" t="s">
        <v>1</v>
      </c>
      <c r="N772" s="213" t="s">
        <v>48</v>
      </c>
      <c r="O772" s="79"/>
      <c r="P772" s="214">
        <f>O772*H772</f>
        <v>0</v>
      </c>
      <c r="Q772" s="214">
        <v>0.0017099999999999999</v>
      </c>
      <c r="R772" s="214">
        <f>Q772*H772</f>
        <v>0.0017099999999999999</v>
      </c>
      <c r="S772" s="214">
        <v>0</v>
      </c>
      <c r="T772" s="215">
        <f>S772*H772</f>
        <v>0</v>
      </c>
      <c r="AR772" s="16" t="s">
        <v>254</v>
      </c>
      <c r="AT772" s="16" t="s">
        <v>173</v>
      </c>
      <c r="AU772" s="16" t="s">
        <v>87</v>
      </c>
      <c r="AY772" s="16" t="s">
        <v>171</v>
      </c>
      <c r="BE772" s="216">
        <f>IF(N772="základní",J772,0)</f>
        <v>0</v>
      </c>
      <c r="BF772" s="216">
        <f>IF(N772="snížená",J772,0)</f>
        <v>0</v>
      </c>
      <c r="BG772" s="216">
        <f>IF(N772="zákl. přenesená",J772,0)</f>
        <v>0</v>
      </c>
      <c r="BH772" s="216">
        <f>IF(N772="sníž. přenesená",J772,0)</f>
        <v>0</v>
      </c>
      <c r="BI772" s="216">
        <f>IF(N772="nulová",J772,0)</f>
        <v>0</v>
      </c>
      <c r="BJ772" s="16" t="s">
        <v>85</v>
      </c>
      <c r="BK772" s="216">
        <f>ROUND(I772*H772,2)</f>
        <v>0</v>
      </c>
      <c r="BL772" s="16" t="s">
        <v>254</v>
      </c>
      <c r="BM772" s="16" t="s">
        <v>1580</v>
      </c>
    </row>
    <row r="773" s="12" customFormat="1">
      <c r="B773" s="228"/>
      <c r="C773" s="229"/>
      <c r="D773" s="219" t="s">
        <v>180</v>
      </c>
      <c r="E773" s="230" t="s">
        <v>1</v>
      </c>
      <c r="F773" s="231" t="s">
        <v>85</v>
      </c>
      <c r="G773" s="229"/>
      <c r="H773" s="232">
        <v>1</v>
      </c>
      <c r="I773" s="233"/>
      <c r="J773" s="229"/>
      <c r="K773" s="229"/>
      <c r="L773" s="234"/>
      <c r="M773" s="235"/>
      <c r="N773" s="236"/>
      <c r="O773" s="236"/>
      <c r="P773" s="236"/>
      <c r="Q773" s="236"/>
      <c r="R773" s="236"/>
      <c r="S773" s="236"/>
      <c r="T773" s="237"/>
      <c r="AT773" s="238" t="s">
        <v>180</v>
      </c>
      <c r="AU773" s="238" t="s">
        <v>87</v>
      </c>
      <c r="AV773" s="12" t="s">
        <v>87</v>
      </c>
      <c r="AW773" s="12" t="s">
        <v>38</v>
      </c>
      <c r="AX773" s="12" t="s">
        <v>85</v>
      </c>
      <c r="AY773" s="238" t="s">
        <v>171</v>
      </c>
    </row>
    <row r="774" s="1" customFormat="1" ht="16.5" customHeight="1">
      <c r="B774" s="38"/>
      <c r="C774" s="205" t="s">
        <v>1581</v>
      </c>
      <c r="D774" s="205" t="s">
        <v>173</v>
      </c>
      <c r="E774" s="206" t="s">
        <v>1582</v>
      </c>
      <c r="F774" s="207" t="s">
        <v>1583</v>
      </c>
      <c r="G774" s="208" t="s">
        <v>331</v>
      </c>
      <c r="H774" s="209">
        <v>1</v>
      </c>
      <c r="I774" s="210"/>
      <c r="J774" s="211">
        <f>ROUND(I774*H774,2)</f>
        <v>0</v>
      </c>
      <c r="K774" s="207" t="s">
        <v>1</v>
      </c>
      <c r="L774" s="43"/>
      <c r="M774" s="212" t="s">
        <v>1</v>
      </c>
      <c r="N774" s="213" t="s">
        <v>48</v>
      </c>
      <c r="O774" s="79"/>
      <c r="P774" s="214">
        <f>O774*H774</f>
        <v>0</v>
      </c>
      <c r="Q774" s="214">
        <v>0.0017099999999999999</v>
      </c>
      <c r="R774" s="214">
        <f>Q774*H774</f>
        <v>0.0017099999999999999</v>
      </c>
      <c r="S774" s="214">
        <v>0</v>
      </c>
      <c r="T774" s="215">
        <f>S774*H774</f>
        <v>0</v>
      </c>
      <c r="AR774" s="16" t="s">
        <v>254</v>
      </c>
      <c r="AT774" s="16" t="s">
        <v>173</v>
      </c>
      <c r="AU774" s="16" t="s">
        <v>87</v>
      </c>
      <c r="AY774" s="16" t="s">
        <v>171</v>
      </c>
      <c r="BE774" s="216">
        <f>IF(N774="základní",J774,0)</f>
        <v>0</v>
      </c>
      <c r="BF774" s="216">
        <f>IF(N774="snížená",J774,0)</f>
        <v>0</v>
      </c>
      <c r="BG774" s="216">
        <f>IF(N774="zákl. přenesená",J774,0)</f>
        <v>0</v>
      </c>
      <c r="BH774" s="216">
        <f>IF(N774="sníž. přenesená",J774,0)</f>
        <v>0</v>
      </c>
      <c r="BI774" s="216">
        <f>IF(N774="nulová",J774,0)</f>
        <v>0</v>
      </c>
      <c r="BJ774" s="16" t="s">
        <v>85</v>
      </c>
      <c r="BK774" s="216">
        <f>ROUND(I774*H774,2)</f>
        <v>0</v>
      </c>
      <c r="BL774" s="16" t="s">
        <v>254</v>
      </c>
      <c r="BM774" s="16" t="s">
        <v>1584</v>
      </c>
    </row>
    <row r="775" s="12" customFormat="1">
      <c r="B775" s="228"/>
      <c r="C775" s="229"/>
      <c r="D775" s="219" t="s">
        <v>180</v>
      </c>
      <c r="E775" s="230" t="s">
        <v>1</v>
      </c>
      <c r="F775" s="231" t="s">
        <v>85</v>
      </c>
      <c r="G775" s="229"/>
      <c r="H775" s="232">
        <v>1</v>
      </c>
      <c r="I775" s="233"/>
      <c r="J775" s="229"/>
      <c r="K775" s="229"/>
      <c r="L775" s="234"/>
      <c r="M775" s="235"/>
      <c r="N775" s="236"/>
      <c r="O775" s="236"/>
      <c r="P775" s="236"/>
      <c r="Q775" s="236"/>
      <c r="R775" s="236"/>
      <c r="S775" s="236"/>
      <c r="T775" s="237"/>
      <c r="AT775" s="238" t="s">
        <v>180</v>
      </c>
      <c r="AU775" s="238" t="s">
        <v>87</v>
      </c>
      <c r="AV775" s="12" t="s">
        <v>87</v>
      </c>
      <c r="AW775" s="12" t="s">
        <v>38</v>
      </c>
      <c r="AX775" s="12" t="s">
        <v>85</v>
      </c>
      <c r="AY775" s="238" t="s">
        <v>171</v>
      </c>
    </row>
    <row r="776" s="1" customFormat="1" ht="16.5" customHeight="1">
      <c r="B776" s="38"/>
      <c r="C776" s="205" t="s">
        <v>1585</v>
      </c>
      <c r="D776" s="205" t="s">
        <v>173</v>
      </c>
      <c r="E776" s="206" t="s">
        <v>1586</v>
      </c>
      <c r="F776" s="207" t="s">
        <v>1587</v>
      </c>
      <c r="G776" s="208" t="s">
        <v>234</v>
      </c>
      <c r="H776" s="209">
        <v>1.9390000000000001</v>
      </c>
      <c r="I776" s="210"/>
      <c r="J776" s="211">
        <f>ROUND(I776*H776,2)</f>
        <v>0</v>
      </c>
      <c r="K776" s="207" t="s">
        <v>177</v>
      </c>
      <c r="L776" s="43"/>
      <c r="M776" s="212" t="s">
        <v>1</v>
      </c>
      <c r="N776" s="213" t="s">
        <v>48</v>
      </c>
      <c r="O776" s="79"/>
      <c r="P776" s="214">
        <f>O776*H776</f>
        <v>0</v>
      </c>
      <c r="Q776" s="214">
        <v>0</v>
      </c>
      <c r="R776" s="214">
        <f>Q776*H776</f>
        <v>0</v>
      </c>
      <c r="S776" s="214">
        <v>0</v>
      </c>
      <c r="T776" s="215">
        <f>S776*H776</f>
        <v>0</v>
      </c>
      <c r="AR776" s="16" t="s">
        <v>254</v>
      </c>
      <c r="AT776" s="16" t="s">
        <v>173</v>
      </c>
      <c r="AU776" s="16" t="s">
        <v>87</v>
      </c>
      <c r="AY776" s="16" t="s">
        <v>171</v>
      </c>
      <c r="BE776" s="216">
        <f>IF(N776="základní",J776,0)</f>
        <v>0</v>
      </c>
      <c r="BF776" s="216">
        <f>IF(N776="snížená",J776,0)</f>
        <v>0</v>
      </c>
      <c r="BG776" s="216">
        <f>IF(N776="zákl. přenesená",J776,0)</f>
        <v>0</v>
      </c>
      <c r="BH776" s="216">
        <f>IF(N776="sníž. přenesená",J776,0)</f>
        <v>0</v>
      </c>
      <c r="BI776" s="216">
        <f>IF(N776="nulová",J776,0)</f>
        <v>0</v>
      </c>
      <c r="BJ776" s="16" t="s">
        <v>85</v>
      </c>
      <c r="BK776" s="216">
        <f>ROUND(I776*H776,2)</f>
        <v>0</v>
      </c>
      <c r="BL776" s="16" t="s">
        <v>254</v>
      </c>
      <c r="BM776" s="16" t="s">
        <v>1588</v>
      </c>
    </row>
    <row r="777" s="10" customFormat="1" ht="22.8" customHeight="1">
      <c r="B777" s="189"/>
      <c r="C777" s="190"/>
      <c r="D777" s="191" t="s">
        <v>76</v>
      </c>
      <c r="E777" s="203" t="s">
        <v>1589</v>
      </c>
      <c r="F777" s="203" t="s">
        <v>1590</v>
      </c>
      <c r="G777" s="190"/>
      <c r="H777" s="190"/>
      <c r="I777" s="193"/>
      <c r="J777" s="204">
        <f>BK777</f>
        <v>0</v>
      </c>
      <c r="K777" s="190"/>
      <c r="L777" s="195"/>
      <c r="M777" s="196"/>
      <c r="N777" s="197"/>
      <c r="O777" s="197"/>
      <c r="P777" s="198">
        <f>SUM(P778:P786)</f>
        <v>0</v>
      </c>
      <c r="Q777" s="197"/>
      <c r="R777" s="198">
        <f>SUM(R778:R786)</f>
        <v>0.080368199999999987</v>
      </c>
      <c r="S777" s="197"/>
      <c r="T777" s="199">
        <f>SUM(T778:T786)</f>
        <v>14.743112000000002</v>
      </c>
      <c r="AR777" s="200" t="s">
        <v>87</v>
      </c>
      <c r="AT777" s="201" t="s">
        <v>76</v>
      </c>
      <c r="AU777" s="201" t="s">
        <v>85</v>
      </c>
      <c r="AY777" s="200" t="s">
        <v>171</v>
      </c>
      <c r="BK777" s="202">
        <f>SUM(BK778:BK786)</f>
        <v>0</v>
      </c>
    </row>
    <row r="778" s="1" customFormat="1" ht="16.5" customHeight="1">
      <c r="B778" s="38"/>
      <c r="C778" s="205" t="s">
        <v>1591</v>
      </c>
      <c r="D778" s="205" t="s">
        <v>173</v>
      </c>
      <c r="E778" s="206" t="s">
        <v>1592</v>
      </c>
      <c r="F778" s="207" t="s">
        <v>1593</v>
      </c>
      <c r="G778" s="208" t="s">
        <v>176</v>
      </c>
      <c r="H778" s="209">
        <v>475.05200000000002</v>
      </c>
      <c r="I778" s="210"/>
      <c r="J778" s="211">
        <f>ROUND(I778*H778,2)</f>
        <v>0</v>
      </c>
      <c r="K778" s="207" t="s">
        <v>1</v>
      </c>
      <c r="L778" s="43"/>
      <c r="M778" s="212" t="s">
        <v>1</v>
      </c>
      <c r="N778" s="213" t="s">
        <v>48</v>
      </c>
      <c r="O778" s="79"/>
      <c r="P778" s="214">
        <f>O778*H778</f>
        <v>0</v>
      </c>
      <c r="Q778" s="214">
        <v>0</v>
      </c>
      <c r="R778" s="214">
        <f>Q778*H778</f>
        <v>0</v>
      </c>
      <c r="S778" s="214">
        <v>0.031</v>
      </c>
      <c r="T778" s="215">
        <f>S778*H778</f>
        <v>14.726612000000001</v>
      </c>
      <c r="AR778" s="16" t="s">
        <v>254</v>
      </c>
      <c r="AT778" s="16" t="s">
        <v>173</v>
      </c>
      <c r="AU778" s="16" t="s">
        <v>87</v>
      </c>
      <c r="AY778" s="16" t="s">
        <v>171</v>
      </c>
      <c r="BE778" s="216">
        <f>IF(N778="základní",J778,0)</f>
        <v>0</v>
      </c>
      <c r="BF778" s="216">
        <f>IF(N778="snížená",J778,0)</f>
        <v>0</v>
      </c>
      <c r="BG778" s="216">
        <f>IF(N778="zákl. přenesená",J778,0)</f>
        <v>0</v>
      </c>
      <c r="BH778" s="216">
        <f>IF(N778="sníž. přenesená",J778,0)</f>
        <v>0</v>
      </c>
      <c r="BI778" s="216">
        <f>IF(N778="nulová",J778,0)</f>
        <v>0</v>
      </c>
      <c r="BJ778" s="16" t="s">
        <v>85</v>
      </c>
      <c r="BK778" s="216">
        <f>ROUND(I778*H778,2)</f>
        <v>0</v>
      </c>
      <c r="BL778" s="16" t="s">
        <v>254</v>
      </c>
      <c r="BM778" s="16" t="s">
        <v>1594</v>
      </c>
    </row>
    <row r="779" s="11" customFormat="1">
      <c r="B779" s="217"/>
      <c r="C779" s="218"/>
      <c r="D779" s="219" t="s">
        <v>180</v>
      </c>
      <c r="E779" s="220" t="s">
        <v>1</v>
      </c>
      <c r="F779" s="221" t="s">
        <v>1249</v>
      </c>
      <c r="G779" s="218"/>
      <c r="H779" s="220" t="s">
        <v>1</v>
      </c>
      <c r="I779" s="222"/>
      <c r="J779" s="218"/>
      <c r="K779" s="218"/>
      <c r="L779" s="223"/>
      <c r="M779" s="224"/>
      <c r="N779" s="225"/>
      <c r="O779" s="225"/>
      <c r="P779" s="225"/>
      <c r="Q779" s="225"/>
      <c r="R779" s="225"/>
      <c r="S779" s="225"/>
      <c r="T779" s="226"/>
      <c r="AT779" s="227" t="s">
        <v>180</v>
      </c>
      <c r="AU779" s="227" t="s">
        <v>87</v>
      </c>
      <c r="AV779" s="11" t="s">
        <v>85</v>
      </c>
      <c r="AW779" s="11" t="s">
        <v>38</v>
      </c>
      <c r="AX779" s="11" t="s">
        <v>77</v>
      </c>
      <c r="AY779" s="227" t="s">
        <v>171</v>
      </c>
    </row>
    <row r="780" s="12" customFormat="1">
      <c r="B780" s="228"/>
      <c r="C780" s="229"/>
      <c r="D780" s="219" t="s">
        <v>180</v>
      </c>
      <c r="E780" s="230" t="s">
        <v>1</v>
      </c>
      <c r="F780" s="231" t="s">
        <v>1250</v>
      </c>
      <c r="G780" s="229"/>
      <c r="H780" s="232">
        <v>475.05200000000002</v>
      </c>
      <c r="I780" s="233"/>
      <c r="J780" s="229"/>
      <c r="K780" s="229"/>
      <c r="L780" s="234"/>
      <c r="M780" s="235"/>
      <c r="N780" s="236"/>
      <c r="O780" s="236"/>
      <c r="P780" s="236"/>
      <c r="Q780" s="236"/>
      <c r="R780" s="236"/>
      <c r="S780" s="236"/>
      <c r="T780" s="237"/>
      <c r="AT780" s="238" t="s">
        <v>180</v>
      </c>
      <c r="AU780" s="238" t="s">
        <v>87</v>
      </c>
      <c r="AV780" s="12" t="s">
        <v>87</v>
      </c>
      <c r="AW780" s="12" t="s">
        <v>38</v>
      </c>
      <c r="AX780" s="12" t="s">
        <v>85</v>
      </c>
      <c r="AY780" s="238" t="s">
        <v>171</v>
      </c>
    </row>
    <row r="781" s="1" customFormat="1" ht="16.5" customHeight="1">
      <c r="B781" s="38"/>
      <c r="C781" s="205" t="s">
        <v>1595</v>
      </c>
      <c r="D781" s="205" t="s">
        <v>173</v>
      </c>
      <c r="E781" s="206" t="s">
        <v>1596</v>
      </c>
      <c r="F781" s="207" t="s">
        <v>1597</v>
      </c>
      <c r="G781" s="208" t="s">
        <v>176</v>
      </c>
      <c r="H781" s="209">
        <v>490.05000000000001</v>
      </c>
      <c r="I781" s="210"/>
      <c r="J781" s="211">
        <f>ROUND(I781*H781,2)</f>
        <v>0</v>
      </c>
      <c r="K781" s="207" t="s">
        <v>177</v>
      </c>
      <c r="L781" s="43"/>
      <c r="M781" s="212" t="s">
        <v>1</v>
      </c>
      <c r="N781" s="213" t="s">
        <v>48</v>
      </c>
      <c r="O781" s="79"/>
      <c r="P781" s="214">
        <f>O781*H781</f>
        <v>0</v>
      </c>
      <c r="Q781" s="214">
        <v>1.0000000000000001E-05</v>
      </c>
      <c r="R781" s="214">
        <f>Q781*H781</f>
        <v>0.0049005000000000003</v>
      </c>
      <c r="S781" s="214">
        <v>0</v>
      </c>
      <c r="T781" s="215">
        <f>S781*H781</f>
        <v>0</v>
      </c>
      <c r="AR781" s="16" t="s">
        <v>254</v>
      </c>
      <c r="AT781" s="16" t="s">
        <v>173</v>
      </c>
      <c r="AU781" s="16" t="s">
        <v>87</v>
      </c>
      <c r="AY781" s="16" t="s">
        <v>171</v>
      </c>
      <c r="BE781" s="216">
        <f>IF(N781="základní",J781,0)</f>
        <v>0</v>
      </c>
      <c r="BF781" s="216">
        <f>IF(N781="snížená",J781,0)</f>
        <v>0</v>
      </c>
      <c r="BG781" s="216">
        <f>IF(N781="zákl. přenesená",J781,0)</f>
        <v>0</v>
      </c>
      <c r="BH781" s="216">
        <f>IF(N781="sníž. přenesená",J781,0)</f>
        <v>0</v>
      </c>
      <c r="BI781" s="216">
        <f>IF(N781="nulová",J781,0)</f>
        <v>0</v>
      </c>
      <c r="BJ781" s="16" t="s">
        <v>85</v>
      </c>
      <c r="BK781" s="216">
        <f>ROUND(I781*H781,2)</f>
        <v>0</v>
      </c>
      <c r="BL781" s="16" t="s">
        <v>254</v>
      </c>
      <c r="BM781" s="16" t="s">
        <v>1598</v>
      </c>
    </row>
    <row r="782" s="12" customFormat="1">
      <c r="B782" s="228"/>
      <c r="C782" s="229"/>
      <c r="D782" s="219" t="s">
        <v>180</v>
      </c>
      <c r="E782" s="230" t="s">
        <v>1</v>
      </c>
      <c r="F782" s="231" t="s">
        <v>967</v>
      </c>
      <c r="G782" s="229"/>
      <c r="H782" s="232">
        <v>490.05000000000001</v>
      </c>
      <c r="I782" s="233"/>
      <c r="J782" s="229"/>
      <c r="K782" s="229"/>
      <c r="L782" s="234"/>
      <c r="M782" s="235"/>
      <c r="N782" s="236"/>
      <c r="O782" s="236"/>
      <c r="P782" s="236"/>
      <c r="Q782" s="236"/>
      <c r="R782" s="236"/>
      <c r="S782" s="236"/>
      <c r="T782" s="237"/>
      <c r="AT782" s="238" t="s">
        <v>180</v>
      </c>
      <c r="AU782" s="238" t="s">
        <v>87</v>
      </c>
      <c r="AV782" s="12" t="s">
        <v>87</v>
      </c>
      <c r="AW782" s="12" t="s">
        <v>38</v>
      </c>
      <c r="AX782" s="12" t="s">
        <v>85</v>
      </c>
      <c r="AY782" s="238" t="s">
        <v>171</v>
      </c>
    </row>
    <row r="783" s="1" customFormat="1" ht="16.5" customHeight="1">
      <c r="B783" s="38"/>
      <c r="C783" s="261" t="s">
        <v>1599</v>
      </c>
      <c r="D783" s="261" t="s">
        <v>383</v>
      </c>
      <c r="E783" s="262" t="s">
        <v>1600</v>
      </c>
      <c r="F783" s="263" t="s">
        <v>1601</v>
      </c>
      <c r="G783" s="264" t="s">
        <v>176</v>
      </c>
      <c r="H783" s="265">
        <v>539.05499999999995</v>
      </c>
      <c r="I783" s="266"/>
      <c r="J783" s="267">
        <f>ROUND(I783*H783,2)</f>
        <v>0</v>
      </c>
      <c r="K783" s="263" t="s">
        <v>1</v>
      </c>
      <c r="L783" s="268"/>
      <c r="M783" s="269" t="s">
        <v>1</v>
      </c>
      <c r="N783" s="270" t="s">
        <v>48</v>
      </c>
      <c r="O783" s="79"/>
      <c r="P783" s="214">
        <f>O783*H783</f>
        <v>0</v>
      </c>
      <c r="Q783" s="214">
        <v>0.00013999999999999999</v>
      </c>
      <c r="R783" s="214">
        <f>Q783*H783</f>
        <v>0.075467699999999985</v>
      </c>
      <c r="S783" s="214">
        <v>0</v>
      </c>
      <c r="T783" s="215">
        <f>S783*H783</f>
        <v>0</v>
      </c>
      <c r="AR783" s="16" t="s">
        <v>343</v>
      </c>
      <c r="AT783" s="16" t="s">
        <v>383</v>
      </c>
      <c r="AU783" s="16" t="s">
        <v>87</v>
      </c>
      <c r="AY783" s="16" t="s">
        <v>171</v>
      </c>
      <c r="BE783" s="216">
        <f>IF(N783="základní",J783,0)</f>
        <v>0</v>
      </c>
      <c r="BF783" s="216">
        <f>IF(N783="snížená",J783,0)</f>
        <v>0</v>
      </c>
      <c r="BG783" s="216">
        <f>IF(N783="zákl. přenesená",J783,0)</f>
        <v>0</v>
      </c>
      <c r="BH783" s="216">
        <f>IF(N783="sníž. přenesená",J783,0)</f>
        <v>0</v>
      </c>
      <c r="BI783" s="216">
        <f>IF(N783="nulová",J783,0)</f>
        <v>0</v>
      </c>
      <c r="BJ783" s="16" t="s">
        <v>85</v>
      </c>
      <c r="BK783" s="216">
        <f>ROUND(I783*H783,2)</f>
        <v>0</v>
      </c>
      <c r="BL783" s="16" t="s">
        <v>254</v>
      </c>
      <c r="BM783" s="16" t="s">
        <v>1602</v>
      </c>
    </row>
    <row r="784" s="12" customFormat="1">
      <c r="B784" s="228"/>
      <c r="C784" s="229"/>
      <c r="D784" s="219" t="s">
        <v>180</v>
      </c>
      <c r="E784" s="229"/>
      <c r="F784" s="231" t="s">
        <v>1466</v>
      </c>
      <c r="G784" s="229"/>
      <c r="H784" s="232">
        <v>539.05499999999995</v>
      </c>
      <c r="I784" s="233"/>
      <c r="J784" s="229"/>
      <c r="K784" s="229"/>
      <c r="L784" s="234"/>
      <c r="M784" s="235"/>
      <c r="N784" s="236"/>
      <c r="O784" s="236"/>
      <c r="P784" s="236"/>
      <c r="Q784" s="236"/>
      <c r="R784" s="236"/>
      <c r="S784" s="236"/>
      <c r="T784" s="237"/>
      <c r="AT784" s="238" t="s">
        <v>180</v>
      </c>
      <c r="AU784" s="238" t="s">
        <v>87</v>
      </c>
      <c r="AV784" s="12" t="s">
        <v>87</v>
      </c>
      <c r="AW784" s="12" t="s">
        <v>4</v>
      </c>
      <c r="AX784" s="12" t="s">
        <v>85</v>
      </c>
      <c r="AY784" s="238" t="s">
        <v>171</v>
      </c>
    </row>
    <row r="785" s="1" customFormat="1" ht="16.5" customHeight="1">
      <c r="B785" s="38"/>
      <c r="C785" s="205" t="s">
        <v>1603</v>
      </c>
      <c r="D785" s="205" t="s">
        <v>173</v>
      </c>
      <c r="E785" s="206" t="s">
        <v>1604</v>
      </c>
      <c r="F785" s="207" t="s">
        <v>1605</v>
      </c>
      <c r="G785" s="208" t="s">
        <v>331</v>
      </c>
      <c r="H785" s="209">
        <v>1</v>
      </c>
      <c r="I785" s="210"/>
      <c r="J785" s="211">
        <f>ROUND(I785*H785,2)</f>
        <v>0</v>
      </c>
      <c r="K785" s="207" t="s">
        <v>177</v>
      </c>
      <c r="L785" s="43"/>
      <c r="M785" s="212" t="s">
        <v>1</v>
      </c>
      <c r="N785" s="213" t="s">
        <v>48</v>
      </c>
      <c r="O785" s="79"/>
      <c r="P785" s="214">
        <f>O785*H785</f>
        <v>0</v>
      </c>
      <c r="Q785" s="214">
        <v>0</v>
      </c>
      <c r="R785" s="214">
        <f>Q785*H785</f>
        <v>0</v>
      </c>
      <c r="S785" s="214">
        <v>0.016500000000000001</v>
      </c>
      <c r="T785" s="215">
        <f>S785*H785</f>
        <v>0.016500000000000001</v>
      </c>
      <c r="AR785" s="16" t="s">
        <v>254</v>
      </c>
      <c r="AT785" s="16" t="s">
        <v>173</v>
      </c>
      <c r="AU785" s="16" t="s">
        <v>87</v>
      </c>
      <c r="AY785" s="16" t="s">
        <v>171</v>
      </c>
      <c r="BE785" s="216">
        <f>IF(N785="základní",J785,0)</f>
        <v>0</v>
      </c>
      <c r="BF785" s="216">
        <f>IF(N785="snížená",J785,0)</f>
        <v>0</v>
      </c>
      <c r="BG785" s="216">
        <f>IF(N785="zákl. přenesená",J785,0)</f>
        <v>0</v>
      </c>
      <c r="BH785" s="216">
        <f>IF(N785="sníž. přenesená",J785,0)</f>
        <v>0</v>
      </c>
      <c r="BI785" s="216">
        <f>IF(N785="nulová",J785,0)</f>
        <v>0</v>
      </c>
      <c r="BJ785" s="16" t="s">
        <v>85</v>
      </c>
      <c r="BK785" s="216">
        <f>ROUND(I785*H785,2)</f>
        <v>0</v>
      </c>
      <c r="BL785" s="16" t="s">
        <v>254</v>
      </c>
      <c r="BM785" s="16" t="s">
        <v>1606</v>
      </c>
    </row>
    <row r="786" s="1" customFormat="1" ht="16.5" customHeight="1">
      <c r="B786" s="38"/>
      <c r="C786" s="205" t="s">
        <v>1607</v>
      </c>
      <c r="D786" s="205" t="s">
        <v>173</v>
      </c>
      <c r="E786" s="206" t="s">
        <v>1608</v>
      </c>
      <c r="F786" s="207" t="s">
        <v>1609</v>
      </c>
      <c r="G786" s="208" t="s">
        <v>234</v>
      </c>
      <c r="H786" s="209">
        <v>0.080000000000000002</v>
      </c>
      <c r="I786" s="210"/>
      <c r="J786" s="211">
        <f>ROUND(I786*H786,2)</f>
        <v>0</v>
      </c>
      <c r="K786" s="207" t="s">
        <v>177</v>
      </c>
      <c r="L786" s="43"/>
      <c r="M786" s="212" t="s">
        <v>1</v>
      </c>
      <c r="N786" s="213" t="s">
        <v>48</v>
      </c>
      <c r="O786" s="79"/>
      <c r="P786" s="214">
        <f>O786*H786</f>
        <v>0</v>
      </c>
      <c r="Q786" s="214">
        <v>0</v>
      </c>
      <c r="R786" s="214">
        <f>Q786*H786</f>
        <v>0</v>
      </c>
      <c r="S786" s="214">
        <v>0</v>
      </c>
      <c r="T786" s="215">
        <f>S786*H786</f>
        <v>0</v>
      </c>
      <c r="AR786" s="16" t="s">
        <v>254</v>
      </c>
      <c r="AT786" s="16" t="s">
        <v>173</v>
      </c>
      <c r="AU786" s="16" t="s">
        <v>87</v>
      </c>
      <c r="AY786" s="16" t="s">
        <v>171</v>
      </c>
      <c r="BE786" s="216">
        <f>IF(N786="základní",J786,0)</f>
        <v>0</v>
      </c>
      <c r="BF786" s="216">
        <f>IF(N786="snížená",J786,0)</f>
        <v>0</v>
      </c>
      <c r="BG786" s="216">
        <f>IF(N786="zákl. přenesená",J786,0)</f>
        <v>0</v>
      </c>
      <c r="BH786" s="216">
        <f>IF(N786="sníž. přenesená",J786,0)</f>
        <v>0</v>
      </c>
      <c r="BI786" s="216">
        <f>IF(N786="nulová",J786,0)</f>
        <v>0</v>
      </c>
      <c r="BJ786" s="16" t="s">
        <v>85</v>
      </c>
      <c r="BK786" s="216">
        <f>ROUND(I786*H786,2)</f>
        <v>0</v>
      </c>
      <c r="BL786" s="16" t="s">
        <v>254</v>
      </c>
      <c r="BM786" s="16" t="s">
        <v>1610</v>
      </c>
    </row>
    <row r="787" s="10" customFormat="1" ht="22.8" customHeight="1">
      <c r="B787" s="189"/>
      <c r="C787" s="190"/>
      <c r="D787" s="191" t="s">
        <v>76</v>
      </c>
      <c r="E787" s="203" t="s">
        <v>1611</v>
      </c>
      <c r="F787" s="203" t="s">
        <v>1612</v>
      </c>
      <c r="G787" s="190"/>
      <c r="H787" s="190"/>
      <c r="I787" s="193"/>
      <c r="J787" s="204">
        <f>BK787</f>
        <v>0</v>
      </c>
      <c r="K787" s="190"/>
      <c r="L787" s="195"/>
      <c r="M787" s="196"/>
      <c r="N787" s="197"/>
      <c r="O787" s="197"/>
      <c r="P787" s="198">
        <f>SUM(P788:P819)</f>
        <v>0</v>
      </c>
      <c r="Q787" s="197"/>
      <c r="R787" s="198">
        <f>SUM(R788:R819)</f>
        <v>1.4076772000000006</v>
      </c>
      <c r="S787" s="197"/>
      <c r="T787" s="199">
        <f>SUM(T788:T819)</f>
        <v>0</v>
      </c>
      <c r="AR787" s="200" t="s">
        <v>87</v>
      </c>
      <c r="AT787" s="201" t="s">
        <v>76</v>
      </c>
      <c r="AU787" s="201" t="s">
        <v>85</v>
      </c>
      <c r="AY787" s="200" t="s">
        <v>171</v>
      </c>
      <c r="BK787" s="202">
        <f>SUM(BK788:BK819)</f>
        <v>0</v>
      </c>
    </row>
    <row r="788" s="1" customFormat="1" ht="16.5" customHeight="1">
      <c r="B788" s="38"/>
      <c r="C788" s="205" t="s">
        <v>1613</v>
      </c>
      <c r="D788" s="205" t="s">
        <v>173</v>
      </c>
      <c r="E788" s="206" t="s">
        <v>1614</v>
      </c>
      <c r="F788" s="207" t="s">
        <v>1615</v>
      </c>
      <c r="G788" s="208" t="s">
        <v>176</v>
      </c>
      <c r="H788" s="209">
        <v>72.359999999999999</v>
      </c>
      <c r="I788" s="210"/>
      <c r="J788" s="211">
        <f>ROUND(I788*H788,2)</f>
        <v>0</v>
      </c>
      <c r="K788" s="207" t="s">
        <v>177</v>
      </c>
      <c r="L788" s="43"/>
      <c r="M788" s="212" t="s">
        <v>1</v>
      </c>
      <c r="N788" s="213" t="s">
        <v>48</v>
      </c>
      <c r="O788" s="79"/>
      <c r="P788" s="214">
        <f>O788*H788</f>
        <v>0</v>
      </c>
      <c r="Q788" s="214">
        <v>0.00027</v>
      </c>
      <c r="R788" s="214">
        <f>Q788*H788</f>
        <v>0.019537200000000001</v>
      </c>
      <c r="S788" s="214">
        <v>0</v>
      </c>
      <c r="T788" s="215">
        <f>S788*H788</f>
        <v>0</v>
      </c>
      <c r="AR788" s="16" t="s">
        <v>254</v>
      </c>
      <c r="AT788" s="16" t="s">
        <v>173</v>
      </c>
      <c r="AU788" s="16" t="s">
        <v>87</v>
      </c>
      <c r="AY788" s="16" t="s">
        <v>171</v>
      </c>
      <c r="BE788" s="216">
        <f>IF(N788="základní",J788,0)</f>
        <v>0</v>
      </c>
      <c r="BF788" s="216">
        <f>IF(N788="snížená",J788,0)</f>
        <v>0</v>
      </c>
      <c r="BG788" s="216">
        <f>IF(N788="zákl. přenesená",J788,0)</f>
        <v>0</v>
      </c>
      <c r="BH788" s="216">
        <f>IF(N788="sníž. přenesená",J788,0)</f>
        <v>0</v>
      </c>
      <c r="BI788" s="216">
        <f>IF(N788="nulová",J788,0)</f>
        <v>0</v>
      </c>
      <c r="BJ788" s="16" t="s">
        <v>85</v>
      </c>
      <c r="BK788" s="216">
        <f>ROUND(I788*H788,2)</f>
        <v>0</v>
      </c>
      <c r="BL788" s="16" t="s">
        <v>254</v>
      </c>
      <c r="BM788" s="16" t="s">
        <v>1616</v>
      </c>
    </row>
    <row r="789" s="12" customFormat="1">
      <c r="B789" s="228"/>
      <c r="C789" s="229"/>
      <c r="D789" s="219" t="s">
        <v>180</v>
      </c>
      <c r="E789" s="230" t="s">
        <v>1</v>
      </c>
      <c r="F789" s="231" t="s">
        <v>1617</v>
      </c>
      <c r="G789" s="229"/>
      <c r="H789" s="232">
        <v>3.2400000000000002</v>
      </c>
      <c r="I789" s="233"/>
      <c r="J789" s="229"/>
      <c r="K789" s="229"/>
      <c r="L789" s="234"/>
      <c r="M789" s="235"/>
      <c r="N789" s="236"/>
      <c r="O789" s="236"/>
      <c r="P789" s="236"/>
      <c r="Q789" s="236"/>
      <c r="R789" s="236"/>
      <c r="S789" s="236"/>
      <c r="T789" s="237"/>
      <c r="AT789" s="238" t="s">
        <v>180</v>
      </c>
      <c r="AU789" s="238" t="s">
        <v>87</v>
      </c>
      <c r="AV789" s="12" t="s">
        <v>87</v>
      </c>
      <c r="AW789" s="12" t="s">
        <v>38</v>
      </c>
      <c r="AX789" s="12" t="s">
        <v>77</v>
      </c>
      <c r="AY789" s="238" t="s">
        <v>171</v>
      </c>
    </row>
    <row r="790" s="12" customFormat="1">
      <c r="B790" s="228"/>
      <c r="C790" s="229"/>
      <c r="D790" s="219" t="s">
        <v>180</v>
      </c>
      <c r="E790" s="230" t="s">
        <v>1</v>
      </c>
      <c r="F790" s="231" t="s">
        <v>1618</v>
      </c>
      <c r="G790" s="229"/>
      <c r="H790" s="232">
        <v>19.440000000000001</v>
      </c>
      <c r="I790" s="233"/>
      <c r="J790" s="229"/>
      <c r="K790" s="229"/>
      <c r="L790" s="234"/>
      <c r="M790" s="235"/>
      <c r="N790" s="236"/>
      <c r="O790" s="236"/>
      <c r="P790" s="236"/>
      <c r="Q790" s="236"/>
      <c r="R790" s="236"/>
      <c r="S790" s="236"/>
      <c r="T790" s="237"/>
      <c r="AT790" s="238" t="s">
        <v>180</v>
      </c>
      <c r="AU790" s="238" t="s">
        <v>87</v>
      </c>
      <c r="AV790" s="12" t="s">
        <v>87</v>
      </c>
      <c r="AW790" s="12" t="s">
        <v>38</v>
      </c>
      <c r="AX790" s="12" t="s">
        <v>77</v>
      </c>
      <c r="AY790" s="238" t="s">
        <v>171</v>
      </c>
    </row>
    <row r="791" s="12" customFormat="1">
      <c r="B791" s="228"/>
      <c r="C791" s="229"/>
      <c r="D791" s="219" t="s">
        <v>180</v>
      </c>
      <c r="E791" s="230" t="s">
        <v>1</v>
      </c>
      <c r="F791" s="231" t="s">
        <v>1619</v>
      </c>
      <c r="G791" s="229"/>
      <c r="H791" s="232">
        <v>47.520000000000003</v>
      </c>
      <c r="I791" s="233"/>
      <c r="J791" s="229"/>
      <c r="K791" s="229"/>
      <c r="L791" s="234"/>
      <c r="M791" s="235"/>
      <c r="N791" s="236"/>
      <c r="O791" s="236"/>
      <c r="P791" s="236"/>
      <c r="Q791" s="236"/>
      <c r="R791" s="236"/>
      <c r="S791" s="236"/>
      <c r="T791" s="237"/>
      <c r="AT791" s="238" t="s">
        <v>180</v>
      </c>
      <c r="AU791" s="238" t="s">
        <v>87</v>
      </c>
      <c r="AV791" s="12" t="s">
        <v>87</v>
      </c>
      <c r="AW791" s="12" t="s">
        <v>38</v>
      </c>
      <c r="AX791" s="12" t="s">
        <v>77</v>
      </c>
      <c r="AY791" s="238" t="s">
        <v>171</v>
      </c>
    </row>
    <row r="792" s="12" customFormat="1">
      <c r="B792" s="228"/>
      <c r="C792" s="229"/>
      <c r="D792" s="219" t="s">
        <v>180</v>
      </c>
      <c r="E792" s="230" t="s">
        <v>1</v>
      </c>
      <c r="F792" s="231" t="s">
        <v>1620</v>
      </c>
      <c r="G792" s="229"/>
      <c r="H792" s="232">
        <v>2.1600000000000001</v>
      </c>
      <c r="I792" s="233"/>
      <c r="J792" s="229"/>
      <c r="K792" s="229"/>
      <c r="L792" s="234"/>
      <c r="M792" s="235"/>
      <c r="N792" s="236"/>
      <c r="O792" s="236"/>
      <c r="P792" s="236"/>
      <c r="Q792" s="236"/>
      <c r="R792" s="236"/>
      <c r="S792" s="236"/>
      <c r="T792" s="237"/>
      <c r="AT792" s="238" t="s">
        <v>180</v>
      </c>
      <c r="AU792" s="238" t="s">
        <v>87</v>
      </c>
      <c r="AV792" s="12" t="s">
        <v>87</v>
      </c>
      <c r="AW792" s="12" t="s">
        <v>38</v>
      </c>
      <c r="AX792" s="12" t="s">
        <v>77</v>
      </c>
      <c r="AY792" s="238" t="s">
        <v>171</v>
      </c>
    </row>
    <row r="793" s="13" customFormat="1">
      <c r="B793" s="239"/>
      <c r="C793" s="240"/>
      <c r="D793" s="219" t="s">
        <v>180</v>
      </c>
      <c r="E793" s="241" t="s">
        <v>1</v>
      </c>
      <c r="F793" s="242" t="s">
        <v>253</v>
      </c>
      <c r="G793" s="240"/>
      <c r="H793" s="243">
        <v>72.359999999999999</v>
      </c>
      <c r="I793" s="244"/>
      <c r="J793" s="240"/>
      <c r="K793" s="240"/>
      <c r="L793" s="245"/>
      <c r="M793" s="246"/>
      <c r="N793" s="247"/>
      <c r="O793" s="247"/>
      <c r="P793" s="247"/>
      <c r="Q793" s="247"/>
      <c r="R793" s="247"/>
      <c r="S793" s="247"/>
      <c r="T793" s="248"/>
      <c r="AT793" s="249" t="s">
        <v>180</v>
      </c>
      <c r="AU793" s="249" t="s">
        <v>87</v>
      </c>
      <c r="AV793" s="13" t="s">
        <v>178</v>
      </c>
      <c r="AW793" s="13" t="s">
        <v>38</v>
      </c>
      <c r="AX793" s="13" t="s">
        <v>85</v>
      </c>
      <c r="AY793" s="249" t="s">
        <v>171</v>
      </c>
    </row>
    <row r="794" s="1" customFormat="1" ht="16.5" customHeight="1">
      <c r="B794" s="38"/>
      <c r="C794" s="261" t="s">
        <v>1621</v>
      </c>
      <c r="D794" s="261" t="s">
        <v>383</v>
      </c>
      <c r="E794" s="262" t="s">
        <v>1622</v>
      </c>
      <c r="F794" s="263" t="s">
        <v>1623</v>
      </c>
      <c r="G794" s="264" t="s">
        <v>331</v>
      </c>
      <c r="H794" s="265">
        <v>6</v>
      </c>
      <c r="I794" s="266"/>
      <c r="J794" s="267">
        <f>ROUND(I794*H794,2)</f>
        <v>0</v>
      </c>
      <c r="K794" s="263" t="s">
        <v>177</v>
      </c>
      <c r="L794" s="268"/>
      <c r="M794" s="269" t="s">
        <v>1</v>
      </c>
      <c r="N794" s="270" t="s">
        <v>48</v>
      </c>
      <c r="O794" s="79"/>
      <c r="P794" s="214">
        <f>O794*H794</f>
        <v>0</v>
      </c>
      <c r="Q794" s="214">
        <v>0.029170000000000001</v>
      </c>
      <c r="R794" s="214">
        <f>Q794*H794</f>
        <v>0.17502000000000001</v>
      </c>
      <c r="S794" s="214">
        <v>0</v>
      </c>
      <c r="T794" s="215">
        <f>S794*H794</f>
        <v>0</v>
      </c>
      <c r="AR794" s="16" t="s">
        <v>343</v>
      </c>
      <c r="AT794" s="16" t="s">
        <v>383</v>
      </c>
      <c r="AU794" s="16" t="s">
        <v>87</v>
      </c>
      <c r="AY794" s="16" t="s">
        <v>171</v>
      </c>
      <c r="BE794" s="216">
        <f>IF(N794="základní",J794,0)</f>
        <v>0</v>
      </c>
      <c r="BF794" s="216">
        <f>IF(N794="snížená",J794,0)</f>
        <v>0</v>
      </c>
      <c r="BG794" s="216">
        <f>IF(N794="zákl. přenesená",J794,0)</f>
        <v>0</v>
      </c>
      <c r="BH794" s="216">
        <f>IF(N794="sníž. přenesená",J794,0)</f>
        <v>0</v>
      </c>
      <c r="BI794" s="216">
        <f>IF(N794="nulová",J794,0)</f>
        <v>0</v>
      </c>
      <c r="BJ794" s="16" t="s">
        <v>85</v>
      </c>
      <c r="BK794" s="216">
        <f>ROUND(I794*H794,2)</f>
        <v>0</v>
      </c>
      <c r="BL794" s="16" t="s">
        <v>254</v>
      </c>
      <c r="BM794" s="16" t="s">
        <v>1624</v>
      </c>
    </row>
    <row r="795" s="1" customFormat="1" ht="16.5" customHeight="1">
      <c r="B795" s="38"/>
      <c r="C795" s="261" t="s">
        <v>1625</v>
      </c>
      <c r="D795" s="261" t="s">
        <v>383</v>
      </c>
      <c r="E795" s="262" t="s">
        <v>1626</v>
      </c>
      <c r="F795" s="263" t="s">
        <v>1627</v>
      </c>
      <c r="G795" s="264" t="s">
        <v>331</v>
      </c>
      <c r="H795" s="265">
        <v>22</v>
      </c>
      <c r="I795" s="266"/>
      <c r="J795" s="267">
        <f>ROUND(I795*H795,2)</f>
        <v>0</v>
      </c>
      <c r="K795" s="263" t="s">
        <v>1</v>
      </c>
      <c r="L795" s="268"/>
      <c r="M795" s="269" t="s">
        <v>1</v>
      </c>
      <c r="N795" s="270" t="s">
        <v>48</v>
      </c>
      <c r="O795" s="79"/>
      <c r="P795" s="214">
        <f>O795*H795</f>
        <v>0</v>
      </c>
      <c r="Q795" s="214">
        <v>0.029170000000000001</v>
      </c>
      <c r="R795" s="214">
        <f>Q795*H795</f>
        <v>0.64173999999999998</v>
      </c>
      <c r="S795" s="214">
        <v>0</v>
      </c>
      <c r="T795" s="215">
        <f>S795*H795</f>
        <v>0</v>
      </c>
      <c r="AR795" s="16" t="s">
        <v>343</v>
      </c>
      <c r="AT795" s="16" t="s">
        <v>383</v>
      </c>
      <c r="AU795" s="16" t="s">
        <v>87</v>
      </c>
      <c r="AY795" s="16" t="s">
        <v>171</v>
      </c>
      <c r="BE795" s="216">
        <f>IF(N795="základní",J795,0)</f>
        <v>0</v>
      </c>
      <c r="BF795" s="216">
        <f>IF(N795="snížená",J795,0)</f>
        <v>0</v>
      </c>
      <c r="BG795" s="216">
        <f>IF(N795="zákl. přenesená",J795,0)</f>
        <v>0</v>
      </c>
      <c r="BH795" s="216">
        <f>IF(N795="sníž. přenesená",J795,0)</f>
        <v>0</v>
      </c>
      <c r="BI795" s="216">
        <f>IF(N795="nulová",J795,0)</f>
        <v>0</v>
      </c>
      <c r="BJ795" s="16" t="s">
        <v>85</v>
      </c>
      <c r="BK795" s="216">
        <f>ROUND(I795*H795,2)</f>
        <v>0</v>
      </c>
      <c r="BL795" s="16" t="s">
        <v>254</v>
      </c>
      <c r="BM795" s="16" t="s">
        <v>1628</v>
      </c>
    </row>
    <row r="796" s="1" customFormat="1" ht="16.5" customHeight="1">
      <c r="B796" s="38"/>
      <c r="C796" s="261" t="s">
        <v>1629</v>
      </c>
      <c r="D796" s="261" t="s">
        <v>383</v>
      </c>
      <c r="E796" s="262" t="s">
        <v>1630</v>
      </c>
      <c r="F796" s="263" t="s">
        <v>1631</v>
      </c>
      <c r="G796" s="264" t="s">
        <v>331</v>
      </c>
      <c r="H796" s="265">
        <v>3</v>
      </c>
      <c r="I796" s="266"/>
      <c r="J796" s="267">
        <f>ROUND(I796*H796,2)</f>
        <v>0</v>
      </c>
      <c r="K796" s="263" t="s">
        <v>1</v>
      </c>
      <c r="L796" s="268"/>
      <c r="M796" s="269" t="s">
        <v>1</v>
      </c>
      <c r="N796" s="270" t="s">
        <v>48</v>
      </c>
      <c r="O796" s="79"/>
      <c r="P796" s="214">
        <f>O796*H796</f>
        <v>0</v>
      </c>
      <c r="Q796" s="214">
        <v>0.029170000000000001</v>
      </c>
      <c r="R796" s="214">
        <f>Q796*H796</f>
        <v>0.087510000000000004</v>
      </c>
      <c r="S796" s="214">
        <v>0</v>
      </c>
      <c r="T796" s="215">
        <f>S796*H796</f>
        <v>0</v>
      </c>
      <c r="AR796" s="16" t="s">
        <v>343</v>
      </c>
      <c r="AT796" s="16" t="s">
        <v>383</v>
      </c>
      <c r="AU796" s="16" t="s">
        <v>87</v>
      </c>
      <c r="AY796" s="16" t="s">
        <v>171</v>
      </c>
      <c r="BE796" s="216">
        <f>IF(N796="základní",J796,0)</f>
        <v>0</v>
      </c>
      <c r="BF796" s="216">
        <f>IF(N796="snížená",J796,0)</f>
        <v>0</v>
      </c>
      <c r="BG796" s="216">
        <f>IF(N796="zákl. přenesená",J796,0)</f>
        <v>0</v>
      </c>
      <c r="BH796" s="216">
        <f>IF(N796="sníž. přenesená",J796,0)</f>
        <v>0</v>
      </c>
      <c r="BI796" s="216">
        <f>IF(N796="nulová",J796,0)</f>
        <v>0</v>
      </c>
      <c r="BJ796" s="16" t="s">
        <v>85</v>
      </c>
      <c r="BK796" s="216">
        <f>ROUND(I796*H796,2)</f>
        <v>0</v>
      </c>
      <c r="BL796" s="16" t="s">
        <v>254</v>
      </c>
      <c r="BM796" s="16" t="s">
        <v>1632</v>
      </c>
    </row>
    <row r="797" s="1" customFormat="1" ht="16.5" customHeight="1">
      <c r="B797" s="38"/>
      <c r="C797" s="261" t="s">
        <v>1633</v>
      </c>
      <c r="D797" s="261" t="s">
        <v>383</v>
      </c>
      <c r="E797" s="262" t="s">
        <v>1634</v>
      </c>
      <c r="F797" s="263" t="s">
        <v>1635</v>
      </c>
      <c r="G797" s="264" t="s">
        <v>331</v>
      </c>
      <c r="H797" s="265">
        <v>1</v>
      </c>
      <c r="I797" s="266"/>
      <c r="J797" s="267">
        <f>ROUND(I797*H797,2)</f>
        <v>0</v>
      </c>
      <c r="K797" s="263" t="s">
        <v>1</v>
      </c>
      <c r="L797" s="268"/>
      <c r="M797" s="269" t="s">
        <v>1</v>
      </c>
      <c r="N797" s="270" t="s">
        <v>48</v>
      </c>
      <c r="O797" s="79"/>
      <c r="P797" s="214">
        <f>O797*H797</f>
        <v>0</v>
      </c>
      <c r="Q797" s="214">
        <v>0.029170000000000001</v>
      </c>
      <c r="R797" s="214">
        <f>Q797*H797</f>
        <v>0.029170000000000001</v>
      </c>
      <c r="S797" s="214">
        <v>0</v>
      </c>
      <c r="T797" s="215">
        <f>S797*H797</f>
        <v>0</v>
      </c>
      <c r="AR797" s="16" t="s">
        <v>343</v>
      </c>
      <c r="AT797" s="16" t="s">
        <v>383</v>
      </c>
      <c r="AU797" s="16" t="s">
        <v>87</v>
      </c>
      <c r="AY797" s="16" t="s">
        <v>171</v>
      </c>
      <c r="BE797" s="216">
        <f>IF(N797="základní",J797,0)</f>
        <v>0</v>
      </c>
      <c r="BF797" s="216">
        <f>IF(N797="snížená",J797,0)</f>
        <v>0</v>
      </c>
      <c r="BG797" s="216">
        <f>IF(N797="zákl. přenesená",J797,0)</f>
        <v>0</v>
      </c>
      <c r="BH797" s="216">
        <f>IF(N797="sníž. přenesená",J797,0)</f>
        <v>0</v>
      </c>
      <c r="BI797" s="216">
        <f>IF(N797="nulová",J797,0)</f>
        <v>0</v>
      </c>
      <c r="BJ797" s="16" t="s">
        <v>85</v>
      </c>
      <c r="BK797" s="216">
        <f>ROUND(I797*H797,2)</f>
        <v>0</v>
      </c>
      <c r="BL797" s="16" t="s">
        <v>254</v>
      </c>
      <c r="BM797" s="16" t="s">
        <v>1636</v>
      </c>
    </row>
    <row r="798" s="1" customFormat="1" ht="16.5" customHeight="1">
      <c r="B798" s="38"/>
      <c r="C798" s="205" t="s">
        <v>1637</v>
      </c>
      <c r="D798" s="205" t="s">
        <v>173</v>
      </c>
      <c r="E798" s="206" t="s">
        <v>1638</v>
      </c>
      <c r="F798" s="207" t="s">
        <v>1639</v>
      </c>
      <c r="G798" s="208" t="s">
        <v>331</v>
      </c>
      <c r="H798" s="209">
        <v>5</v>
      </c>
      <c r="I798" s="210"/>
      <c r="J798" s="211">
        <f>ROUND(I798*H798,2)</f>
        <v>0</v>
      </c>
      <c r="K798" s="207" t="s">
        <v>177</v>
      </c>
      <c r="L798" s="43"/>
      <c r="M798" s="212" t="s">
        <v>1</v>
      </c>
      <c r="N798" s="213" t="s">
        <v>48</v>
      </c>
      <c r="O798" s="79"/>
      <c r="P798" s="214">
        <f>O798*H798</f>
        <v>0</v>
      </c>
      <c r="Q798" s="214">
        <v>0</v>
      </c>
      <c r="R798" s="214">
        <f>Q798*H798</f>
        <v>0</v>
      </c>
      <c r="S798" s="214">
        <v>0</v>
      </c>
      <c r="T798" s="215">
        <f>S798*H798</f>
        <v>0</v>
      </c>
      <c r="AR798" s="16" t="s">
        <v>254</v>
      </c>
      <c r="AT798" s="16" t="s">
        <v>173</v>
      </c>
      <c r="AU798" s="16" t="s">
        <v>87</v>
      </c>
      <c r="AY798" s="16" t="s">
        <v>171</v>
      </c>
      <c r="BE798" s="216">
        <f>IF(N798="základní",J798,0)</f>
        <v>0</v>
      </c>
      <c r="BF798" s="216">
        <f>IF(N798="snížená",J798,0)</f>
        <v>0</v>
      </c>
      <c r="BG798" s="216">
        <f>IF(N798="zákl. přenesená",J798,0)</f>
        <v>0</v>
      </c>
      <c r="BH798" s="216">
        <f>IF(N798="sníž. přenesená",J798,0)</f>
        <v>0</v>
      </c>
      <c r="BI798" s="216">
        <f>IF(N798="nulová",J798,0)</f>
        <v>0</v>
      </c>
      <c r="BJ798" s="16" t="s">
        <v>85</v>
      </c>
      <c r="BK798" s="216">
        <f>ROUND(I798*H798,2)</f>
        <v>0</v>
      </c>
      <c r="BL798" s="16" t="s">
        <v>254</v>
      </c>
      <c r="BM798" s="16" t="s">
        <v>1640</v>
      </c>
    </row>
    <row r="799" s="1" customFormat="1" ht="16.5" customHeight="1">
      <c r="B799" s="38"/>
      <c r="C799" s="261" t="s">
        <v>1641</v>
      </c>
      <c r="D799" s="261" t="s">
        <v>383</v>
      </c>
      <c r="E799" s="262" t="s">
        <v>1642</v>
      </c>
      <c r="F799" s="263" t="s">
        <v>1643</v>
      </c>
      <c r="G799" s="264" t="s">
        <v>331</v>
      </c>
      <c r="H799" s="265">
        <v>3</v>
      </c>
      <c r="I799" s="266"/>
      <c r="J799" s="267">
        <f>ROUND(I799*H799,2)</f>
        <v>0</v>
      </c>
      <c r="K799" s="263" t="s">
        <v>1</v>
      </c>
      <c r="L799" s="268"/>
      <c r="M799" s="269" t="s">
        <v>1</v>
      </c>
      <c r="N799" s="270" t="s">
        <v>48</v>
      </c>
      <c r="O799" s="79"/>
      <c r="P799" s="214">
        <f>O799*H799</f>
        <v>0</v>
      </c>
      <c r="Q799" s="214">
        <v>0.017500000000000002</v>
      </c>
      <c r="R799" s="214">
        <f>Q799*H799</f>
        <v>0.052500000000000005</v>
      </c>
      <c r="S799" s="214">
        <v>0</v>
      </c>
      <c r="T799" s="215">
        <f>S799*H799</f>
        <v>0</v>
      </c>
      <c r="AR799" s="16" t="s">
        <v>343</v>
      </c>
      <c r="AT799" s="16" t="s">
        <v>383</v>
      </c>
      <c r="AU799" s="16" t="s">
        <v>87</v>
      </c>
      <c r="AY799" s="16" t="s">
        <v>171</v>
      </c>
      <c r="BE799" s="216">
        <f>IF(N799="základní",J799,0)</f>
        <v>0</v>
      </c>
      <c r="BF799" s="216">
        <f>IF(N799="snížená",J799,0)</f>
        <v>0</v>
      </c>
      <c r="BG799" s="216">
        <f>IF(N799="zákl. přenesená",J799,0)</f>
        <v>0</v>
      </c>
      <c r="BH799" s="216">
        <f>IF(N799="sníž. přenesená",J799,0)</f>
        <v>0</v>
      </c>
      <c r="BI799" s="216">
        <f>IF(N799="nulová",J799,0)</f>
        <v>0</v>
      </c>
      <c r="BJ799" s="16" t="s">
        <v>85</v>
      </c>
      <c r="BK799" s="216">
        <f>ROUND(I799*H799,2)</f>
        <v>0</v>
      </c>
      <c r="BL799" s="16" t="s">
        <v>254</v>
      </c>
      <c r="BM799" s="16" t="s">
        <v>1644</v>
      </c>
    </row>
    <row r="800" s="1" customFormat="1" ht="16.5" customHeight="1">
      <c r="B800" s="38"/>
      <c r="C800" s="261" t="s">
        <v>1645</v>
      </c>
      <c r="D800" s="261" t="s">
        <v>383</v>
      </c>
      <c r="E800" s="262" t="s">
        <v>1646</v>
      </c>
      <c r="F800" s="263" t="s">
        <v>1647</v>
      </c>
      <c r="G800" s="264" t="s">
        <v>331</v>
      </c>
      <c r="H800" s="265">
        <v>1</v>
      </c>
      <c r="I800" s="266"/>
      <c r="J800" s="267">
        <f>ROUND(I800*H800,2)</f>
        <v>0</v>
      </c>
      <c r="K800" s="263" t="s">
        <v>1</v>
      </c>
      <c r="L800" s="268"/>
      <c r="M800" s="269" t="s">
        <v>1</v>
      </c>
      <c r="N800" s="270" t="s">
        <v>48</v>
      </c>
      <c r="O800" s="79"/>
      <c r="P800" s="214">
        <f>O800*H800</f>
        <v>0</v>
      </c>
      <c r="Q800" s="214">
        <v>0.017500000000000002</v>
      </c>
      <c r="R800" s="214">
        <f>Q800*H800</f>
        <v>0.017500000000000002</v>
      </c>
      <c r="S800" s="214">
        <v>0</v>
      </c>
      <c r="T800" s="215">
        <f>S800*H800</f>
        <v>0</v>
      </c>
      <c r="AR800" s="16" t="s">
        <v>343</v>
      </c>
      <c r="AT800" s="16" t="s">
        <v>383</v>
      </c>
      <c r="AU800" s="16" t="s">
        <v>87</v>
      </c>
      <c r="AY800" s="16" t="s">
        <v>171</v>
      </c>
      <c r="BE800" s="216">
        <f>IF(N800="základní",J800,0)</f>
        <v>0</v>
      </c>
      <c r="BF800" s="216">
        <f>IF(N800="snížená",J800,0)</f>
        <v>0</v>
      </c>
      <c r="BG800" s="216">
        <f>IF(N800="zákl. přenesená",J800,0)</f>
        <v>0</v>
      </c>
      <c r="BH800" s="216">
        <f>IF(N800="sníž. přenesená",J800,0)</f>
        <v>0</v>
      </c>
      <c r="BI800" s="216">
        <f>IF(N800="nulová",J800,0)</f>
        <v>0</v>
      </c>
      <c r="BJ800" s="16" t="s">
        <v>85</v>
      </c>
      <c r="BK800" s="216">
        <f>ROUND(I800*H800,2)</f>
        <v>0</v>
      </c>
      <c r="BL800" s="16" t="s">
        <v>254</v>
      </c>
      <c r="BM800" s="16" t="s">
        <v>1648</v>
      </c>
    </row>
    <row r="801" s="1" customFormat="1" ht="16.5" customHeight="1">
      <c r="B801" s="38"/>
      <c r="C801" s="261" t="s">
        <v>1649</v>
      </c>
      <c r="D801" s="261" t="s">
        <v>383</v>
      </c>
      <c r="E801" s="262" t="s">
        <v>1650</v>
      </c>
      <c r="F801" s="263" t="s">
        <v>1651</v>
      </c>
      <c r="G801" s="264" t="s">
        <v>331</v>
      </c>
      <c r="H801" s="265">
        <v>1</v>
      </c>
      <c r="I801" s="266"/>
      <c r="J801" s="267">
        <f>ROUND(I801*H801,2)</f>
        <v>0</v>
      </c>
      <c r="K801" s="263" t="s">
        <v>1</v>
      </c>
      <c r="L801" s="268"/>
      <c r="M801" s="269" t="s">
        <v>1</v>
      </c>
      <c r="N801" s="270" t="s">
        <v>48</v>
      </c>
      <c r="O801" s="79"/>
      <c r="P801" s="214">
        <f>O801*H801</f>
        <v>0</v>
      </c>
      <c r="Q801" s="214">
        <v>0.017500000000000002</v>
      </c>
      <c r="R801" s="214">
        <f>Q801*H801</f>
        <v>0.017500000000000002</v>
      </c>
      <c r="S801" s="214">
        <v>0</v>
      </c>
      <c r="T801" s="215">
        <f>S801*H801</f>
        <v>0</v>
      </c>
      <c r="AR801" s="16" t="s">
        <v>343</v>
      </c>
      <c r="AT801" s="16" t="s">
        <v>383</v>
      </c>
      <c r="AU801" s="16" t="s">
        <v>87</v>
      </c>
      <c r="AY801" s="16" t="s">
        <v>171</v>
      </c>
      <c r="BE801" s="216">
        <f>IF(N801="základní",J801,0)</f>
        <v>0</v>
      </c>
      <c r="BF801" s="216">
        <f>IF(N801="snížená",J801,0)</f>
        <v>0</v>
      </c>
      <c r="BG801" s="216">
        <f>IF(N801="zákl. přenesená",J801,0)</f>
        <v>0</v>
      </c>
      <c r="BH801" s="216">
        <f>IF(N801="sníž. přenesená",J801,0)</f>
        <v>0</v>
      </c>
      <c r="BI801" s="216">
        <f>IF(N801="nulová",J801,0)</f>
        <v>0</v>
      </c>
      <c r="BJ801" s="16" t="s">
        <v>85</v>
      </c>
      <c r="BK801" s="216">
        <f>ROUND(I801*H801,2)</f>
        <v>0</v>
      </c>
      <c r="BL801" s="16" t="s">
        <v>254</v>
      </c>
      <c r="BM801" s="16" t="s">
        <v>1652</v>
      </c>
    </row>
    <row r="802" s="1" customFormat="1" ht="16.5" customHeight="1">
      <c r="B802" s="38"/>
      <c r="C802" s="205" t="s">
        <v>1653</v>
      </c>
      <c r="D802" s="205" t="s">
        <v>173</v>
      </c>
      <c r="E802" s="206" t="s">
        <v>1654</v>
      </c>
      <c r="F802" s="207" t="s">
        <v>1655</v>
      </c>
      <c r="G802" s="208" t="s">
        <v>331</v>
      </c>
      <c r="H802" s="209">
        <v>12</v>
      </c>
      <c r="I802" s="210"/>
      <c r="J802" s="211">
        <f>ROUND(I802*H802,2)</f>
        <v>0</v>
      </c>
      <c r="K802" s="207" t="s">
        <v>177</v>
      </c>
      <c r="L802" s="43"/>
      <c r="M802" s="212" t="s">
        <v>1</v>
      </c>
      <c r="N802" s="213" t="s">
        <v>48</v>
      </c>
      <c r="O802" s="79"/>
      <c r="P802" s="214">
        <f>O802*H802</f>
        <v>0</v>
      </c>
      <c r="Q802" s="214">
        <v>0</v>
      </c>
      <c r="R802" s="214">
        <f>Q802*H802</f>
        <v>0</v>
      </c>
      <c r="S802" s="214">
        <v>0</v>
      </c>
      <c r="T802" s="215">
        <f>S802*H802</f>
        <v>0</v>
      </c>
      <c r="AR802" s="16" t="s">
        <v>254</v>
      </c>
      <c r="AT802" s="16" t="s">
        <v>173</v>
      </c>
      <c r="AU802" s="16" t="s">
        <v>87</v>
      </c>
      <c r="AY802" s="16" t="s">
        <v>171</v>
      </c>
      <c r="BE802" s="216">
        <f>IF(N802="základní",J802,0)</f>
        <v>0</v>
      </c>
      <c r="BF802" s="216">
        <f>IF(N802="snížená",J802,0)</f>
        <v>0</v>
      </c>
      <c r="BG802" s="216">
        <f>IF(N802="zákl. přenesená",J802,0)</f>
        <v>0</v>
      </c>
      <c r="BH802" s="216">
        <f>IF(N802="sníž. přenesená",J802,0)</f>
        <v>0</v>
      </c>
      <c r="BI802" s="216">
        <f>IF(N802="nulová",J802,0)</f>
        <v>0</v>
      </c>
      <c r="BJ802" s="16" t="s">
        <v>85</v>
      </c>
      <c r="BK802" s="216">
        <f>ROUND(I802*H802,2)</f>
        <v>0</v>
      </c>
      <c r="BL802" s="16" t="s">
        <v>254</v>
      </c>
      <c r="BM802" s="16" t="s">
        <v>1656</v>
      </c>
    </row>
    <row r="803" s="1" customFormat="1" ht="16.5" customHeight="1">
      <c r="B803" s="38"/>
      <c r="C803" s="261" t="s">
        <v>1657</v>
      </c>
      <c r="D803" s="261" t="s">
        <v>383</v>
      </c>
      <c r="E803" s="262" t="s">
        <v>1658</v>
      </c>
      <c r="F803" s="263" t="s">
        <v>1659</v>
      </c>
      <c r="G803" s="264" t="s">
        <v>331</v>
      </c>
      <c r="H803" s="265">
        <v>1</v>
      </c>
      <c r="I803" s="266"/>
      <c r="J803" s="267">
        <f>ROUND(I803*H803,2)</f>
        <v>0</v>
      </c>
      <c r="K803" s="263" t="s">
        <v>1</v>
      </c>
      <c r="L803" s="268"/>
      <c r="M803" s="269" t="s">
        <v>1</v>
      </c>
      <c r="N803" s="270" t="s">
        <v>48</v>
      </c>
      <c r="O803" s="79"/>
      <c r="P803" s="214">
        <f>O803*H803</f>
        <v>0</v>
      </c>
      <c r="Q803" s="214">
        <v>0.0155</v>
      </c>
      <c r="R803" s="214">
        <f>Q803*H803</f>
        <v>0.0155</v>
      </c>
      <c r="S803" s="214">
        <v>0</v>
      </c>
      <c r="T803" s="215">
        <f>S803*H803</f>
        <v>0</v>
      </c>
      <c r="AR803" s="16" t="s">
        <v>343</v>
      </c>
      <c r="AT803" s="16" t="s">
        <v>383</v>
      </c>
      <c r="AU803" s="16" t="s">
        <v>87</v>
      </c>
      <c r="AY803" s="16" t="s">
        <v>171</v>
      </c>
      <c r="BE803" s="216">
        <f>IF(N803="základní",J803,0)</f>
        <v>0</v>
      </c>
      <c r="BF803" s="216">
        <f>IF(N803="snížená",J803,0)</f>
        <v>0</v>
      </c>
      <c r="BG803" s="216">
        <f>IF(N803="zákl. přenesená",J803,0)</f>
        <v>0</v>
      </c>
      <c r="BH803" s="216">
        <f>IF(N803="sníž. přenesená",J803,0)</f>
        <v>0</v>
      </c>
      <c r="BI803" s="216">
        <f>IF(N803="nulová",J803,0)</f>
        <v>0</v>
      </c>
      <c r="BJ803" s="16" t="s">
        <v>85</v>
      </c>
      <c r="BK803" s="216">
        <f>ROUND(I803*H803,2)</f>
        <v>0</v>
      </c>
      <c r="BL803" s="16" t="s">
        <v>254</v>
      </c>
      <c r="BM803" s="16" t="s">
        <v>1660</v>
      </c>
    </row>
    <row r="804" s="1" customFormat="1" ht="16.5" customHeight="1">
      <c r="B804" s="38"/>
      <c r="C804" s="261" t="s">
        <v>1661</v>
      </c>
      <c r="D804" s="261" t="s">
        <v>383</v>
      </c>
      <c r="E804" s="262" t="s">
        <v>1662</v>
      </c>
      <c r="F804" s="263" t="s">
        <v>1663</v>
      </c>
      <c r="G804" s="264" t="s">
        <v>331</v>
      </c>
      <c r="H804" s="265">
        <v>1</v>
      </c>
      <c r="I804" s="266"/>
      <c r="J804" s="267">
        <f>ROUND(I804*H804,2)</f>
        <v>0</v>
      </c>
      <c r="K804" s="263" t="s">
        <v>1</v>
      </c>
      <c r="L804" s="268"/>
      <c r="M804" s="269" t="s">
        <v>1</v>
      </c>
      <c r="N804" s="270" t="s">
        <v>48</v>
      </c>
      <c r="O804" s="79"/>
      <c r="P804" s="214">
        <f>O804*H804</f>
        <v>0</v>
      </c>
      <c r="Q804" s="214">
        <v>0.0155</v>
      </c>
      <c r="R804" s="214">
        <f>Q804*H804</f>
        <v>0.0155</v>
      </c>
      <c r="S804" s="214">
        <v>0</v>
      </c>
      <c r="T804" s="215">
        <f>S804*H804</f>
        <v>0</v>
      </c>
      <c r="AR804" s="16" t="s">
        <v>343</v>
      </c>
      <c r="AT804" s="16" t="s">
        <v>383</v>
      </c>
      <c r="AU804" s="16" t="s">
        <v>87</v>
      </c>
      <c r="AY804" s="16" t="s">
        <v>171</v>
      </c>
      <c r="BE804" s="216">
        <f>IF(N804="základní",J804,0)</f>
        <v>0</v>
      </c>
      <c r="BF804" s="216">
        <f>IF(N804="snížená",J804,0)</f>
        <v>0</v>
      </c>
      <c r="BG804" s="216">
        <f>IF(N804="zákl. přenesená",J804,0)</f>
        <v>0</v>
      </c>
      <c r="BH804" s="216">
        <f>IF(N804="sníž. přenesená",J804,0)</f>
        <v>0</v>
      </c>
      <c r="BI804" s="216">
        <f>IF(N804="nulová",J804,0)</f>
        <v>0</v>
      </c>
      <c r="BJ804" s="16" t="s">
        <v>85</v>
      </c>
      <c r="BK804" s="216">
        <f>ROUND(I804*H804,2)</f>
        <v>0</v>
      </c>
      <c r="BL804" s="16" t="s">
        <v>254</v>
      </c>
      <c r="BM804" s="16" t="s">
        <v>1664</v>
      </c>
    </row>
    <row r="805" s="1" customFormat="1" ht="16.5" customHeight="1">
      <c r="B805" s="38"/>
      <c r="C805" s="261" t="s">
        <v>1665</v>
      </c>
      <c r="D805" s="261" t="s">
        <v>383</v>
      </c>
      <c r="E805" s="262" t="s">
        <v>1666</v>
      </c>
      <c r="F805" s="263" t="s">
        <v>1667</v>
      </c>
      <c r="G805" s="264" t="s">
        <v>331</v>
      </c>
      <c r="H805" s="265">
        <v>1</v>
      </c>
      <c r="I805" s="266"/>
      <c r="J805" s="267">
        <f>ROUND(I805*H805,2)</f>
        <v>0</v>
      </c>
      <c r="K805" s="263" t="s">
        <v>1</v>
      </c>
      <c r="L805" s="268"/>
      <c r="M805" s="269" t="s">
        <v>1</v>
      </c>
      <c r="N805" s="270" t="s">
        <v>48</v>
      </c>
      <c r="O805" s="79"/>
      <c r="P805" s="214">
        <f>O805*H805</f>
        <v>0</v>
      </c>
      <c r="Q805" s="214">
        <v>0.0155</v>
      </c>
      <c r="R805" s="214">
        <f>Q805*H805</f>
        <v>0.0155</v>
      </c>
      <c r="S805" s="214">
        <v>0</v>
      </c>
      <c r="T805" s="215">
        <f>S805*H805</f>
        <v>0</v>
      </c>
      <c r="AR805" s="16" t="s">
        <v>343</v>
      </c>
      <c r="AT805" s="16" t="s">
        <v>383</v>
      </c>
      <c r="AU805" s="16" t="s">
        <v>87</v>
      </c>
      <c r="AY805" s="16" t="s">
        <v>171</v>
      </c>
      <c r="BE805" s="216">
        <f>IF(N805="základní",J805,0)</f>
        <v>0</v>
      </c>
      <c r="BF805" s="216">
        <f>IF(N805="snížená",J805,0)</f>
        <v>0</v>
      </c>
      <c r="BG805" s="216">
        <f>IF(N805="zákl. přenesená",J805,0)</f>
        <v>0</v>
      </c>
      <c r="BH805" s="216">
        <f>IF(N805="sníž. přenesená",J805,0)</f>
        <v>0</v>
      </c>
      <c r="BI805" s="216">
        <f>IF(N805="nulová",J805,0)</f>
        <v>0</v>
      </c>
      <c r="BJ805" s="16" t="s">
        <v>85</v>
      </c>
      <c r="BK805" s="216">
        <f>ROUND(I805*H805,2)</f>
        <v>0</v>
      </c>
      <c r="BL805" s="16" t="s">
        <v>254</v>
      </c>
      <c r="BM805" s="16" t="s">
        <v>1668</v>
      </c>
    </row>
    <row r="806" s="1" customFormat="1" ht="16.5" customHeight="1">
      <c r="B806" s="38"/>
      <c r="C806" s="261" t="s">
        <v>1669</v>
      </c>
      <c r="D806" s="261" t="s">
        <v>383</v>
      </c>
      <c r="E806" s="262" t="s">
        <v>1670</v>
      </c>
      <c r="F806" s="263" t="s">
        <v>1671</v>
      </c>
      <c r="G806" s="264" t="s">
        <v>331</v>
      </c>
      <c r="H806" s="265">
        <v>1</v>
      </c>
      <c r="I806" s="266"/>
      <c r="J806" s="267">
        <f>ROUND(I806*H806,2)</f>
        <v>0</v>
      </c>
      <c r="K806" s="263" t="s">
        <v>1</v>
      </c>
      <c r="L806" s="268"/>
      <c r="M806" s="269" t="s">
        <v>1</v>
      </c>
      <c r="N806" s="270" t="s">
        <v>48</v>
      </c>
      <c r="O806" s="79"/>
      <c r="P806" s="214">
        <f>O806*H806</f>
        <v>0</v>
      </c>
      <c r="Q806" s="214">
        <v>0.0155</v>
      </c>
      <c r="R806" s="214">
        <f>Q806*H806</f>
        <v>0.0155</v>
      </c>
      <c r="S806" s="214">
        <v>0</v>
      </c>
      <c r="T806" s="215">
        <f>S806*H806</f>
        <v>0</v>
      </c>
      <c r="AR806" s="16" t="s">
        <v>343</v>
      </c>
      <c r="AT806" s="16" t="s">
        <v>383</v>
      </c>
      <c r="AU806" s="16" t="s">
        <v>87</v>
      </c>
      <c r="AY806" s="16" t="s">
        <v>171</v>
      </c>
      <c r="BE806" s="216">
        <f>IF(N806="základní",J806,0)</f>
        <v>0</v>
      </c>
      <c r="BF806" s="216">
        <f>IF(N806="snížená",J806,0)</f>
        <v>0</v>
      </c>
      <c r="BG806" s="216">
        <f>IF(N806="zákl. přenesená",J806,0)</f>
        <v>0</v>
      </c>
      <c r="BH806" s="216">
        <f>IF(N806="sníž. přenesená",J806,0)</f>
        <v>0</v>
      </c>
      <c r="BI806" s="216">
        <f>IF(N806="nulová",J806,0)</f>
        <v>0</v>
      </c>
      <c r="BJ806" s="16" t="s">
        <v>85</v>
      </c>
      <c r="BK806" s="216">
        <f>ROUND(I806*H806,2)</f>
        <v>0</v>
      </c>
      <c r="BL806" s="16" t="s">
        <v>254</v>
      </c>
      <c r="BM806" s="16" t="s">
        <v>1672</v>
      </c>
    </row>
    <row r="807" s="1" customFormat="1" ht="16.5" customHeight="1">
      <c r="B807" s="38"/>
      <c r="C807" s="261" t="s">
        <v>1673</v>
      </c>
      <c r="D807" s="261" t="s">
        <v>383</v>
      </c>
      <c r="E807" s="262" t="s">
        <v>1674</v>
      </c>
      <c r="F807" s="263" t="s">
        <v>1675</v>
      </c>
      <c r="G807" s="264" t="s">
        <v>331</v>
      </c>
      <c r="H807" s="265">
        <v>1</v>
      </c>
      <c r="I807" s="266"/>
      <c r="J807" s="267">
        <f>ROUND(I807*H807,2)</f>
        <v>0</v>
      </c>
      <c r="K807" s="263" t="s">
        <v>1</v>
      </c>
      <c r="L807" s="268"/>
      <c r="M807" s="269" t="s">
        <v>1</v>
      </c>
      <c r="N807" s="270" t="s">
        <v>48</v>
      </c>
      <c r="O807" s="79"/>
      <c r="P807" s="214">
        <f>O807*H807</f>
        <v>0</v>
      </c>
      <c r="Q807" s="214">
        <v>0.0155</v>
      </c>
      <c r="R807" s="214">
        <f>Q807*H807</f>
        <v>0.0155</v>
      </c>
      <c r="S807" s="214">
        <v>0</v>
      </c>
      <c r="T807" s="215">
        <f>S807*H807</f>
        <v>0</v>
      </c>
      <c r="AR807" s="16" t="s">
        <v>343</v>
      </c>
      <c r="AT807" s="16" t="s">
        <v>383</v>
      </c>
      <c r="AU807" s="16" t="s">
        <v>87</v>
      </c>
      <c r="AY807" s="16" t="s">
        <v>171</v>
      </c>
      <c r="BE807" s="216">
        <f>IF(N807="základní",J807,0)</f>
        <v>0</v>
      </c>
      <c r="BF807" s="216">
        <f>IF(N807="snížená",J807,0)</f>
        <v>0</v>
      </c>
      <c r="BG807" s="216">
        <f>IF(N807="zákl. přenesená",J807,0)</f>
        <v>0</v>
      </c>
      <c r="BH807" s="216">
        <f>IF(N807="sníž. přenesená",J807,0)</f>
        <v>0</v>
      </c>
      <c r="BI807" s="216">
        <f>IF(N807="nulová",J807,0)</f>
        <v>0</v>
      </c>
      <c r="BJ807" s="16" t="s">
        <v>85</v>
      </c>
      <c r="BK807" s="216">
        <f>ROUND(I807*H807,2)</f>
        <v>0</v>
      </c>
      <c r="BL807" s="16" t="s">
        <v>254</v>
      </c>
      <c r="BM807" s="16" t="s">
        <v>1676</v>
      </c>
    </row>
    <row r="808" s="1" customFormat="1" ht="16.5" customHeight="1">
      <c r="B808" s="38"/>
      <c r="C808" s="261" t="s">
        <v>1677</v>
      </c>
      <c r="D808" s="261" t="s">
        <v>383</v>
      </c>
      <c r="E808" s="262" t="s">
        <v>1678</v>
      </c>
      <c r="F808" s="263" t="s">
        <v>1679</v>
      </c>
      <c r="G808" s="264" t="s">
        <v>331</v>
      </c>
      <c r="H808" s="265">
        <v>5</v>
      </c>
      <c r="I808" s="266"/>
      <c r="J808" s="267">
        <f>ROUND(I808*H808,2)</f>
        <v>0</v>
      </c>
      <c r="K808" s="263" t="s">
        <v>1</v>
      </c>
      <c r="L808" s="268"/>
      <c r="M808" s="269" t="s">
        <v>1</v>
      </c>
      <c r="N808" s="270" t="s">
        <v>48</v>
      </c>
      <c r="O808" s="79"/>
      <c r="P808" s="214">
        <f>O808*H808</f>
        <v>0</v>
      </c>
      <c r="Q808" s="214">
        <v>0.0155</v>
      </c>
      <c r="R808" s="214">
        <f>Q808*H808</f>
        <v>0.077499999999999999</v>
      </c>
      <c r="S808" s="214">
        <v>0</v>
      </c>
      <c r="T808" s="215">
        <f>S808*H808</f>
        <v>0</v>
      </c>
      <c r="AR808" s="16" t="s">
        <v>343</v>
      </c>
      <c r="AT808" s="16" t="s">
        <v>383</v>
      </c>
      <c r="AU808" s="16" t="s">
        <v>87</v>
      </c>
      <c r="AY808" s="16" t="s">
        <v>171</v>
      </c>
      <c r="BE808" s="216">
        <f>IF(N808="základní",J808,0)</f>
        <v>0</v>
      </c>
      <c r="BF808" s="216">
        <f>IF(N808="snížená",J808,0)</f>
        <v>0</v>
      </c>
      <c r="BG808" s="216">
        <f>IF(N808="zákl. přenesená",J808,0)</f>
        <v>0</v>
      </c>
      <c r="BH808" s="216">
        <f>IF(N808="sníž. přenesená",J808,0)</f>
        <v>0</v>
      </c>
      <c r="BI808" s="216">
        <f>IF(N808="nulová",J808,0)</f>
        <v>0</v>
      </c>
      <c r="BJ808" s="16" t="s">
        <v>85</v>
      </c>
      <c r="BK808" s="216">
        <f>ROUND(I808*H808,2)</f>
        <v>0</v>
      </c>
      <c r="BL808" s="16" t="s">
        <v>254</v>
      </c>
      <c r="BM808" s="16" t="s">
        <v>1680</v>
      </c>
    </row>
    <row r="809" s="1" customFormat="1" ht="16.5" customHeight="1">
      <c r="B809" s="38"/>
      <c r="C809" s="261" t="s">
        <v>1681</v>
      </c>
      <c r="D809" s="261" t="s">
        <v>383</v>
      </c>
      <c r="E809" s="262" t="s">
        <v>1682</v>
      </c>
      <c r="F809" s="263" t="s">
        <v>1683</v>
      </c>
      <c r="G809" s="264" t="s">
        <v>331</v>
      </c>
      <c r="H809" s="265">
        <v>1</v>
      </c>
      <c r="I809" s="266"/>
      <c r="J809" s="267">
        <f>ROUND(I809*H809,2)</f>
        <v>0</v>
      </c>
      <c r="K809" s="263" t="s">
        <v>1</v>
      </c>
      <c r="L809" s="268"/>
      <c r="M809" s="269" t="s">
        <v>1</v>
      </c>
      <c r="N809" s="270" t="s">
        <v>48</v>
      </c>
      <c r="O809" s="79"/>
      <c r="P809" s="214">
        <f>O809*H809</f>
        <v>0</v>
      </c>
      <c r="Q809" s="214">
        <v>0.0155</v>
      </c>
      <c r="R809" s="214">
        <f>Q809*H809</f>
        <v>0.0155</v>
      </c>
      <c r="S809" s="214">
        <v>0</v>
      </c>
      <c r="T809" s="215">
        <f>S809*H809</f>
        <v>0</v>
      </c>
      <c r="AR809" s="16" t="s">
        <v>343</v>
      </c>
      <c r="AT809" s="16" t="s">
        <v>383</v>
      </c>
      <c r="AU809" s="16" t="s">
        <v>87</v>
      </c>
      <c r="AY809" s="16" t="s">
        <v>171</v>
      </c>
      <c r="BE809" s="216">
        <f>IF(N809="základní",J809,0)</f>
        <v>0</v>
      </c>
      <c r="BF809" s="216">
        <f>IF(N809="snížená",J809,0)</f>
        <v>0</v>
      </c>
      <c r="BG809" s="216">
        <f>IF(N809="zákl. přenesená",J809,0)</f>
        <v>0</v>
      </c>
      <c r="BH809" s="216">
        <f>IF(N809="sníž. přenesená",J809,0)</f>
        <v>0</v>
      </c>
      <c r="BI809" s="216">
        <f>IF(N809="nulová",J809,0)</f>
        <v>0</v>
      </c>
      <c r="BJ809" s="16" t="s">
        <v>85</v>
      </c>
      <c r="BK809" s="216">
        <f>ROUND(I809*H809,2)</f>
        <v>0</v>
      </c>
      <c r="BL809" s="16" t="s">
        <v>254</v>
      </c>
      <c r="BM809" s="16" t="s">
        <v>1684</v>
      </c>
    </row>
    <row r="810" s="1" customFormat="1" ht="16.5" customHeight="1">
      <c r="B810" s="38"/>
      <c r="C810" s="261" t="s">
        <v>1685</v>
      </c>
      <c r="D810" s="261" t="s">
        <v>383</v>
      </c>
      <c r="E810" s="262" t="s">
        <v>1686</v>
      </c>
      <c r="F810" s="263" t="s">
        <v>1687</v>
      </c>
      <c r="G810" s="264" t="s">
        <v>331</v>
      </c>
      <c r="H810" s="265">
        <v>1</v>
      </c>
      <c r="I810" s="266"/>
      <c r="J810" s="267">
        <f>ROUND(I810*H810,2)</f>
        <v>0</v>
      </c>
      <c r="K810" s="263" t="s">
        <v>1</v>
      </c>
      <c r="L810" s="268"/>
      <c r="M810" s="269" t="s">
        <v>1</v>
      </c>
      <c r="N810" s="270" t="s">
        <v>48</v>
      </c>
      <c r="O810" s="79"/>
      <c r="P810" s="214">
        <f>O810*H810</f>
        <v>0</v>
      </c>
      <c r="Q810" s="214">
        <v>0.0155</v>
      </c>
      <c r="R810" s="214">
        <f>Q810*H810</f>
        <v>0.0155</v>
      </c>
      <c r="S810" s="214">
        <v>0</v>
      </c>
      <c r="T810" s="215">
        <f>S810*H810</f>
        <v>0</v>
      </c>
      <c r="AR810" s="16" t="s">
        <v>343</v>
      </c>
      <c r="AT810" s="16" t="s">
        <v>383</v>
      </c>
      <c r="AU810" s="16" t="s">
        <v>87</v>
      </c>
      <c r="AY810" s="16" t="s">
        <v>171</v>
      </c>
      <c r="BE810" s="216">
        <f>IF(N810="základní",J810,0)</f>
        <v>0</v>
      </c>
      <c r="BF810" s="216">
        <f>IF(N810="snížená",J810,0)</f>
        <v>0</v>
      </c>
      <c r="BG810" s="216">
        <f>IF(N810="zákl. přenesená",J810,0)</f>
        <v>0</v>
      </c>
      <c r="BH810" s="216">
        <f>IF(N810="sníž. přenesená",J810,0)</f>
        <v>0</v>
      </c>
      <c r="BI810" s="216">
        <f>IF(N810="nulová",J810,0)</f>
        <v>0</v>
      </c>
      <c r="BJ810" s="16" t="s">
        <v>85</v>
      </c>
      <c r="BK810" s="216">
        <f>ROUND(I810*H810,2)</f>
        <v>0</v>
      </c>
      <c r="BL810" s="16" t="s">
        <v>254</v>
      </c>
      <c r="BM810" s="16" t="s">
        <v>1688</v>
      </c>
    </row>
    <row r="811" s="1" customFormat="1" ht="16.5" customHeight="1">
      <c r="B811" s="38"/>
      <c r="C811" s="205" t="s">
        <v>1689</v>
      </c>
      <c r="D811" s="205" t="s">
        <v>173</v>
      </c>
      <c r="E811" s="206" t="s">
        <v>1690</v>
      </c>
      <c r="F811" s="207" t="s">
        <v>1691</v>
      </c>
      <c r="G811" s="208" t="s">
        <v>331</v>
      </c>
      <c r="H811" s="209">
        <v>32</v>
      </c>
      <c r="I811" s="210"/>
      <c r="J811" s="211">
        <f>ROUND(I811*H811,2)</f>
        <v>0</v>
      </c>
      <c r="K811" s="207" t="s">
        <v>177</v>
      </c>
      <c r="L811" s="43"/>
      <c r="M811" s="212" t="s">
        <v>1</v>
      </c>
      <c r="N811" s="213" t="s">
        <v>48</v>
      </c>
      <c r="O811" s="79"/>
      <c r="P811" s="214">
        <f>O811*H811</f>
        <v>0</v>
      </c>
      <c r="Q811" s="214">
        <v>0</v>
      </c>
      <c r="R811" s="214">
        <f>Q811*H811</f>
        <v>0</v>
      </c>
      <c r="S811" s="214">
        <v>0</v>
      </c>
      <c r="T811" s="215">
        <f>S811*H811</f>
        <v>0</v>
      </c>
      <c r="AR811" s="16" t="s">
        <v>254</v>
      </c>
      <c r="AT811" s="16" t="s">
        <v>173</v>
      </c>
      <c r="AU811" s="16" t="s">
        <v>87</v>
      </c>
      <c r="AY811" s="16" t="s">
        <v>171</v>
      </c>
      <c r="BE811" s="216">
        <f>IF(N811="základní",J811,0)</f>
        <v>0</v>
      </c>
      <c r="BF811" s="216">
        <f>IF(N811="snížená",J811,0)</f>
        <v>0</v>
      </c>
      <c r="BG811" s="216">
        <f>IF(N811="zákl. přenesená",J811,0)</f>
        <v>0</v>
      </c>
      <c r="BH811" s="216">
        <f>IF(N811="sníž. přenesená",J811,0)</f>
        <v>0</v>
      </c>
      <c r="BI811" s="216">
        <f>IF(N811="nulová",J811,0)</f>
        <v>0</v>
      </c>
      <c r="BJ811" s="16" t="s">
        <v>85</v>
      </c>
      <c r="BK811" s="216">
        <f>ROUND(I811*H811,2)</f>
        <v>0</v>
      </c>
      <c r="BL811" s="16" t="s">
        <v>254</v>
      </c>
      <c r="BM811" s="16" t="s">
        <v>1692</v>
      </c>
    </row>
    <row r="812" s="1" customFormat="1" ht="16.5" customHeight="1">
      <c r="B812" s="38"/>
      <c r="C812" s="261" t="s">
        <v>1693</v>
      </c>
      <c r="D812" s="261" t="s">
        <v>383</v>
      </c>
      <c r="E812" s="262" t="s">
        <v>1694</v>
      </c>
      <c r="F812" s="263" t="s">
        <v>1695</v>
      </c>
      <c r="G812" s="264" t="s">
        <v>189</v>
      </c>
      <c r="H812" s="265">
        <v>34.799999999999997</v>
      </c>
      <c r="I812" s="266"/>
      <c r="J812" s="267">
        <f>ROUND(I812*H812,2)</f>
        <v>0</v>
      </c>
      <c r="K812" s="263" t="s">
        <v>1</v>
      </c>
      <c r="L812" s="268"/>
      <c r="M812" s="269" t="s">
        <v>1</v>
      </c>
      <c r="N812" s="270" t="s">
        <v>48</v>
      </c>
      <c r="O812" s="79"/>
      <c r="P812" s="214">
        <f>O812*H812</f>
        <v>0</v>
      </c>
      <c r="Q812" s="214">
        <v>0.0050000000000000001</v>
      </c>
      <c r="R812" s="214">
        <f>Q812*H812</f>
        <v>0.17399999999999999</v>
      </c>
      <c r="S812" s="214">
        <v>0</v>
      </c>
      <c r="T812" s="215">
        <f>S812*H812</f>
        <v>0</v>
      </c>
      <c r="AR812" s="16" t="s">
        <v>343</v>
      </c>
      <c r="AT812" s="16" t="s">
        <v>383</v>
      </c>
      <c r="AU812" s="16" t="s">
        <v>87</v>
      </c>
      <c r="AY812" s="16" t="s">
        <v>171</v>
      </c>
      <c r="BE812" s="216">
        <f>IF(N812="základní",J812,0)</f>
        <v>0</v>
      </c>
      <c r="BF812" s="216">
        <f>IF(N812="snížená",J812,0)</f>
        <v>0</v>
      </c>
      <c r="BG812" s="216">
        <f>IF(N812="zákl. přenesená",J812,0)</f>
        <v>0</v>
      </c>
      <c r="BH812" s="216">
        <f>IF(N812="sníž. přenesená",J812,0)</f>
        <v>0</v>
      </c>
      <c r="BI812" s="216">
        <f>IF(N812="nulová",J812,0)</f>
        <v>0</v>
      </c>
      <c r="BJ812" s="16" t="s">
        <v>85</v>
      </c>
      <c r="BK812" s="216">
        <f>ROUND(I812*H812,2)</f>
        <v>0</v>
      </c>
      <c r="BL812" s="16" t="s">
        <v>254</v>
      </c>
      <c r="BM812" s="16" t="s">
        <v>1696</v>
      </c>
    </row>
    <row r="813" s="12" customFormat="1">
      <c r="B813" s="228"/>
      <c r="C813" s="229"/>
      <c r="D813" s="219" t="s">
        <v>180</v>
      </c>
      <c r="E813" s="230" t="s">
        <v>1</v>
      </c>
      <c r="F813" s="231" t="s">
        <v>1697</v>
      </c>
      <c r="G813" s="229"/>
      <c r="H813" s="232">
        <v>34.799999999999997</v>
      </c>
      <c r="I813" s="233"/>
      <c r="J813" s="229"/>
      <c r="K813" s="229"/>
      <c r="L813" s="234"/>
      <c r="M813" s="235"/>
      <c r="N813" s="236"/>
      <c r="O813" s="236"/>
      <c r="P813" s="236"/>
      <c r="Q813" s="236"/>
      <c r="R813" s="236"/>
      <c r="S813" s="236"/>
      <c r="T813" s="237"/>
      <c r="AT813" s="238" t="s">
        <v>180</v>
      </c>
      <c r="AU813" s="238" t="s">
        <v>87</v>
      </c>
      <c r="AV813" s="12" t="s">
        <v>87</v>
      </c>
      <c r="AW813" s="12" t="s">
        <v>38</v>
      </c>
      <c r="AX813" s="12" t="s">
        <v>77</v>
      </c>
      <c r="AY813" s="238" t="s">
        <v>171</v>
      </c>
    </row>
    <row r="814" s="13" customFormat="1">
      <c r="B814" s="239"/>
      <c r="C814" s="240"/>
      <c r="D814" s="219" t="s">
        <v>180</v>
      </c>
      <c r="E814" s="241" t="s">
        <v>1</v>
      </c>
      <c r="F814" s="242" t="s">
        <v>253</v>
      </c>
      <c r="G814" s="240"/>
      <c r="H814" s="243">
        <v>34.799999999999997</v>
      </c>
      <c r="I814" s="244"/>
      <c r="J814" s="240"/>
      <c r="K814" s="240"/>
      <c r="L814" s="245"/>
      <c r="M814" s="246"/>
      <c r="N814" s="247"/>
      <c r="O814" s="247"/>
      <c r="P814" s="247"/>
      <c r="Q814" s="247"/>
      <c r="R814" s="247"/>
      <c r="S814" s="247"/>
      <c r="T814" s="248"/>
      <c r="AT814" s="249" t="s">
        <v>180</v>
      </c>
      <c r="AU814" s="249" t="s">
        <v>87</v>
      </c>
      <c r="AV814" s="13" t="s">
        <v>178</v>
      </c>
      <c r="AW814" s="13" t="s">
        <v>38</v>
      </c>
      <c r="AX814" s="13" t="s">
        <v>85</v>
      </c>
      <c r="AY814" s="249" t="s">
        <v>171</v>
      </c>
    </row>
    <row r="815" s="1" customFormat="1" ht="16.5" customHeight="1">
      <c r="B815" s="38"/>
      <c r="C815" s="205" t="s">
        <v>1698</v>
      </c>
      <c r="D815" s="205" t="s">
        <v>173</v>
      </c>
      <c r="E815" s="206" t="s">
        <v>1699</v>
      </c>
      <c r="F815" s="207" t="s">
        <v>1700</v>
      </c>
      <c r="G815" s="208" t="s">
        <v>331</v>
      </c>
      <c r="H815" s="209">
        <v>3</v>
      </c>
      <c r="I815" s="210"/>
      <c r="J815" s="211">
        <f>ROUND(I815*H815,2)</f>
        <v>0</v>
      </c>
      <c r="K815" s="207" t="s">
        <v>177</v>
      </c>
      <c r="L815" s="43"/>
      <c r="M815" s="212" t="s">
        <v>1</v>
      </c>
      <c r="N815" s="213" t="s">
        <v>48</v>
      </c>
      <c r="O815" s="79"/>
      <c r="P815" s="214">
        <f>O815*H815</f>
        <v>0</v>
      </c>
      <c r="Q815" s="214">
        <v>0</v>
      </c>
      <c r="R815" s="214">
        <f>Q815*H815</f>
        <v>0</v>
      </c>
      <c r="S815" s="214">
        <v>0</v>
      </c>
      <c r="T815" s="215">
        <f>S815*H815</f>
        <v>0</v>
      </c>
      <c r="AR815" s="16" t="s">
        <v>254</v>
      </c>
      <c r="AT815" s="16" t="s">
        <v>173</v>
      </c>
      <c r="AU815" s="16" t="s">
        <v>87</v>
      </c>
      <c r="AY815" s="16" t="s">
        <v>171</v>
      </c>
      <c r="BE815" s="216">
        <f>IF(N815="základní",J815,0)</f>
        <v>0</v>
      </c>
      <c r="BF815" s="216">
        <f>IF(N815="snížená",J815,0)</f>
        <v>0</v>
      </c>
      <c r="BG815" s="216">
        <f>IF(N815="zákl. přenesená",J815,0)</f>
        <v>0</v>
      </c>
      <c r="BH815" s="216">
        <f>IF(N815="sníž. přenesená",J815,0)</f>
        <v>0</v>
      </c>
      <c r="BI815" s="216">
        <f>IF(N815="nulová",J815,0)</f>
        <v>0</v>
      </c>
      <c r="BJ815" s="16" t="s">
        <v>85</v>
      </c>
      <c r="BK815" s="216">
        <f>ROUND(I815*H815,2)</f>
        <v>0</v>
      </c>
      <c r="BL815" s="16" t="s">
        <v>254</v>
      </c>
      <c r="BM815" s="16" t="s">
        <v>1701</v>
      </c>
    </row>
    <row r="816" s="12" customFormat="1">
      <c r="B816" s="228"/>
      <c r="C816" s="229"/>
      <c r="D816" s="219" t="s">
        <v>180</v>
      </c>
      <c r="E816" s="230" t="s">
        <v>1</v>
      </c>
      <c r="F816" s="231" t="s">
        <v>1702</v>
      </c>
      <c r="G816" s="229"/>
      <c r="H816" s="232">
        <v>3</v>
      </c>
      <c r="I816" s="233"/>
      <c r="J816" s="229"/>
      <c r="K816" s="229"/>
      <c r="L816" s="234"/>
      <c r="M816" s="235"/>
      <c r="N816" s="236"/>
      <c r="O816" s="236"/>
      <c r="P816" s="236"/>
      <c r="Q816" s="236"/>
      <c r="R816" s="236"/>
      <c r="S816" s="236"/>
      <c r="T816" s="237"/>
      <c r="AT816" s="238" t="s">
        <v>180</v>
      </c>
      <c r="AU816" s="238" t="s">
        <v>87</v>
      </c>
      <c r="AV816" s="12" t="s">
        <v>87</v>
      </c>
      <c r="AW816" s="12" t="s">
        <v>38</v>
      </c>
      <c r="AX816" s="12" t="s">
        <v>85</v>
      </c>
      <c r="AY816" s="238" t="s">
        <v>171</v>
      </c>
    </row>
    <row r="817" s="1" customFormat="1" ht="16.5" customHeight="1">
      <c r="B817" s="38"/>
      <c r="C817" s="261" t="s">
        <v>1703</v>
      </c>
      <c r="D817" s="261" t="s">
        <v>383</v>
      </c>
      <c r="E817" s="262" t="s">
        <v>1704</v>
      </c>
      <c r="F817" s="263" t="s">
        <v>1705</v>
      </c>
      <c r="G817" s="264" t="s">
        <v>189</v>
      </c>
      <c r="H817" s="265">
        <v>1.8</v>
      </c>
      <c r="I817" s="266"/>
      <c r="J817" s="267">
        <f>ROUND(I817*H817,2)</f>
        <v>0</v>
      </c>
      <c r="K817" s="263" t="s">
        <v>1</v>
      </c>
      <c r="L817" s="268"/>
      <c r="M817" s="269" t="s">
        <v>1</v>
      </c>
      <c r="N817" s="270" t="s">
        <v>48</v>
      </c>
      <c r="O817" s="79"/>
      <c r="P817" s="214">
        <f>O817*H817</f>
        <v>0</v>
      </c>
      <c r="Q817" s="214">
        <v>0.0040000000000000001</v>
      </c>
      <c r="R817" s="214">
        <f>Q817*H817</f>
        <v>0.0072000000000000007</v>
      </c>
      <c r="S817" s="214">
        <v>0</v>
      </c>
      <c r="T817" s="215">
        <f>S817*H817</f>
        <v>0</v>
      </c>
      <c r="AR817" s="16" t="s">
        <v>343</v>
      </c>
      <c r="AT817" s="16" t="s">
        <v>383</v>
      </c>
      <c r="AU817" s="16" t="s">
        <v>87</v>
      </c>
      <c r="AY817" s="16" t="s">
        <v>171</v>
      </c>
      <c r="BE817" s="216">
        <f>IF(N817="základní",J817,0)</f>
        <v>0</v>
      </c>
      <c r="BF817" s="216">
        <f>IF(N817="snížená",J817,0)</f>
        <v>0</v>
      </c>
      <c r="BG817" s="216">
        <f>IF(N817="zákl. přenesená",J817,0)</f>
        <v>0</v>
      </c>
      <c r="BH817" s="216">
        <f>IF(N817="sníž. přenesená",J817,0)</f>
        <v>0</v>
      </c>
      <c r="BI817" s="216">
        <f>IF(N817="nulová",J817,0)</f>
        <v>0</v>
      </c>
      <c r="BJ817" s="16" t="s">
        <v>85</v>
      </c>
      <c r="BK817" s="216">
        <f>ROUND(I817*H817,2)</f>
        <v>0</v>
      </c>
      <c r="BL817" s="16" t="s">
        <v>254</v>
      </c>
      <c r="BM817" s="16" t="s">
        <v>1706</v>
      </c>
    </row>
    <row r="818" s="12" customFormat="1">
      <c r="B818" s="228"/>
      <c r="C818" s="229"/>
      <c r="D818" s="219" t="s">
        <v>180</v>
      </c>
      <c r="E818" s="230" t="s">
        <v>1</v>
      </c>
      <c r="F818" s="231" t="s">
        <v>1707</v>
      </c>
      <c r="G818" s="229"/>
      <c r="H818" s="232">
        <v>1.8</v>
      </c>
      <c r="I818" s="233"/>
      <c r="J818" s="229"/>
      <c r="K818" s="229"/>
      <c r="L818" s="234"/>
      <c r="M818" s="235"/>
      <c r="N818" s="236"/>
      <c r="O818" s="236"/>
      <c r="P818" s="236"/>
      <c r="Q818" s="236"/>
      <c r="R818" s="236"/>
      <c r="S818" s="236"/>
      <c r="T818" s="237"/>
      <c r="AT818" s="238" t="s">
        <v>180</v>
      </c>
      <c r="AU818" s="238" t="s">
        <v>87</v>
      </c>
      <c r="AV818" s="12" t="s">
        <v>87</v>
      </c>
      <c r="AW818" s="12" t="s">
        <v>38</v>
      </c>
      <c r="AX818" s="12" t="s">
        <v>85</v>
      </c>
      <c r="AY818" s="238" t="s">
        <v>171</v>
      </c>
    </row>
    <row r="819" s="1" customFormat="1" ht="16.5" customHeight="1">
      <c r="B819" s="38"/>
      <c r="C819" s="205" t="s">
        <v>1708</v>
      </c>
      <c r="D819" s="205" t="s">
        <v>173</v>
      </c>
      <c r="E819" s="206" t="s">
        <v>1709</v>
      </c>
      <c r="F819" s="207" t="s">
        <v>1710</v>
      </c>
      <c r="G819" s="208" t="s">
        <v>234</v>
      </c>
      <c r="H819" s="209">
        <v>1.4079999999999999</v>
      </c>
      <c r="I819" s="210"/>
      <c r="J819" s="211">
        <f>ROUND(I819*H819,2)</f>
        <v>0</v>
      </c>
      <c r="K819" s="207" t="s">
        <v>177</v>
      </c>
      <c r="L819" s="43"/>
      <c r="M819" s="212" t="s">
        <v>1</v>
      </c>
      <c r="N819" s="213" t="s">
        <v>48</v>
      </c>
      <c r="O819" s="79"/>
      <c r="P819" s="214">
        <f>O819*H819</f>
        <v>0</v>
      </c>
      <c r="Q819" s="214">
        <v>0</v>
      </c>
      <c r="R819" s="214">
        <f>Q819*H819</f>
        <v>0</v>
      </c>
      <c r="S819" s="214">
        <v>0</v>
      </c>
      <c r="T819" s="215">
        <f>S819*H819</f>
        <v>0</v>
      </c>
      <c r="AR819" s="16" t="s">
        <v>254</v>
      </c>
      <c r="AT819" s="16" t="s">
        <v>173</v>
      </c>
      <c r="AU819" s="16" t="s">
        <v>87</v>
      </c>
      <c r="AY819" s="16" t="s">
        <v>171</v>
      </c>
      <c r="BE819" s="216">
        <f>IF(N819="základní",J819,0)</f>
        <v>0</v>
      </c>
      <c r="BF819" s="216">
        <f>IF(N819="snížená",J819,0)</f>
        <v>0</v>
      </c>
      <c r="BG819" s="216">
        <f>IF(N819="zákl. přenesená",J819,0)</f>
        <v>0</v>
      </c>
      <c r="BH819" s="216">
        <f>IF(N819="sníž. přenesená",J819,0)</f>
        <v>0</v>
      </c>
      <c r="BI819" s="216">
        <f>IF(N819="nulová",J819,0)</f>
        <v>0</v>
      </c>
      <c r="BJ819" s="16" t="s">
        <v>85</v>
      </c>
      <c r="BK819" s="216">
        <f>ROUND(I819*H819,2)</f>
        <v>0</v>
      </c>
      <c r="BL819" s="16" t="s">
        <v>254</v>
      </c>
      <c r="BM819" s="16" t="s">
        <v>1711</v>
      </c>
    </row>
    <row r="820" s="10" customFormat="1" ht="22.8" customHeight="1">
      <c r="B820" s="189"/>
      <c r="C820" s="190"/>
      <c r="D820" s="191" t="s">
        <v>76</v>
      </c>
      <c r="E820" s="203" t="s">
        <v>1712</v>
      </c>
      <c r="F820" s="203" t="s">
        <v>1713</v>
      </c>
      <c r="G820" s="190"/>
      <c r="H820" s="190"/>
      <c r="I820" s="193"/>
      <c r="J820" s="204">
        <f>BK820</f>
        <v>0</v>
      </c>
      <c r="K820" s="190"/>
      <c r="L820" s="195"/>
      <c r="M820" s="196"/>
      <c r="N820" s="197"/>
      <c r="O820" s="197"/>
      <c r="P820" s="198">
        <f>SUM(P821:P867)</f>
        <v>0</v>
      </c>
      <c r="Q820" s="197"/>
      <c r="R820" s="198">
        <f>SUM(R821:R867)</f>
        <v>0.57282732999999986</v>
      </c>
      <c r="S820" s="197"/>
      <c r="T820" s="199">
        <f>SUM(T821:T867)</f>
        <v>0.18640000000000001</v>
      </c>
      <c r="AR820" s="200" t="s">
        <v>87</v>
      </c>
      <c r="AT820" s="201" t="s">
        <v>76</v>
      </c>
      <c r="AU820" s="201" t="s">
        <v>85</v>
      </c>
      <c r="AY820" s="200" t="s">
        <v>171</v>
      </c>
      <c r="BK820" s="202">
        <f>SUM(BK821:BK867)</f>
        <v>0</v>
      </c>
    </row>
    <row r="821" s="1" customFormat="1" ht="16.5" customHeight="1">
      <c r="B821" s="38"/>
      <c r="C821" s="205" t="s">
        <v>1714</v>
      </c>
      <c r="D821" s="205" t="s">
        <v>173</v>
      </c>
      <c r="E821" s="206" t="s">
        <v>1715</v>
      </c>
      <c r="F821" s="207" t="s">
        <v>1716</v>
      </c>
      <c r="G821" s="208" t="s">
        <v>189</v>
      </c>
      <c r="H821" s="209">
        <v>11.65</v>
      </c>
      <c r="I821" s="210"/>
      <c r="J821" s="211">
        <f>ROUND(I821*H821,2)</f>
        <v>0</v>
      </c>
      <c r="K821" s="207" t="s">
        <v>177</v>
      </c>
      <c r="L821" s="43"/>
      <c r="M821" s="212" t="s">
        <v>1</v>
      </c>
      <c r="N821" s="213" t="s">
        <v>48</v>
      </c>
      <c r="O821" s="79"/>
      <c r="P821" s="214">
        <f>O821*H821</f>
        <v>0</v>
      </c>
      <c r="Q821" s="214">
        <v>0</v>
      </c>
      <c r="R821" s="214">
        <f>Q821*H821</f>
        <v>0</v>
      </c>
      <c r="S821" s="214">
        <v>0.016</v>
      </c>
      <c r="T821" s="215">
        <f>S821*H821</f>
        <v>0.18640000000000001</v>
      </c>
      <c r="AR821" s="16" t="s">
        <v>254</v>
      </c>
      <c r="AT821" s="16" t="s">
        <v>173</v>
      </c>
      <c r="AU821" s="16" t="s">
        <v>87</v>
      </c>
      <c r="AY821" s="16" t="s">
        <v>171</v>
      </c>
      <c r="BE821" s="216">
        <f>IF(N821="základní",J821,0)</f>
        <v>0</v>
      </c>
      <c r="BF821" s="216">
        <f>IF(N821="snížená",J821,0)</f>
        <v>0</v>
      </c>
      <c r="BG821" s="216">
        <f>IF(N821="zákl. přenesená",J821,0)</f>
        <v>0</v>
      </c>
      <c r="BH821" s="216">
        <f>IF(N821="sníž. přenesená",J821,0)</f>
        <v>0</v>
      </c>
      <c r="BI821" s="216">
        <f>IF(N821="nulová",J821,0)</f>
        <v>0</v>
      </c>
      <c r="BJ821" s="16" t="s">
        <v>85</v>
      </c>
      <c r="BK821" s="216">
        <f>ROUND(I821*H821,2)</f>
        <v>0</v>
      </c>
      <c r="BL821" s="16" t="s">
        <v>254</v>
      </c>
      <c r="BM821" s="16" t="s">
        <v>1717</v>
      </c>
    </row>
    <row r="822" s="12" customFormat="1">
      <c r="B822" s="228"/>
      <c r="C822" s="229"/>
      <c r="D822" s="219" t="s">
        <v>180</v>
      </c>
      <c r="E822" s="230" t="s">
        <v>1</v>
      </c>
      <c r="F822" s="231" t="s">
        <v>1718</v>
      </c>
      <c r="G822" s="229"/>
      <c r="H822" s="232">
        <v>3.6000000000000001</v>
      </c>
      <c r="I822" s="233"/>
      <c r="J822" s="229"/>
      <c r="K822" s="229"/>
      <c r="L822" s="234"/>
      <c r="M822" s="235"/>
      <c r="N822" s="236"/>
      <c r="O822" s="236"/>
      <c r="P822" s="236"/>
      <c r="Q822" s="236"/>
      <c r="R822" s="236"/>
      <c r="S822" s="236"/>
      <c r="T822" s="237"/>
      <c r="AT822" s="238" t="s">
        <v>180</v>
      </c>
      <c r="AU822" s="238" t="s">
        <v>87</v>
      </c>
      <c r="AV822" s="12" t="s">
        <v>87</v>
      </c>
      <c r="AW822" s="12" t="s">
        <v>38</v>
      </c>
      <c r="AX822" s="12" t="s">
        <v>77</v>
      </c>
      <c r="AY822" s="238" t="s">
        <v>171</v>
      </c>
    </row>
    <row r="823" s="12" customFormat="1">
      <c r="B823" s="228"/>
      <c r="C823" s="229"/>
      <c r="D823" s="219" t="s">
        <v>180</v>
      </c>
      <c r="E823" s="230" t="s">
        <v>1</v>
      </c>
      <c r="F823" s="231" t="s">
        <v>1719</v>
      </c>
      <c r="G823" s="229"/>
      <c r="H823" s="232">
        <v>8.0500000000000007</v>
      </c>
      <c r="I823" s="233"/>
      <c r="J823" s="229"/>
      <c r="K823" s="229"/>
      <c r="L823" s="234"/>
      <c r="M823" s="235"/>
      <c r="N823" s="236"/>
      <c r="O823" s="236"/>
      <c r="P823" s="236"/>
      <c r="Q823" s="236"/>
      <c r="R823" s="236"/>
      <c r="S823" s="236"/>
      <c r="T823" s="237"/>
      <c r="AT823" s="238" t="s">
        <v>180</v>
      </c>
      <c r="AU823" s="238" t="s">
        <v>87</v>
      </c>
      <c r="AV823" s="12" t="s">
        <v>87</v>
      </c>
      <c r="AW823" s="12" t="s">
        <v>38</v>
      </c>
      <c r="AX823" s="12" t="s">
        <v>77</v>
      </c>
      <c r="AY823" s="238" t="s">
        <v>171</v>
      </c>
    </row>
    <row r="824" s="13" customFormat="1">
      <c r="B824" s="239"/>
      <c r="C824" s="240"/>
      <c r="D824" s="219" t="s">
        <v>180</v>
      </c>
      <c r="E824" s="241" t="s">
        <v>1</v>
      </c>
      <c r="F824" s="242" t="s">
        <v>253</v>
      </c>
      <c r="G824" s="240"/>
      <c r="H824" s="243">
        <v>11.65</v>
      </c>
      <c r="I824" s="244"/>
      <c r="J824" s="240"/>
      <c r="K824" s="240"/>
      <c r="L824" s="245"/>
      <c r="M824" s="246"/>
      <c r="N824" s="247"/>
      <c r="O824" s="247"/>
      <c r="P824" s="247"/>
      <c r="Q824" s="247"/>
      <c r="R824" s="247"/>
      <c r="S824" s="247"/>
      <c r="T824" s="248"/>
      <c r="AT824" s="249" t="s">
        <v>180</v>
      </c>
      <c r="AU824" s="249" t="s">
        <v>87</v>
      </c>
      <c r="AV824" s="13" t="s">
        <v>178</v>
      </c>
      <c r="AW824" s="13" t="s">
        <v>38</v>
      </c>
      <c r="AX824" s="13" t="s">
        <v>85</v>
      </c>
      <c r="AY824" s="249" t="s">
        <v>171</v>
      </c>
    </row>
    <row r="825" s="1" customFormat="1" ht="16.5" customHeight="1">
      <c r="B825" s="38"/>
      <c r="C825" s="205" t="s">
        <v>1720</v>
      </c>
      <c r="D825" s="205" t="s">
        <v>173</v>
      </c>
      <c r="E825" s="206" t="s">
        <v>1721</v>
      </c>
      <c r="F825" s="207" t="s">
        <v>1722</v>
      </c>
      <c r="G825" s="208" t="s">
        <v>176</v>
      </c>
      <c r="H825" s="209">
        <v>6.0990000000000002</v>
      </c>
      <c r="I825" s="210"/>
      <c r="J825" s="211">
        <f>ROUND(I825*H825,2)</f>
        <v>0</v>
      </c>
      <c r="K825" s="207" t="s">
        <v>177</v>
      </c>
      <c r="L825" s="43"/>
      <c r="M825" s="212" t="s">
        <v>1</v>
      </c>
      <c r="N825" s="213" t="s">
        <v>48</v>
      </c>
      <c r="O825" s="79"/>
      <c r="P825" s="214">
        <f>O825*H825</f>
        <v>0</v>
      </c>
      <c r="Q825" s="214">
        <v>0.00027</v>
      </c>
      <c r="R825" s="214">
        <f>Q825*H825</f>
        <v>0.0016467300000000001</v>
      </c>
      <c r="S825" s="214">
        <v>0</v>
      </c>
      <c r="T825" s="215">
        <f>S825*H825</f>
        <v>0</v>
      </c>
      <c r="AR825" s="16" t="s">
        <v>254</v>
      </c>
      <c r="AT825" s="16" t="s">
        <v>173</v>
      </c>
      <c r="AU825" s="16" t="s">
        <v>87</v>
      </c>
      <c r="AY825" s="16" t="s">
        <v>171</v>
      </c>
      <c r="BE825" s="216">
        <f>IF(N825="základní",J825,0)</f>
        <v>0</v>
      </c>
      <c r="BF825" s="216">
        <f>IF(N825="snížená",J825,0)</f>
        <v>0</v>
      </c>
      <c r="BG825" s="216">
        <f>IF(N825="zákl. přenesená",J825,0)</f>
        <v>0</v>
      </c>
      <c r="BH825" s="216">
        <f>IF(N825="sníž. přenesená",J825,0)</f>
        <v>0</v>
      </c>
      <c r="BI825" s="216">
        <f>IF(N825="nulová",J825,0)</f>
        <v>0</v>
      </c>
      <c r="BJ825" s="16" t="s">
        <v>85</v>
      </c>
      <c r="BK825" s="216">
        <f>ROUND(I825*H825,2)</f>
        <v>0</v>
      </c>
      <c r="BL825" s="16" t="s">
        <v>254</v>
      </c>
      <c r="BM825" s="16" t="s">
        <v>1723</v>
      </c>
    </row>
    <row r="826" s="1" customFormat="1" ht="16.5" customHeight="1">
      <c r="B826" s="38"/>
      <c r="C826" s="261" t="s">
        <v>1724</v>
      </c>
      <c r="D826" s="261" t="s">
        <v>383</v>
      </c>
      <c r="E826" s="262" t="s">
        <v>1725</v>
      </c>
      <c r="F826" s="263" t="s">
        <v>1726</v>
      </c>
      <c r="G826" s="264" t="s">
        <v>331</v>
      </c>
      <c r="H826" s="265">
        <v>1</v>
      </c>
      <c r="I826" s="266"/>
      <c r="J826" s="267">
        <f>ROUND(I826*H826,2)</f>
        <v>0</v>
      </c>
      <c r="K826" s="263" t="s">
        <v>1</v>
      </c>
      <c r="L826" s="268"/>
      <c r="M826" s="269" t="s">
        <v>1</v>
      </c>
      <c r="N826" s="270" t="s">
        <v>48</v>
      </c>
      <c r="O826" s="79"/>
      <c r="P826" s="214">
        <f>O826*H826</f>
        <v>0</v>
      </c>
      <c r="Q826" s="214">
        <v>0.02741</v>
      </c>
      <c r="R826" s="214">
        <f>Q826*H826</f>
        <v>0.02741</v>
      </c>
      <c r="S826" s="214">
        <v>0</v>
      </c>
      <c r="T826" s="215">
        <f>S826*H826</f>
        <v>0</v>
      </c>
      <c r="AR826" s="16" t="s">
        <v>343</v>
      </c>
      <c r="AT826" s="16" t="s">
        <v>383</v>
      </c>
      <c r="AU826" s="16" t="s">
        <v>87</v>
      </c>
      <c r="AY826" s="16" t="s">
        <v>171</v>
      </c>
      <c r="BE826" s="216">
        <f>IF(N826="základní",J826,0)</f>
        <v>0</v>
      </c>
      <c r="BF826" s="216">
        <f>IF(N826="snížená",J826,0)</f>
        <v>0</v>
      </c>
      <c r="BG826" s="216">
        <f>IF(N826="zákl. přenesená",J826,0)</f>
        <v>0</v>
      </c>
      <c r="BH826" s="216">
        <f>IF(N826="sníž. přenesená",J826,0)</f>
        <v>0</v>
      </c>
      <c r="BI826" s="216">
        <f>IF(N826="nulová",J826,0)</f>
        <v>0</v>
      </c>
      <c r="BJ826" s="16" t="s">
        <v>85</v>
      </c>
      <c r="BK826" s="216">
        <f>ROUND(I826*H826,2)</f>
        <v>0</v>
      </c>
      <c r="BL826" s="16" t="s">
        <v>254</v>
      </c>
      <c r="BM826" s="16" t="s">
        <v>1727</v>
      </c>
    </row>
    <row r="827" s="1" customFormat="1" ht="16.5" customHeight="1">
      <c r="B827" s="38"/>
      <c r="C827" s="205" t="s">
        <v>1728</v>
      </c>
      <c r="D827" s="205" t="s">
        <v>173</v>
      </c>
      <c r="E827" s="206" t="s">
        <v>1729</v>
      </c>
      <c r="F827" s="207" t="s">
        <v>1730</v>
      </c>
      <c r="G827" s="208" t="s">
        <v>331</v>
      </c>
      <c r="H827" s="209">
        <v>6</v>
      </c>
      <c r="I827" s="210"/>
      <c r="J827" s="211">
        <f>ROUND(I827*H827,2)</f>
        <v>0</v>
      </c>
      <c r="K827" s="207" t="s">
        <v>177</v>
      </c>
      <c r="L827" s="43"/>
      <c r="M827" s="212" t="s">
        <v>1</v>
      </c>
      <c r="N827" s="213" t="s">
        <v>48</v>
      </c>
      <c r="O827" s="79"/>
      <c r="P827" s="214">
        <f>O827*H827</f>
        <v>0</v>
      </c>
      <c r="Q827" s="214">
        <v>0</v>
      </c>
      <c r="R827" s="214">
        <f>Q827*H827</f>
        <v>0</v>
      </c>
      <c r="S827" s="214">
        <v>0</v>
      </c>
      <c r="T827" s="215">
        <f>S827*H827</f>
        <v>0</v>
      </c>
      <c r="AR827" s="16" t="s">
        <v>254</v>
      </c>
      <c r="AT827" s="16" t="s">
        <v>173</v>
      </c>
      <c r="AU827" s="16" t="s">
        <v>87</v>
      </c>
      <c r="AY827" s="16" t="s">
        <v>171</v>
      </c>
      <c r="BE827" s="216">
        <f>IF(N827="základní",J827,0)</f>
        <v>0</v>
      </c>
      <c r="BF827" s="216">
        <f>IF(N827="snížená",J827,0)</f>
        <v>0</v>
      </c>
      <c r="BG827" s="216">
        <f>IF(N827="zákl. přenesená",J827,0)</f>
        <v>0</v>
      </c>
      <c r="BH827" s="216">
        <f>IF(N827="sníž. přenesená",J827,0)</f>
        <v>0</v>
      </c>
      <c r="BI827" s="216">
        <f>IF(N827="nulová",J827,0)</f>
        <v>0</v>
      </c>
      <c r="BJ827" s="16" t="s">
        <v>85</v>
      </c>
      <c r="BK827" s="216">
        <f>ROUND(I827*H827,2)</f>
        <v>0</v>
      </c>
      <c r="BL827" s="16" t="s">
        <v>254</v>
      </c>
      <c r="BM827" s="16" t="s">
        <v>1731</v>
      </c>
    </row>
    <row r="828" s="1" customFormat="1" ht="16.5" customHeight="1">
      <c r="B828" s="38"/>
      <c r="C828" s="261" t="s">
        <v>1732</v>
      </c>
      <c r="D828" s="261" t="s">
        <v>383</v>
      </c>
      <c r="E828" s="262" t="s">
        <v>1733</v>
      </c>
      <c r="F828" s="263" t="s">
        <v>1734</v>
      </c>
      <c r="G828" s="264" t="s">
        <v>331</v>
      </c>
      <c r="H828" s="265">
        <v>2</v>
      </c>
      <c r="I828" s="266"/>
      <c r="J828" s="267">
        <f>ROUND(I828*H828,2)</f>
        <v>0</v>
      </c>
      <c r="K828" s="263" t="s">
        <v>1</v>
      </c>
      <c r="L828" s="268"/>
      <c r="M828" s="269" t="s">
        <v>1</v>
      </c>
      <c r="N828" s="270" t="s">
        <v>48</v>
      </c>
      <c r="O828" s="79"/>
      <c r="P828" s="214">
        <f>O828*H828</f>
        <v>0</v>
      </c>
      <c r="Q828" s="214">
        <v>0.042000000000000003</v>
      </c>
      <c r="R828" s="214">
        <f>Q828*H828</f>
        <v>0.084000000000000005</v>
      </c>
      <c r="S828" s="214">
        <v>0</v>
      </c>
      <c r="T828" s="215">
        <f>S828*H828</f>
        <v>0</v>
      </c>
      <c r="AR828" s="16" t="s">
        <v>343</v>
      </c>
      <c r="AT828" s="16" t="s">
        <v>383</v>
      </c>
      <c r="AU828" s="16" t="s">
        <v>87</v>
      </c>
      <c r="AY828" s="16" t="s">
        <v>171</v>
      </c>
      <c r="BE828" s="216">
        <f>IF(N828="základní",J828,0)</f>
        <v>0</v>
      </c>
      <c r="BF828" s="216">
        <f>IF(N828="snížená",J828,0)</f>
        <v>0</v>
      </c>
      <c r="BG828" s="216">
        <f>IF(N828="zákl. přenesená",J828,0)</f>
        <v>0</v>
      </c>
      <c r="BH828" s="216">
        <f>IF(N828="sníž. přenesená",J828,0)</f>
        <v>0</v>
      </c>
      <c r="BI828" s="216">
        <f>IF(N828="nulová",J828,0)</f>
        <v>0</v>
      </c>
      <c r="BJ828" s="16" t="s">
        <v>85</v>
      </c>
      <c r="BK828" s="216">
        <f>ROUND(I828*H828,2)</f>
        <v>0</v>
      </c>
      <c r="BL828" s="16" t="s">
        <v>254</v>
      </c>
      <c r="BM828" s="16" t="s">
        <v>1735</v>
      </c>
    </row>
    <row r="829" s="1" customFormat="1" ht="16.5" customHeight="1">
      <c r="B829" s="38"/>
      <c r="C829" s="261" t="s">
        <v>1736</v>
      </c>
      <c r="D829" s="261" t="s">
        <v>383</v>
      </c>
      <c r="E829" s="262" t="s">
        <v>1737</v>
      </c>
      <c r="F829" s="263" t="s">
        <v>1738</v>
      </c>
      <c r="G829" s="264" t="s">
        <v>331</v>
      </c>
      <c r="H829" s="265">
        <v>2</v>
      </c>
      <c r="I829" s="266"/>
      <c r="J829" s="267">
        <f>ROUND(I829*H829,2)</f>
        <v>0</v>
      </c>
      <c r="K829" s="263" t="s">
        <v>1</v>
      </c>
      <c r="L829" s="268"/>
      <c r="M829" s="269" t="s">
        <v>1</v>
      </c>
      <c r="N829" s="270" t="s">
        <v>48</v>
      </c>
      <c r="O829" s="79"/>
      <c r="P829" s="214">
        <f>O829*H829</f>
        <v>0</v>
      </c>
      <c r="Q829" s="214">
        <v>0.042000000000000003</v>
      </c>
      <c r="R829" s="214">
        <f>Q829*H829</f>
        <v>0.084000000000000005</v>
      </c>
      <c r="S829" s="214">
        <v>0</v>
      </c>
      <c r="T829" s="215">
        <f>S829*H829</f>
        <v>0</v>
      </c>
      <c r="AR829" s="16" t="s">
        <v>343</v>
      </c>
      <c r="AT829" s="16" t="s">
        <v>383</v>
      </c>
      <c r="AU829" s="16" t="s">
        <v>87</v>
      </c>
      <c r="AY829" s="16" t="s">
        <v>171</v>
      </c>
      <c r="BE829" s="216">
        <f>IF(N829="základní",J829,0)</f>
        <v>0</v>
      </c>
      <c r="BF829" s="216">
        <f>IF(N829="snížená",J829,0)</f>
        <v>0</v>
      </c>
      <c r="BG829" s="216">
        <f>IF(N829="zákl. přenesená",J829,0)</f>
        <v>0</v>
      </c>
      <c r="BH829" s="216">
        <f>IF(N829="sníž. přenesená",J829,0)</f>
        <v>0</v>
      </c>
      <c r="BI829" s="216">
        <f>IF(N829="nulová",J829,0)</f>
        <v>0</v>
      </c>
      <c r="BJ829" s="16" t="s">
        <v>85</v>
      </c>
      <c r="BK829" s="216">
        <f>ROUND(I829*H829,2)</f>
        <v>0</v>
      </c>
      <c r="BL829" s="16" t="s">
        <v>254</v>
      </c>
      <c r="BM829" s="16" t="s">
        <v>1739</v>
      </c>
    </row>
    <row r="830" s="1" customFormat="1" ht="16.5" customHeight="1">
      <c r="B830" s="38"/>
      <c r="C830" s="261" t="s">
        <v>1740</v>
      </c>
      <c r="D830" s="261" t="s">
        <v>383</v>
      </c>
      <c r="E830" s="262" t="s">
        <v>1741</v>
      </c>
      <c r="F830" s="263" t="s">
        <v>1742</v>
      </c>
      <c r="G830" s="264" t="s">
        <v>331</v>
      </c>
      <c r="H830" s="265">
        <v>2</v>
      </c>
      <c r="I830" s="266"/>
      <c r="J830" s="267">
        <f>ROUND(I830*H830,2)</f>
        <v>0</v>
      </c>
      <c r="K830" s="263" t="s">
        <v>1</v>
      </c>
      <c r="L830" s="268"/>
      <c r="M830" s="269" t="s">
        <v>1</v>
      </c>
      <c r="N830" s="270" t="s">
        <v>48</v>
      </c>
      <c r="O830" s="79"/>
      <c r="P830" s="214">
        <f>O830*H830</f>
        <v>0</v>
      </c>
      <c r="Q830" s="214">
        <v>0.042000000000000003</v>
      </c>
      <c r="R830" s="214">
        <f>Q830*H830</f>
        <v>0.084000000000000005</v>
      </c>
      <c r="S830" s="214">
        <v>0</v>
      </c>
      <c r="T830" s="215">
        <f>S830*H830</f>
        <v>0</v>
      </c>
      <c r="AR830" s="16" t="s">
        <v>343</v>
      </c>
      <c r="AT830" s="16" t="s">
        <v>383</v>
      </c>
      <c r="AU830" s="16" t="s">
        <v>87</v>
      </c>
      <c r="AY830" s="16" t="s">
        <v>171</v>
      </c>
      <c r="BE830" s="216">
        <f>IF(N830="základní",J830,0)</f>
        <v>0</v>
      </c>
      <c r="BF830" s="216">
        <f>IF(N830="snížená",J830,0)</f>
        <v>0</v>
      </c>
      <c r="BG830" s="216">
        <f>IF(N830="zákl. přenesená",J830,0)</f>
        <v>0</v>
      </c>
      <c r="BH830" s="216">
        <f>IF(N830="sníž. přenesená",J830,0)</f>
        <v>0</v>
      </c>
      <c r="BI830" s="216">
        <f>IF(N830="nulová",J830,0)</f>
        <v>0</v>
      </c>
      <c r="BJ830" s="16" t="s">
        <v>85</v>
      </c>
      <c r="BK830" s="216">
        <f>ROUND(I830*H830,2)</f>
        <v>0</v>
      </c>
      <c r="BL830" s="16" t="s">
        <v>254</v>
      </c>
      <c r="BM830" s="16" t="s">
        <v>1743</v>
      </c>
    </row>
    <row r="831" s="1" customFormat="1" ht="16.5" customHeight="1">
      <c r="B831" s="38"/>
      <c r="C831" s="261" t="s">
        <v>1744</v>
      </c>
      <c r="D831" s="261" t="s">
        <v>383</v>
      </c>
      <c r="E831" s="262" t="s">
        <v>1745</v>
      </c>
      <c r="F831" s="263" t="s">
        <v>1746</v>
      </c>
      <c r="G831" s="264" t="s">
        <v>331</v>
      </c>
      <c r="H831" s="265">
        <v>1</v>
      </c>
      <c r="I831" s="266"/>
      <c r="J831" s="267">
        <f>ROUND(I831*H831,2)</f>
        <v>0</v>
      </c>
      <c r="K831" s="263" t="s">
        <v>1</v>
      </c>
      <c r="L831" s="268"/>
      <c r="M831" s="269" t="s">
        <v>1</v>
      </c>
      <c r="N831" s="270" t="s">
        <v>48</v>
      </c>
      <c r="O831" s="79"/>
      <c r="P831" s="214">
        <f>O831*H831</f>
        <v>0</v>
      </c>
      <c r="Q831" s="214">
        <v>0.042000000000000003</v>
      </c>
      <c r="R831" s="214">
        <f>Q831*H831</f>
        <v>0.042000000000000003</v>
      </c>
      <c r="S831" s="214">
        <v>0</v>
      </c>
      <c r="T831" s="215">
        <f>S831*H831</f>
        <v>0</v>
      </c>
      <c r="AR831" s="16" t="s">
        <v>343</v>
      </c>
      <c r="AT831" s="16" t="s">
        <v>383</v>
      </c>
      <c r="AU831" s="16" t="s">
        <v>87</v>
      </c>
      <c r="AY831" s="16" t="s">
        <v>171</v>
      </c>
      <c r="BE831" s="216">
        <f>IF(N831="základní",J831,0)</f>
        <v>0</v>
      </c>
      <c r="BF831" s="216">
        <f>IF(N831="snížená",J831,0)</f>
        <v>0</v>
      </c>
      <c r="BG831" s="216">
        <f>IF(N831="zákl. přenesená",J831,0)</f>
        <v>0</v>
      </c>
      <c r="BH831" s="216">
        <f>IF(N831="sníž. přenesená",J831,0)</f>
        <v>0</v>
      </c>
      <c r="BI831" s="216">
        <f>IF(N831="nulová",J831,0)</f>
        <v>0</v>
      </c>
      <c r="BJ831" s="16" t="s">
        <v>85</v>
      </c>
      <c r="BK831" s="216">
        <f>ROUND(I831*H831,2)</f>
        <v>0</v>
      </c>
      <c r="BL831" s="16" t="s">
        <v>254</v>
      </c>
      <c r="BM831" s="16" t="s">
        <v>1747</v>
      </c>
    </row>
    <row r="832" s="1" customFormat="1" ht="16.5" customHeight="1">
      <c r="B832" s="38"/>
      <c r="C832" s="261" t="s">
        <v>1748</v>
      </c>
      <c r="D832" s="261" t="s">
        <v>383</v>
      </c>
      <c r="E832" s="262" t="s">
        <v>1749</v>
      </c>
      <c r="F832" s="263" t="s">
        <v>1750</v>
      </c>
      <c r="G832" s="264" t="s">
        <v>331</v>
      </c>
      <c r="H832" s="265">
        <v>1</v>
      </c>
      <c r="I832" s="266"/>
      <c r="J832" s="267">
        <f>ROUND(I832*H832,2)</f>
        <v>0</v>
      </c>
      <c r="K832" s="263" t="s">
        <v>1</v>
      </c>
      <c r="L832" s="268"/>
      <c r="M832" s="269" t="s">
        <v>1</v>
      </c>
      <c r="N832" s="270" t="s">
        <v>48</v>
      </c>
      <c r="O832" s="79"/>
      <c r="P832" s="214">
        <f>O832*H832</f>
        <v>0</v>
      </c>
      <c r="Q832" s="214">
        <v>0.042000000000000003</v>
      </c>
      <c r="R832" s="214">
        <f>Q832*H832</f>
        <v>0.042000000000000003</v>
      </c>
      <c r="S832" s="214">
        <v>0</v>
      </c>
      <c r="T832" s="215">
        <f>S832*H832</f>
        <v>0</v>
      </c>
      <c r="AR832" s="16" t="s">
        <v>343</v>
      </c>
      <c r="AT832" s="16" t="s">
        <v>383</v>
      </c>
      <c r="AU832" s="16" t="s">
        <v>87</v>
      </c>
      <c r="AY832" s="16" t="s">
        <v>171</v>
      </c>
      <c r="BE832" s="216">
        <f>IF(N832="základní",J832,0)</f>
        <v>0</v>
      </c>
      <c r="BF832" s="216">
        <f>IF(N832="snížená",J832,0)</f>
        <v>0</v>
      </c>
      <c r="BG832" s="216">
        <f>IF(N832="zákl. přenesená",J832,0)</f>
        <v>0</v>
      </c>
      <c r="BH832" s="216">
        <f>IF(N832="sníž. přenesená",J832,0)</f>
        <v>0</v>
      </c>
      <c r="BI832" s="216">
        <f>IF(N832="nulová",J832,0)</f>
        <v>0</v>
      </c>
      <c r="BJ832" s="16" t="s">
        <v>85</v>
      </c>
      <c r="BK832" s="216">
        <f>ROUND(I832*H832,2)</f>
        <v>0</v>
      </c>
      <c r="BL832" s="16" t="s">
        <v>254</v>
      </c>
      <c r="BM832" s="16" t="s">
        <v>1751</v>
      </c>
    </row>
    <row r="833" s="1" customFormat="1" ht="16.5" customHeight="1">
      <c r="B833" s="38"/>
      <c r="C833" s="205" t="s">
        <v>1752</v>
      </c>
      <c r="D833" s="205" t="s">
        <v>173</v>
      </c>
      <c r="E833" s="206" t="s">
        <v>1753</v>
      </c>
      <c r="F833" s="207" t="s">
        <v>1754</v>
      </c>
      <c r="G833" s="208" t="s">
        <v>1755</v>
      </c>
      <c r="H833" s="209">
        <v>38.159999999999997</v>
      </c>
      <c r="I833" s="210"/>
      <c r="J833" s="211">
        <f>ROUND(I833*H833,2)</f>
        <v>0</v>
      </c>
      <c r="K833" s="207" t="s">
        <v>1</v>
      </c>
      <c r="L833" s="43"/>
      <c r="M833" s="212" t="s">
        <v>1</v>
      </c>
      <c r="N833" s="213" t="s">
        <v>48</v>
      </c>
      <c r="O833" s="79"/>
      <c r="P833" s="214">
        <f>O833*H833</f>
        <v>0</v>
      </c>
      <c r="Q833" s="214">
        <v>6.9999999999999994E-05</v>
      </c>
      <c r="R833" s="214">
        <f>Q833*H833</f>
        <v>0.0026711999999999994</v>
      </c>
      <c r="S833" s="214">
        <v>0</v>
      </c>
      <c r="T833" s="215">
        <f>S833*H833</f>
        <v>0</v>
      </c>
      <c r="AR833" s="16" t="s">
        <v>254</v>
      </c>
      <c r="AT833" s="16" t="s">
        <v>173</v>
      </c>
      <c r="AU833" s="16" t="s">
        <v>87</v>
      </c>
      <c r="AY833" s="16" t="s">
        <v>171</v>
      </c>
      <c r="BE833" s="216">
        <f>IF(N833="základní",J833,0)</f>
        <v>0</v>
      </c>
      <c r="BF833" s="216">
        <f>IF(N833="snížená",J833,0)</f>
        <v>0</v>
      </c>
      <c r="BG833" s="216">
        <f>IF(N833="zákl. přenesená",J833,0)</f>
        <v>0</v>
      </c>
      <c r="BH833" s="216">
        <f>IF(N833="sníž. přenesená",J833,0)</f>
        <v>0</v>
      </c>
      <c r="BI833" s="216">
        <f>IF(N833="nulová",J833,0)</f>
        <v>0</v>
      </c>
      <c r="BJ833" s="16" t="s">
        <v>85</v>
      </c>
      <c r="BK833" s="216">
        <f>ROUND(I833*H833,2)</f>
        <v>0</v>
      </c>
      <c r="BL833" s="16" t="s">
        <v>254</v>
      </c>
      <c r="BM833" s="16" t="s">
        <v>1756</v>
      </c>
    </row>
    <row r="834" s="12" customFormat="1">
      <c r="B834" s="228"/>
      <c r="C834" s="229"/>
      <c r="D834" s="219" t="s">
        <v>180</v>
      </c>
      <c r="E834" s="230" t="s">
        <v>1</v>
      </c>
      <c r="F834" s="231" t="s">
        <v>1757</v>
      </c>
      <c r="G834" s="229"/>
      <c r="H834" s="232">
        <v>38.159999999999997</v>
      </c>
      <c r="I834" s="233"/>
      <c r="J834" s="229"/>
      <c r="K834" s="229"/>
      <c r="L834" s="234"/>
      <c r="M834" s="235"/>
      <c r="N834" s="236"/>
      <c r="O834" s="236"/>
      <c r="P834" s="236"/>
      <c r="Q834" s="236"/>
      <c r="R834" s="236"/>
      <c r="S834" s="236"/>
      <c r="T834" s="237"/>
      <c r="AT834" s="238" t="s">
        <v>180</v>
      </c>
      <c r="AU834" s="238" t="s">
        <v>87</v>
      </c>
      <c r="AV834" s="12" t="s">
        <v>87</v>
      </c>
      <c r="AW834" s="12" t="s">
        <v>38</v>
      </c>
      <c r="AX834" s="12" t="s">
        <v>85</v>
      </c>
      <c r="AY834" s="238" t="s">
        <v>171</v>
      </c>
    </row>
    <row r="835" s="1" customFormat="1" ht="16.5" customHeight="1">
      <c r="B835" s="38"/>
      <c r="C835" s="205" t="s">
        <v>1758</v>
      </c>
      <c r="D835" s="205" t="s">
        <v>173</v>
      </c>
      <c r="E835" s="206" t="s">
        <v>1759</v>
      </c>
      <c r="F835" s="207" t="s">
        <v>1760</v>
      </c>
      <c r="G835" s="208" t="s">
        <v>1755</v>
      </c>
      <c r="H835" s="209">
        <v>12.425000000000001</v>
      </c>
      <c r="I835" s="210"/>
      <c r="J835" s="211">
        <f>ROUND(I835*H835,2)</f>
        <v>0</v>
      </c>
      <c r="K835" s="207" t="s">
        <v>1</v>
      </c>
      <c r="L835" s="43"/>
      <c r="M835" s="212" t="s">
        <v>1</v>
      </c>
      <c r="N835" s="213" t="s">
        <v>48</v>
      </c>
      <c r="O835" s="79"/>
      <c r="P835" s="214">
        <f>O835*H835</f>
        <v>0</v>
      </c>
      <c r="Q835" s="214">
        <v>6.9999999999999994E-05</v>
      </c>
      <c r="R835" s="214">
        <f>Q835*H835</f>
        <v>0.00086974999999999997</v>
      </c>
      <c r="S835" s="214">
        <v>0</v>
      </c>
      <c r="T835" s="215">
        <f>S835*H835</f>
        <v>0</v>
      </c>
      <c r="AR835" s="16" t="s">
        <v>254</v>
      </c>
      <c r="AT835" s="16" t="s">
        <v>173</v>
      </c>
      <c r="AU835" s="16" t="s">
        <v>87</v>
      </c>
      <c r="AY835" s="16" t="s">
        <v>171</v>
      </c>
      <c r="BE835" s="216">
        <f>IF(N835="základní",J835,0)</f>
        <v>0</v>
      </c>
      <c r="BF835" s="216">
        <f>IF(N835="snížená",J835,0)</f>
        <v>0</v>
      </c>
      <c r="BG835" s="216">
        <f>IF(N835="zákl. přenesená",J835,0)</f>
        <v>0</v>
      </c>
      <c r="BH835" s="216">
        <f>IF(N835="sníž. přenesená",J835,0)</f>
        <v>0</v>
      </c>
      <c r="BI835" s="216">
        <f>IF(N835="nulová",J835,0)</f>
        <v>0</v>
      </c>
      <c r="BJ835" s="16" t="s">
        <v>85</v>
      </c>
      <c r="BK835" s="216">
        <f>ROUND(I835*H835,2)</f>
        <v>0</v>
      </c>
      <c r="BL835" s="16" t="s">
        <v>254</v>
      </c>
      <c r="BM835" s="16" t="s">
        <v>1761</v>
      </c>
    </row>
    <row r="836" s="12" customFormat="1">
      <c r="B836" s="228"/>
      <c r="C836" s="229"/>
      <c r="D836" s="219" t="s">
        <v>180</v>
      </c>
      <c r="E836" s="230" t="s">
        <v>1</v>
      </c>
      <c r="F836" s="231" t="s">
        <v>1762</v>
      </c>
      <c r="G836" s="229"/>
      <c r="H836" s="232">
        <v>12.425000000000001</v>
      </c>
      <c r="I836" s="233"/>
      <c r="J836" s="229"/>
      <c r="K836" s="229"/>
      <c r="L836" s="234"/>
      <c r="M836" s="235"/>
      <c r="N836" s="236"/>
      <c r="O836" s="236"/>
      <c r="P836" s="236"/>
      <c r="Q836" s="236"/>
      <c r="R836" s="236"/>
      <c r="S836" s="236"/>
      <c r="T836" s="237"/>
      <c r="AT836" s="238" t="s">
        <v>180</v>
      </c>
      <c r="AU836" s="238" t="s">
        <v>87</v>
      </c>
      <c r="AV836" s="12" t="s">
        <v>87</v>
      </c>
      <c r="AW836" s="12" t="s">
        <v>38</v>
      </c>
      <c r="AX836" s="12" t="s">
        <v>85</v>
      </c>
      <c r="AY836" s="238" t="s">
        <v>171</v>
      </c>
    </row>
    <row r="837" s="1" customFormat="1" ht="16.5" customHeight="1">
      <c r="B837" s="38"/>
      <c r="C837" s="205" t="s">
        <v>1763</v>
      </c>
      <c r="D837" s="205" t="s">
        <v>173</v>
      </c>
      <c r="E837" s="206" t="s">
        <v>1764</v>
      </c>
      <c r="F837" s="207" t="s">
        <v>1765</v>
      </c>
      <c r="G837" s="208" t="s">
        <v>1755</v>
      </c>
      <c r="H837" s="209">
        <v>3205.192</v>
      </c>
      <c r="I837" s="210"/>
      <c r="J837" s="211">
        <f>ROUND(I837*H837,2)</f>
        <v>0</v>
      </c>
      <c r="K837" s="207" t="s">
        <v>1</v>
      </c>
      <c r="L837" s="43"/>
      <c r="M837" s="212" t="s">
        <v>1</v>
      </c>
      <c r="N837" s="213" t="s">
        <v>48</v>
      </c>
      <c r="O837" s="79"/>
      <c r="P837" s="214">
        <f>O837*H837</f>
        <v>0</v>
      </c>
      <c r="Q837" s="214">
        <v>6.0000000000000002E-05</v>
      </c>
      <c r="R837" s="214">
        <f>Q837*H837</f>
        <v>0.19231152000000001</v>
      </c>
      <c r="S837" s="214">
        <v>0</v>
      </c>
      <c r="T837" s="215">
        <f>S837*H837</f>
        <v>0</v>
      </c>
      <c r="AR837" s="16" t="s">
        <v>254</v>
      </c>
      <c r="AT837" s="16" t="s">
        <v>173</v>
      </c>
      <c r="AU837" s="16" t="s">
        <v>87</v>
      </c>
      <c r="AY837" s="16" t="s">
        <v>171</v>
      </c>
      <c r="BE837" s="216">
        <f>IF(N837="základní",J837,0)</f>
        <v>0</v>
      </c>
      <c r="BF837" s="216">
        <f>IF(N837="snížená",J837,0)</f>
        <v>0</v>
      </c>
      <c r="BG837" s="216">
        <f>IF(N837="zákl. přenesená",J837,0)</f>
        <v>0</v>
      </c>
      <c r="BH837" s="216">
        <f>IF(N837="sníž. přenesená",J837,0)</f>
        <v>0</v>
      </c>
      <c r="BI837" s="216">
        <f>IF(N837="nulová",J837,0)</f>
        <v>0</v>
      </c>
      <c r="BJ837" s="16" t="s">
        <v>85</v>
      </c>
      <c r="BK837" s="216">
        <f>ROUND(I837*H837,2)</f>
        <v>0</v>
      </c>
      <c r="BL837" s="16" t="s">
        <v>254</v>
      </c>
      <c r="BM837" s="16" t="s">
        <v>1766</v>
      </c>
    </row>
    <row r="838" s="12" customFormat="1">
      <c r="B838" s="228"/>
      <c r="C838" s="229"/>
      <c r="D838" s="219" t="s">
        <v>180</v>
      </c>
      <c r="E838" s="230" t="s">
        <v>1</v>
      </c>
      <c r="F838" s="231" t="s">
        <v>1767</v>
      </c>
      <c r="G838" s="229"/>
      <c r="H838" s="232">
        <v>229.875</v>
      </c>
      <c r="I838" s="233"/>
      <c r="J838" s="229"/>
      <c r="K838" s="229"/>
      <c r="L838" s="234"/>
      <c r="M838" s="235"/>
      <c r="N838" s="236"/>
      <c r="O838" s="236"/>
      <c r="P838" s="236"/>
      <c r="Q838" s="236"/>
      <c r="R838" s="236"/>
      <c r="S838" s="236"/>
      <c r="T838" s="237"/>
      <c r="AT838" s="238" t="s">
        <v>180</v>
      </c>
      <c r="AU838" s="238" t="s">
        <v>87</v>
      </c>
      <c r="AV838" s="12" t="s">
        <v>87</v>
      </c>
      <c r="AW838" s="12" t="s">
        <v>38</v>
      </c>
      <c r="AX838" s="12" t="s">
        <v>77</v>
      </c>
      <c r="AY838" s="238" t="s">
        <v>171</v>
      </c>
    </row>
    <row r="839" s="12" customFormat="1">
      <c r="B839" s="228"/>
      <c r="C839" s="229"/>
      <c r="D839" s="219" t="s">
        <v>180</v>
      </c>
      <c r="E839" s="230" t="s">
        <v>1</v>
      </c>
      <c r="F839" s="231" t="s">
        <v>1768</v>
      </c>
      <c r="G839" s="229"/>
      <c r="H839" s="232">
        <v>126.375</v>
      </c>
      <c r="I839" s="233"/>
      <c r="J839" s="229"/>
      <c r="K839" s="229"/>
      <c r="L839" s="234"/>
      <c r="M839" s="235"/>
      <c r="N839" s="236"/>
      <c r="O839" s="236"/>
      <c r="P839" s="236"/>
      <c r="Q839" s="236"/>
      <c r="R839" s="236"/>
      <c r="S839" s="236"/>
      <c r="T839" s="237"/>
      <c r="AT839" s="238" t="s">
        <v>180</v>
      </c>
      <c r="AU839" s="238" t="s">
        <v>87</v>
      </c>
      <c r="AV839" s="12" t="s">
        <v>87</v>
      </c>
      <c r="AW839" s="12" t="s">
        <v>38</v>
      </c>
      <c r="AX839" s="12" t="s">
        <v>77</v>
      </c>
      <c r="AY839" s="238" t="s">
        <v>171</v>
      </c>
    </row>
    <row r="840" s="12" customFormat="1">
      <c r="B840" s="228"/>
      <c r="C840" s="229"/>
      <c r="D840" s="219" t="s">
        <v>180</v>
      </c>
      <c r="E840" s="230" t="s">
        <v>1</v>
      </c>
      <c r="F840" s="231" t="s">
        <v>1769</v>
      </c>
      <c r="G840" s="229"/>
      <c r="H840" s="232">
        <v>471.89999999999998</v>
      </c>
      <c r="I840" s="233"/>
      <c r="J840" s="229"/>
      <c r="K840" s="229"/>
      <c r="L840" s="234"/>
      <c r="M840" s="235"/>
      <c r="N840" s="236"/>
      <c r="O840" s="236"/>
      <c r="P840" s="236"/>
      <c r="Q840" s="236"/>
      <c r="R840" s="236"/>
      <c r="S840" s="236"/>
      <c r="T840" s="237"/>
      <c r="AT840" s="238" t="s">
        <v>180</v>
      </c>
      <c r="AU840" s="238" t="s">
        <v>87</v>
      </c>
      <c r="AV840" s="12" t="s">
        <v>87</v>
      </c>
      <c r="AW840" s="12" t="s">
        <v>38</v>
      </c>
      <c r="AX840" s="12" t="s">
        <v>77</v>
      </c>
      <c r="AY840" s="238" t="s">
        <v>171</v>
      </c>
    </row>
    <row r="841" s="12" customFormat="1">
      <c r="B841" s="228"/>
      <c r="C841" s="229"/>
      <c r="D841" s="219" t="s">
        <v>180</v>
      </c>
      <c r="E841" s="230" t="s">
        <v>1</v>
      </c>
      <c r="F841" s="231" t="s">
        <v>1770</v>
      </c>
      <c r="G841" s="229"/>
      <c r="H841" s="232">
        <v>482.625</v>
      </c>
      <c r="I841" s="233"/>
      <c r="J841" s="229"/>
      <c r="K841" s="229"/>
      <c r="L841" s="234"/>
      <c r="M841" s="235"/>
      <c r="N841" s="236"/>
      <c r="O841" s="236"/>
      <c r="P841" s="236"/>
      <c r="Q841" s="236"/>
      <c r="R841" s="236"/>
      <c r="S841" s="236"/>
      <c r="T841" s="237"/>
      <c r="AT841" s="238" t="s">
        <v>180</v>
      </c>
      <c r="AU841" s="238" t="s">
        <v>87</v>
      </c>
      <c r="AV841" s="12" t="s">
        <v>87</v>
      </c>
      <c r="AW841" s="12" t="s">
        <v>38</v>
      </c>
      <c r="AX841" s="12" t="s">
        <v>77</v>
      </c>
      <c r="AY841" s="238" t="s">
        <v>171</v>
      </c>
    </row>
    <row r="842" s="12" customFormat="1">
      <c r="B842" s="228"/>
      <c r="C842" s="229"/>
      <c r="D842" s="219" t="s">
        <v>180</v>
      </c>
      <c r="E842" s="230" t="s">
        <v>1</v>
      </c>
      <c r="F842" s="231" t="s">
        <v>1771</v>
      </c>
      <c r="G842" s="229"/>
      <c r="H842" s="232">
        <v>247.08000000000001</v>
      </c>
      <c r="I842" s="233"/>
      <c r="J842" s="229"/>
      <c r="K842" s="229"/>
      <c r="L842" s="234"/>
      <c r="M842" s="235"/>
      <c r="N842" s="236"/>
      <c r="O842" s="236"/>
      <c r="P842" s="236"/>
      <c r="Q842" s="236"/>
      <c r="R842" s="236"/>
      <c r="S842" s="236"/>
      <c r="T842" s="237"/>
      <c r="AT842" s="238" t="s">
        <v>180</v>
      </c>
      <c r="AU842" s="238" t="s">
        <v>87</v>
      </c>
      <c r="AV842" s="12" t="s">
        <v>87</v>
      </c>
      <c r="AW842" s="12" t="s">
        <v>38</v>
      </c>
      <c r="AX842" s="12" t="s">
        <v>77</v>
      </c>
      <c r="AY842" s="238" t="s">
        <v>171</v>
      </c>
    </row>
    <row r="843" s="12" customFormat="1">
      <c r="B843" s="228"/>
      <c r="C843" s="229"/>
      <c r="D843" s="219" t="s">
        <v>180</v>
      </c>
      <c r="E843" s="230" t="s">
        <v>1</v>
      </c>
      <c r="F843" s="231" t="s">
        <v>1772</v>
      </c>
      <c r="G843" s="229"/>
      <c r="H843" s="232">
        <v>435.23000000000002</v>
      </c>
      <c r="I843" s="233"/>
      <c r="J843" s="229"/>
      <c r="K843" s="229"/>
      <c r="L843" s="234"/>
      <c r="M843" s="235"/>
      <c r="N843" s="236"/>
      <c r="O843" s="236"/>
      <c r="P843" s="236"/>
      <c r="Q843" s="236"/>
      <c r="R843" s="236"/>
      <c r="S843" s="236"/>
      <c r="T843" s="237"/>
      <c r="AT843" s="238" t="s">
        <v>180</v>
      </c>
      <c r="AU843" s="238" t="s">
        <v>87</v>
      </c>
      <c r="AV843" s="12" t="s">
        <v>87</v>
      </c>
      <c r="AW843" s="12" t="s">
        <v>38</v>
      </c>
      <c r="AX843" s="12" t="s">
        <v>77</v>
      </c>
      <c r="AY843" s="238" t="s">
        <v>171</v>
      </c>
    </row>
    <row r="844" s="12" customFormat="1">
      <c r="B844" s="228"/>
      <c r="C844" s="229"/>
      <c r="D844" s="219" t="s">
        <v>180</v>
      </c>
      <c r="E844" s="230" t="s">
        <v>1</v>
      </c>
      <c r="F844" s="231" t="s">
        <v>1773</v>
      </c>
      <c r="G844" s="229"/>
      <c r="H844" s="232">
        <v>525.95399999999995</v>
      </c>
      <c r="I844" s="233"/>
      <c r="J844" s="229"/>
      <c r="K844" s="229"/>
      <c r="L844" s="234"/>
      <c r="M844" s="235"/>
      <c r="N844" s="236"/>
      <c r="O844" s="236"/>
      <c r="P844" s="236"/>
      <c r="Q844" s="236"/>
      <c r="R844" s="236"/>
      <c r="S844" s="236"/>
      <c r="T844" s="237"/>
      <c r="AT844" s="238" t="s">
        <v>180</v>
      </c>
      <c r="AU844" s="238" t="s">
        <v>87</v>
      </c>
      <c r="AV844" s="12" t="s">
        <v>87</v>
      </c>
      <c r="AW844" s="12" t="s">
        <v>38</v>
      </c>
      <c r="AX844" s="12" t="s">
        <v>77</v>
      </c>
      <c r="AY844" s="238" t="s">
        <v>171</v>
      </c>
    </row>
    <row r="845" s="12" customFormat="1">
      <c r="B845" s="228"/>
      <c r="C845" s="229"/>
      <c r="D845" s="219" t="s">
        <v>180</v>
      </c>
      <c r="E845" s="230" t="s">
        <v>1</v>
      </c>
      <c r="F845" s="231" t="s">
        <v>1774</v>
      </c>
      <c r="G845" s="229"/>
      <c r="H845" s="232">
        <v>394.77199999999999</v>
      </c>
      <c r="I845" s="233"/>
      <c r="J845" s="229"/>
      <c r="K845" s="229"/>
      <c r="L845" s="234"/>
      <c r="M845" s="235"/>
      <c r="N845" s="236"/>
      <c r="O845" s="236"/>
      <c r="P845" s="236"/>
      <c r="Q845" s="236"/>
      <c r="R845" s="236"/>
      <c r="S845" s="236"/>
      <c r="T845" s="237"/>
      <c r="AT845" s="238" t="s">
        <v>180</v>
      </c>
      <c r="AU845" s="238" t="s">
        <v>87</v>
      </c>
      <c r="AV845" s="12" t="s">
        <v>87</v>
      </c>
      <c r="AW845" s="12" t="s">
        <v>38</v>
      </c>
      <c r="AX845" s="12" t="s">
        <v>77</v>
      </c>
      <c r="AY845" s="238" t="s">
        <v>171</v>
      </c>
    </row>
    <row r="846" s="14" customFormat="1">
      <c r="B846" s="250"/>
      <c r="C846" s="251"/>
      <c r="D846" s="219" t="s">
        <v>180</v>
      </c>
      <c r="E846" s="252" t="s">
        <v>1</v>
      </c>
      <c r="F846" s="253" t="s">
        <v>283</v>
      </c>
      <c r="G846" s="251"/>
      <c r="H846" s="254">
        <v>2913.8110000000001</v>
      </c>
      <c r="I846" s="255"/>
      <c r="J846" s="251"/>
      <c r="K846" s="251"/>
      <c r="L846" s="256"/>
      <c r="M846" s="257"/>
      <c r="N846" s="258"/>
      <c r="O846" s="258"/>
      <c r="P846" s="258"/>
      <c r="Q846" s="258"/>
      <c r="R846" s="258"/>
      <c r="S846" s="258"/>
      <c r="T846" s="259"/>
      <c r="AT846" s="260" t="s">
        <v>180</v>
      </c>
      <c r="AU846" s="260" t="s">
        <v>87</v>
      </c>
      <c r="AV846" s="14" t="s">
        <v>186</v>
      </c>
      <c r="AW846" s="14" t="s">
        <v>38</v>
      </c>
      <c r="AX846" s="14" t="s">
        <v>77</v>
      </c>
      <c r="AY846" s="260" t="s">
        <v>171</v>
      </c>
    </row>
    <row r="847" s="12" customFormat="1">
      <c r="B847" s="228"/>
      <c r="C847" s="229"/>
      <c r="D847" s="219" t="s">
        <v>180</v>
      </c>
      <c r="E847" s="230" t="s">
        <v>1</v>
      </c>
      <c r="F847" s="231" t="s">
        <v>1775</v>
      </c>
      <c r="G847" s="229"/>
      <c r="H847" s="232">
        <v>3205.192</v>
      </c>
      <c r="I847" s="233"/>
      <c r="J847" s="229"/>
      <c r="K847" s="229"/>
      <c r="L847" s="234"/>
      <c r="M847" s="235"/>
      <c r="N847" s="236"/>
      <c r="O847" s="236"/>
      <c r="P847" s="236"/>
      <c r="Q847" s="236"/>
      <c r="R847" s="236"/>
      <c r="S847" s="236"/>
      <c r="T847" s="237"/>
      <c r="AT847" s="238" t="s">
        <v>180</v>
      </c>
      <c r="AU847" s="238" t="s">
        <v>87</v>
      </c>
      <c r="AV847" s="12" t="s">
        <v>87</v>
      </c>
      <c r="AW847" s="12" t="s">
        <v>38</v>
      </c>
      <c r="AX847" s="12" t="s">
        <v>85</v>
      </c>
      <c r="AY847" s="238" t="s">
        <v>171</v>
      </c>
    </row>
    <row r="848" s="1" customFormat="1" ht="16.5" customHeight="1">
      <c r="B848" s="38"/>
      <c r="C848" s="205" t="s">
        <v>1776</v>
      </c>
      <c r="D848" s="205" t="s">
        <v>173</v>
      </c>
      <c r="E848" s="206" t="s">
        <v>1777</v>
      </c>
      <c r="F848" s="207" t="s">
        <v>1778</v>
      </c>
      <c r="G848" s="208" t="s">
        <v>1755</v>
      </c>
      <c r="H848" s="209">
        <v>1.9359999999999999</v>
      </c>
      <c r="I848" s="210"/>
      <c r="J848" s="211">
        <f>ROUND(I848*H848,2)</f>
        <v>0</v>
      </c>
      <c r="K848" s="207" t="s">
        <v>1</v>
      </c>
      <c r="L848" s="43"/>
      <c r="M848" s="212" t="s">
        <v>1</v>
      </c>
      <c r="N848" s="213" t="s">
        <v>48</v>
      </c>
      <c r="O848" s="79"/>
      <c r="P848" s="214">
        <f>O848*H848</f>
        <v>0</v>
      </c>
      <c r="Q848" s="214">
        <v>6.9999999999999994E-05</v>
      </c>
      <c r="R848" s="214">
        <f>Q848*H848</f>
        <v>0.00013551999999999998</v>
      </c>
      <c r="S848" s="214">
        <v>0</v>
      </c>
      <c r="T848" s="215">
        <f>S848*H848</f>
        <v>0</v>
      </c>
      <c r="AR848" s="16" t="s">
        <v>178</v>
      </c>
      <c r="AT848" s="16" t="s">
        <v>173</v>
      </c>
      <c r="AU848" s="16" t="s">
        <v>87</v>
      </c>
      <c r="AY848" s="16" t="s">
        <v>171</v>
      </c>
      <c r="BE848" s="216">
        <f>IF(N848="základní",J848,0)</f>
        <v>0</v>
      </c>
      <c r="BF848" s="216">
        <f>IF(N848="snížená",J848,0)</f>
        <v>0</v>
      </c>
      <c r="BG848" s="216">
        <f>IF(N848="zákl. přenesená",J848,0)</f>
        <v>0</v>
      </c>
      <c r="BH848" s="216">
        <f>IF(N848="sníž. přenesená",J848,0)</f>
        <v>0</v>
      </c>
      <c r="BI848" s="216">
        <f>IF(N848="nulová",J848,0)</f>
        <v>0</v>
      </c>
      <c r="BJ848" s="16" t="s">
        <v>85</v>
      </c>
      <c r="BK848" s="216">
        <f>ROUND(I848*H848,2)</f>
        <v>0</v>
      </c>
      <c r="BL848" s="16" t="s">
        <v>178</v>
      </c>
      <c r="BM848" s="16" t="s">
        <v>1779</v>
      </c>
    </row>
    <row r="849" s="12" customFormat="1">
      <c r="B849" s="228"/>
      <c r="C849" s="229"/>
      <c r="D849" s="219" t="s">
        <v>180</v>
      </c>
      <c r="E849" s="230" t="s">
        <v>1</v>
      </c>
      <c r="F849" s="231" t="s">
        <v>1780</v>
      </c>
      <c r="G849" s="229"/>
      <c r="H849" s="232">
        <v>1.9359999999999999</v>
      </c>
      <c r="I849" s="233"/>
      <c r="J849" s="229"/>
      <c r="K849" s="229"/>
      <c r="L849" s="234"/>
      <c r="M849" s="235"/>
      <c r="N849" s="236"/>
      <c r="O849" s="236"/>
      <c r="P849" s="236"/>
      <c r="Q849" s="236"/>
      <c r="R849" s="236"/>
      <c r="S849" s="236"/>
      <c r="T849" s="237"/>
      <c r="AT849" s="238" t="s">
        <v>180</v>
      </c>
      <c r="AU849" s="238" t="s">
        <v>87</v>
      </c>
      <c r="AV849" s="12" t="s">
        <v>87</v>
      </c>
      <c r="AW849" s="12" t="s">
        <v>38</v>
      </c>
      <c r="AX849" s="12" t="s">
        <v>85</v>
      </c>
      <c r="AY849" s="238" t="s">
        <v>171</v>
      </c>
    </row>
    <row r="850" s="1" customFormat="1" ht="16.5" customHeight="1">
      <c r="B850" s="38"/>
      <c r="C850" s="205" t="s">
        <v>1781</v>
      </c>
      <c r="D850" s="205" t="s">
        <v>173</v>
      </c>
      <c r="E850" s="206" t="s">
        <v>1782</v>
      </c>
      <c r="F850" s="207" t="s">
        <v>1783</v>
      </c>
      <c r="G850" s="208" t="s">
        <v>1755</v>
      </c>
      <c r="H850" s="209">
        <v>64.900999999999996</v>
      </c>
      <c r="I850" s="210"/>
      <c r="J850" s="211">
        <f>ROUND(I850*H850,2)</f>
        <v>0</v>
      </c>
      <c r="K850" s="207" t="s">
        <v>1</v>
      </c>
      <c r="L850" s="43"/>
      <c r="M850" s="212" t="s">
        <v>1</v>
      </c>
      <c r="N850" s="213" t="s">
        <v>48</v>
      </c>
      <c r="O850" s="79"/>
      <c r="P850" s="214">
        <f>O850*H850</f>
        <v>0</v>
      </c>
      <c r="Q850" s="214">
        <v>6.9999999999999994E-05</v>
      </c>
      <c r="R850" s="214">
        <f>Q850*H850</f>
        <v>0.0045430699999999997</v>
      </c>
      <c r="S850" s="214">
        <v>0</v>
      </c>
      <c r="T850" s="215">
        <f>S850*H850</f>
        <v>0</v>
      </c>
      <c r="AR850" s="16" t="s">
        <v>254</v>
      </c>
      <c r="AT850" s="16" t="s">
        <v>173</v>
      </c>
      <c r="AU850" s="16" t="s">
        <v>87</v>
      </c>
      <c r="AY850" s="16" t="s">
        <v>171</v>
      </c>
      <c r="BE850" s="216">
        <f>IF(N850="základní",J850,0)</f>
        <v>0</v>
      </c>
      <c r="BF850" s="216">
        <f>IF(N850="snížená",J850,0)</f>
        <v>0</v>
      </c>
      <c r="BG850" s="216">
        <f>IF(N850="zákl. přenesená",J850,0)</f>
        <v>0</v>
      </c>
      <c r="BH850" s="216">
        <f>IF(N850="sníž. přenesená",J850,0)</f>
        <v>0</v>
      </c>
      <c r="BI850" s="216">
        <f>IF(N850="nulová",J850,0)</f>
        <v>0</v>
      </c>
      <c r="BJ850" s="16" t="s">
        <v>85</v>
      </c>
      <c r="BK850" s="216">
        <f>ROUND(I850*H850,2)</f>
        <v>0</v>
      </c>
      <c r="BL850" s="16" t="s">
        <v>254</v>
      </c>
      <c r="BM850" s="16" t="s">
        <v>1784</v>
      </c>
    </row>
    <row r="851" s="12" customFormat="1">
      <c r="B851" s="228"/>
      <c r="C851" s="229"/>
      <c r="D851" s="219" t="s">
        <v>180</v>
      </c>
      <c r="E851" s="230" t="s">
        <v>1</v>
      </c>
      <c r="F851" s="231" t="s">
        <v>1785</v>
      </c>
      <c r="G851" s="229"/>
      <c r="H851" s="232">
        <v>48.942</v>
      </c>
      <c r="I851" s="233"/>
      <c r="J851" s="229"/>
      <c r="K851" s="229"/>
      <c r="L851" s="234"/>
      <c r="M851" s="235"/>
      <c r="N851" s="236"/>
      <c r="O851" s="236"/>
      <c r="P851" s="236"/>
      <c r="Q851" s="236"/>
      <c r="R851" s="236"/>
      <c r="S851" s="236"/>
      <c r="T851" s="237"/>
      <c r="AT851" s="238" t="s">
        <v>180</v>
      </c>
      <c r="AU851" s="238" t="s">
        <v>87</v>
      </c>
      <c r="AV851" s="12" t="s">
        <v>87</v>
      </c>
      <c r="AW851" s="12" t="s">
        <v>38</v>
      </c>
      <c r="AX851" s="12" t="s">
        <v>77</v>
      </c>
      <c r="AY851" s="238" t="s">
        <v>171</v>
      </c>
    </row>
    <row r="852" s="12" customFormat="1">
      <c r="B852" s="228"/>
      <c r="C852" s="229"/>
      <c r="D852" s="219" t="s">
        <v>180</v>
      </c>
      <c r="E852" s="230" t="s">
        <v>1</v>
      </c>
      <c r="F852" s="231" t="s">
        <v>1786</v>
      </c>
      <c r="G852" s="229"/>
      <c r="H852" s="232">
        <v>15.959</v>
      </c>
      <c r="I852" s="233"/>
      <c r="J852" s="229"/>
      <c r="K852" s="229"/>
      <c r="L852" s="234"/>
      <c r="M852" s="235"/>
      <c r="N852" s="236"/>
      <c r="O852" s="236"/>
      <c r="P852" s="236"/>
      <c r="Q852" s="236"/>
      <c r="R852" s="236"/>
      <c r="S852" s="236"/>
      <c r="T852" s="237"/>
      <c r="AT852" s="238" t="s">
        <v>180</v>
      </c>
      <c r="AU852" s="238" t="s">
        <v>87</v>
      </c>
      <c r="AV852" s="12" t="s">
        <v>87</v>
      </c>
      <c r="AW852" s="12" t="s">
        <v>38</v>
      </c>
      <c r="AX852" s="12" t="s">
        <v>77</v>
      </c>
      <c r="AY852" s="238" t="s">
        <v>171</v>
      </c>
    </row>
    <row r="853" s="13" customFormat="1">
      <c r="B853" s="239"/>
      <c r="C853" s="240"/>
      <c r="D853" s="219" t="s">
        <v>180</v>
      </c>
      <c r="E853" s="241" t="s">
        <v>1</v>
      </c>
      <c r="F853" s="242" t="s">
        <v>253</v>
      </c>
      <c r="G853" s="240"/>
      <c r="H853" s="243">
        <v>64.900999999999996</v>
      </c>
      <c r="I853" s="244"/>
      <c r="J853" s="240"/>
      <c r="K853" s="240"/>
      <c r="L853" s="245"/>
      <c r="M853" s="246"/>
      <c r="N853" s="247"/>
      <c r="O853" s="247"/>
      <c r="P853" s="247"/>
      <c r="Q853" s="247"/>
      <c r="R853" s="247"/>
      <c r="S853" s="247"/>
      <c r="T853" s="248"/>
      <c r="AT853" s="249" t="s">
        <v>180</v>
      </c>
      <c r="AU853" s="249" t="s">
        <v>87</v>
      </c>
      <c r="AV853" s="13" t="s">
        <v>178</v>
      </c>
      <c r="AW853" s="13" t="s">
        <v>38</v>
      </c>
      <c r="AX853" s="13" t="s">
        <v>85</v>
      </c>
      <c r="AY853" s="249" t="s">
        <v>171</v>
      </c>
    </row>
    <row r="854" s="1" customFormat="1" ht="16.5" customHeight="1">
      <c r="B854" s="38"/>
      <c r="C854" s="205" t="s">
        <v>1787</v>
      </c>
      <c r="D854" s="205" t="s">
        <v>173</v>
      </c>
      <c r="E854" s="206" t="s">
        <v>1788</v>
      </c>
      <c r="F854" s="207" t="s">
        <v>1789</v>
      </c>
      <c r="G854" s="208" t="s">
        <v>1755</v>
      </c>
      <c r="H854" s="209">
        <v>1.9359999999999999</v>
      </c>
      <c r="I854" s="210"/>
      <c r="J854" s="211">
        <f>ROUND(I854*H854,2)</f>
        <v>0</v>
      </c>
      <c r="K854" s="207" t="s">
        <v>1</v>
      </c>
      <c r="L854" s="43"/>
      <c r="M854" s="212" t="s">
        <v>1</v>
      </c>
      <c r="N854" s="213" t="s">
        <v>48</v>
      </c>
      <c r="O854" s="79"/>
      <c r="P854" s="214">
        <f>O854*H854</f>
        <v>0</v>
      </c>
      <c r="Q854" s="214">
        <v>6.9999999999999994E-05</v>
      </c>
      <c r="R854" s="214">
        <f>Q854*H854</f>
        <v>0.00013551999999999998</v>
      </c>
      <c r="S854" s="214">
        <v>0</v>
      </c>
      <c r="T854" s="215">
        <f>S854*H854</f>
        <v>0</v>
      </c>
      <c r="AR854" s="16" t="s">
        <v>254</v>
      </c>
      <c r="AT854" s="16" t="s">
        <v>173</v>
      </c>
      <c r="AU854" s="16" t="s">
        <v>87</v>
      </c>
      <c r="AY854" s="16" t="s">
        <v>171</v>
      </c>
      <c r="BE854" s="216">
        <f>IF(N854="základní",J854,0)</f>
        <v>0</v>
      </c>
      <c r="BF854" s="216">
        <f>IF(N854="snížená",J854,0)</f>
        <v>0</v>
      </c>
      <c r="BG854" s="216">
        <f>IF(N854="zákl. přenesená",J854,0)</f>
        <v>0</v>
      </c>
      <c r="BH854" s="216">
        <f>IF(N854="sníž. přenesená",J854,0)</f>
        <v>0</v>
      </c>
      <c r="BI854" s="216">
        <f>IF(N854="nulová",J854,0)</f>
        <v>0</v>
      </c>
      <c r="BJ854" s="16" t="s">
        <v>85</v>
      </c>
      <c r="BK854" s="216">
        <f>ROUND(I854*H854,2)</f>
        <v>0</v>
      </c>
      <c r="BL854" s="16" t="s">
        <v>254</v>
      </c>
      <c r="BM854" s="16" t="s">
        <v>1790</v>
      </c>
    </row>
    <row r="855" s="12" customFormat="1">
      <c r="B855" s="228"/>
      <c r="C855" s="229"/>
      <c r="D855" s="219" t="s">
        <v>180</v>
      </c>
      <c r="E855" s="230" t="s">
        <v>1</v>
      </c>
      <c r="F855" s="231" t="s">
        <v>1780</v>
      </c>
      <c r="G855" s="229"/>
      <c r="H855" s="232">
        <v>1.9359999999999999</v>
      </c>
      <c r="I855" s="233"/>
      <c r="J855" s="229"/>
      <c r="K855" s="229"/>
      <c r="L855" s="234"/>
      <c r="M855" s="235"/>
      <c r="N855" s="236"/>
      <c r="O855" s="236"/>
      <c r="P855" s="236"/>
      <c r="Q855" s="236"/>
      <c r="R855" s="236"/>
      <c r="S855" s="236"/>
      <c r="T855" s="237"/>
      <c r="AT855" s="238" t="s">
        <v>180</v>
      </c>
      <c r="AU855" s="238" t="s">
        <v>87</v>
      </c>
      <c r="AV855" s="12" t="s">
        <v>87</v>
      </c>
      <c r="AW855" s="12" t="s">
        <v>38</v>
      </c>
      <c r="AX855" s="12" t="s">
        <v>85</v>
      </c>
      <c r="AY855" s="238" t="s">
        <v>171</v>
      </c>
    </row>
    <row r="856" s="1" customFormat="1" ht="16.5" customHeight="1">
      <c r="B856" s="38"/>
      <c r="C856" s="205" t="s">
        <v>1791</v>
      </c>
      <c r="D856" s="205" t="s">
        <v>173</v>
      </c>
      <c r="E856" s="206" t="s">
        <v>1792</v>
      </c>
      <c r="F856" s="207" t="s">
        <v>1793</v>
      </c>
      <c r="G856" s="208" t="s">
        <v>1755</v>
      </c>
      <c r="H856" s="209">
        <v>60.128999999999998</v>
      </c>
      <c r="I856" s="210"/>
      <c r="J856" s="211">
        <f>ROUND(I856*H856,2)</f>
        <v>0</v>
      </c>
      <c r="K856" s="207" t="s">
        <v>1</v>
      </c>
      <c r="L856" s="43"/>
      <c r="M856" s="212" t="s">
        <v>1</v>
      </c>
      <c r="N856" s="213" t="s">
        <v>48</v>
      </c>
      <c r="O856" s="79"/>
      <c r="P856" s="214">
        <f>O856*H856</f>
        <v>0</v>
      </c>
      <c r="Q856" s="214">
        <v>6.9999999999999994E-05</v>
      </c>
      <c r="R856" s="214">
        <f>Q856*H856</f>
        <v>0.0042090299999999999</v>
      </c>
      <c r="S856" s="214">
        <v>0</v>
      </c>
      <c r="T856" s="215">
        <f>S856*H856</f>
        <v>0</v>
      </c>
      <c r="AR856" s="16" t="s">
        <v>254</v>
      </c>
      <c r="AT856" s="16" t="s">
        <v>173</v>
      </c>
      <c r="AU856" s="16" t="s">
        <v>87</v>
      </c>
      <c r="AY856" s="16" t="s">
        <v>171</v>
      </c>
      <c r="BE856" s="216">
        <f>IF(N856="základní",J856,0)</f>
        <v>0</v>
      </c>
      <c r="BF856" s="216">
        <f>IF(N856="snížená",J856,0)</f>
        <v>0</v>
      </c>
      <c r="BG856" s="216">
        <f>IF(N856="zákl. přenesená",J856,0)</f>
        <v>0</v>
      </c>
      <c r="BH856" s="216">
        <f>IF(N856="sníž. přenesená",J856,0)</f>
        <v>0</v>
      </c>
      <c r="BI856" s="216">
        <f>IF(N856="nulová",J856,0)</f>
        <v>0</v>
      </c>
      <c r="BJ856" s="16" t="s">
        <v>85</v>
      </c>
      <c r="BK856" s="216">
        <f>ROUND(I856*H856,2)</f>
        <v>0</v>
      </c>
      <c r="BL856" s="16" t="s">
        <v>254</v>
      </c>
      <c r="BM856" s="16" t="s">
        <v>1794</v>
      </c>
    </row>
    <row r="857" s="11" customFormat="1">
      <c r="B857" s="217"/>
      <c r="C857" s="218"/>
      <c r="D857" s="219" t="s">
        <v>180</v>
      </c>
      <c r="E857" s="220" t="s">
        <v>1</v>
      </c>
      <c r="F857" s="221" t="s">
        <v>1795</v>
      </c>
      <c r="G857" s="218"/>
      <c r="H857" s="220" t="s">
        <v>1</v>
      </c>
      <c r="I857" s="222"/>
      <c r="J857" s="218"/>
      <c r="K857" s="218"/>
      <c r="L857" s="223"/>
      <c r="M857" s="224"/>
      <c r="N857" s="225"/>
      <c r="O857" s="225"/>
      <c r="P857" s="225"/>
      <c r="Q857" s="225"/>
      <c r="R857" s="225"/>
      <c r="S857" s="225"/>
      <c r="T857" s="226"/>
      <c r="AT857" s="227" t="s">
        <v>180</v>
      </c>
      <c r="AU857" s="227" t="s">
        <v>87</v>
      </c>
      <c r="AV857" s="11" t="s">
        <v>85</v>
      </c>
      <c r="AW857" s="11" t="s">
        <v>38</v>
      </c>
      <c r="AX857" s="11" t="s">
        <v>77</v>
      </c>
      <c r="AY857" s="227" t="s">
        <v>171</v>
      </c>
    </row>
    <row r="858" s="12" customFormat="1">
      <c r="B858" s="228"/>
      <c r="C858" s="229"/>
      <c r="D858" s="219" t="s">
        <v>180</v>
      </c>
      <c r="E858" s="230" t="s">
        <v>1</v>
      </c>
      <c r="F858" s="231" t="s">
        <v>1796</v>
      </c>
      <c r="G858" s="229"/>
      <c r="H858" s="232">
        <v>44.170000000000002</v>
      </c>
      <c r="I858" s="233"/>
      <c r="J858" s="229"/>
      <c r="K858" s="229"/>
      <c r="L858" s="234"/>
      <c r="M858" s="235"/>
      <c r="N858" s="236"/>
      <c r="O858" s="236"/>
      <c r="P858" s="236"/>
      <c r="Q858" s="236"/>
      <c r="R858" s="236"/>
      <c r="S858" s="236"/>
      <c r="T858" s="237"/>
      <c r="AT858" s="238" t="s">
        <v>180</v>
      </c>
      <c r="AU858" s="238" t="s">
        <v>87</v>
      </c>
      <c r="AV858" s="12" t="s">
        <v>87</v>
      </c>
      <c r="AW858" s="12" t="s">
        <v>38</v>
      </c>
      <c r="AX858" s="12" t="s">
        <v>77</v>
      </c>
      <c r="AY858" s="238" t="s">
        <v>171</v>
      </c>
    </row>
    <row r="859" s="12" customFormat="1">
      <c r="B859" s="228"/>
      <c r="C859" s="229"/>
      <c r="D859" s="219" t="s">
        <v>180</v>
      </c>
      <c r="E859" s="230" t="s">
        <v>1</v>
      </c>
      <c r="F859" s="231" t="s">
        <v>1786</v>
      </c>
      <c r="G859" s="229"/>
      <c r="H859" s="232">
        <v>15.959</v>
      </c>
      <c r="I859" s="233"/>
      <c r="J859" s="229"/>
      <c r="K859" s="229"/>
      <c r="L859" s="234"/>
      <c r="M859" s="235"/>
      <c r="N859" s="236"/>
      <c r="O859" s="236"/>
      <c r="P859" s="236"/>
      <c r="Q859" s="236"/>
      <c r="R859" s="236"/>
      <c r="S859" s="236"/>
      <c r="T859" s="237"/>
      <c r="AT859" s="238" t="s">
        <v>180</v>
      </c>
      <c r="AU859" s="238" t="s">
        <v>87</v>
      </c>
      <c r="AV859" s="12" t="s">
        <v>87</v>
      </c>
      <c r="AW859" s="12" t="s">
        <v>38</v>
      </c>
      <c r="AX859" s="12" t="s">
        <v>77</v>
      </c>
      <c r="AY859" s="238" t="s">
        <v>171</v>
      </c>
    </row>
    <row r="860" s="13" customFormat="1">
      <c r="B860" s="239"/>
      <c r="C860" s="240"/>
      <c r="D860" s="219" t="s">
        <v>180</v>
      </c>
      <c r="E860" s="241" t="s">
        <v>1</v>
      </c>
      <c r="F860" s="242" t="s">
        <v>253</v>
      </c>
      <c r="G860" s="240"/>
      <c r="H860" s="243">
        <v>60.129000000000005</v>
      </c>
      <c r="I860" s="244"/>
      <c r="J860" s="240"/>
      <c r="K860" s="240"/>
      <c r="L860" s="245"/>
      <c r="M860" s="246"/>
      <c r="N860" s="247"/>
      <c r="O860" s="247"/>
      <c r="P860" s="247"/>
      <c r="Q860" s="247"/>
      <c r="R860" s="247"/>
      <c r="S860" s="247"/>
      <c r="T860" s="248"/>
      <c r="AT860" s="249" t="s">
        <v>180</v>
      </c>
      <c r="AU860" s="249" t="s">
        <v>87</v>
      </c>
      <c r="AV860" s="13" t="s">
        <v>178</v>
      </c>
      <c r="AW860" s="13" t="s">
        <v>38</v>
      </c>
      <c r="AX860" s="13" t="s">
        <v>85</v>
      </c>
      <c r="AY860" s="249" t="s">
        <v>171</v>
      </c>
    </row>
    <row r="861" s="1" customFormat="1" ht="16.5" customHeight="1">
      <c r="B861" s="38"/>
      <c r="C861" s="205" t="s">
        <v>1797</v>
      </c>
      <c r="D861" s="205" t="s">
        <v>173</v>
      </c>
      <c r="E861" s="206" t="s">
        <v>1798</v>
      </c>
      <c r="F861" s="207" t="s">
        <v>1799</v>
      </c>
      <c r="G861" s="208" t="s">
        <v>1755</v>
      </c>
      <c r="H861" s="209">
        <v>34.356999999999999</v>
      </c>
      <c r="I861" s="210"/>
      <c r="J861" s="211">
        <f>ROUND(I861*H861,2)</f>
        <v>0</v>
      </c>
      <c r="K861" s="207" t="s">
        <v>1</v>
      </c>
      <c r="L861" s="43"/>
      <c r="M861" s="212" t="s">
        <v>1</v>
      </c>
      <c r="N861" s="213" t="s">
        <v>48</v>
      </c>
      <c r="O861" s="79"/>
      <c r="P861" s="214">
        <f>O861*H861</f>
        <v>0</v>
      </c>
      <c r="Q861" s="214">
        <v>6.9999999999999994E-05</v>
      </c>
      <c r="R861" s="214">
        <f>Q861*H861</f>
        <v>0.0024049899999999996</v>
      </c>
      <c r="S861" s="214">
        <v>0</v>
      </c>
      <c r="T861" s="215">
        <f>S861*H861</f>
        <v>0</v>
      </c>
      <c r="AR861" s="16" t="s">
        <v>254</v>
      </c>
      <c r="AT861" s="16" t="s">
        <v>173</v>
      </c>
      <c r="AU861" s="16" t="s">
        <v>87</v>
      </c>
      <c r="AY861" s="16" t="s">
        <v>171</v>
      </c>
      <c r="BE861" s="216">
        <f>IF(N861="základní",J861,0)</f>
        <v>0</v>
      </c>
      <c r="BF861" s="216">
        <f>IF(N861="snížená",J861,0)</f>
        <v>0</v>
      </c>
      <c r="BG861" s="216">
        <f>IF(N861="zákl. přenesená",J861,0)</f>
        <v>0</v>
      </c>
      <c r="BH861" s="216">
        <f>IF(N861="sníž. přenesená",J861,0)</f>
        <v>0</v>
      </c>
      <c r="BI861" s="216">
        <f>IF(N861="nulová",J861,0)</f>
        <v>0</v>
      </c>
      <c r="BJ861" s="16" t="s">
        <v>85</v>
      </c>
      <c r="BK861" s="216">
        <f>ROUND(I861*H861,2)</f>
        <v>0</v>
      </c>
      <c r="BL861" s="16" t="s">
        <v>254</v>
      </c>
      <c r="BM861" s="16" t="s">
        <v>1800</v>
      </c>
    </row>
    <row r="862" s="12" customFormat="1">
      <c r="B862" s="228"/>
      <c r="C862" s="229"/>
      <c r="D862" s="219" t="s">
        <v>180</v>
      </c>
      <c r="E862" s="230" t="s">
        <v>1</v>
      </c>
      <c r="F862" s="231" t="s">
        <v>1801</v>
      </c>
      <c r="G862" s="229"/>
      <c r="H862" s="232">
        <v>26.378</v>
      </c>
      <c r="I862" s="233"/>
      <c r="J862" s="229"/>
      <c r="K862" s="229"/>
      <c r="L862" s="234"/>
      <c r="M862" s="235"/>
      <c r="N862" s="236"/>
      <c r="O862" s="236"/>
      <c r="P862" s="236"/>
      <c r="Q862" s="236"/>
      <c r="R862" s="236"/>
      <c r="S862" s="236"/>
      <c r="T862" s="237"/>
      <c r="AT862" s="238" t="s">
        <v>180</v>
      </c>
      <c r="AU862" s="238" t="s">
        <v>87</v>
      </c>
      <c r="AV862" s="12" t="s">
        <v>87</v>
      </c>
      <c r="AW862" s="12" t="s">
        <v>38</v>
      </c>
      <c r="AX862" s="12" t="s">
        <v>77</v>
      </c>
      <c r="AY862" s="238" t="s">
        <v>171</v>
      </c>
    </row>
    <row r="863" s="12" customFormat="1">
      <c r="B863" s="228"/>
      <c r="C863" s="229"/>
      <c r="D863" s="219" t="s">
        <v>180</v>
      </c>
      <c r="E863" s="230" t="s">
        <v>1</v>
      </c>
      <c r="F863" s="231" t="s">
        <v>1802</v>
      </c>
      <c r="G863" s="229"/>
      <c r="H863" s="232">
        <v>7.9790000000000001</v>
      </c>
      <c r="I863" s="233"/>
      <c r="J863" s="229"/>
      <c r="K863" s="229"/>
      <c r="L863" s="234"/>
      <c r="M863" s="235"/>
      <c r="N863" s="236"/>
      <c r="O863" s="236"/>
      <c r="P863" s="236"/>
      <c r="Q863" s="236"/>
      <c r="R863" s="236"/>
      <c r="S863" s="236"/>
      <c r="T863" s="237"/>
      <c r="AT863" s="238" t="s">
        <v>180</v>
      </c>
      <c r="AU863" s="238" t="s">
        <v>87</v>
      </c>
      <c r="AV863" s="12" t="s">
        <v>87</v>
      </c>
      <c r="AW863" s="12" t="s">
        <v>38</v>
      </c>
      <c r="AX863" s="12" t="s">
        <v>77</v>
      </c>
      <c r="AY863" s="238" t="s">
        <v>171</v>
      </c>
    </row>
    <row r="864" s="13" customFormat="1">
      <c r="B864" s="239"/>
      <c r="C864" s="240"/>
      <c r="D864" s="219" t="s">
        <v>180</v>
      </c>
      <c r="E864" s="241" t="s">
        <v>1</v>
      </c>
      <c r="F864" s="242" t="s">
        <v>253</v>
      </c>
      <c r="G864" s="240"/>
      <c r="H864" s="243">
        <v>34.356999999999999</v>
      </c>
      <c r="I864" s="244"/>
      <c r="J864" s="240"/>
      <c r="K864" s="240"/>
      <c r="L864" s="245"/>
      <c r="M864" s="246"/>
      <c r="N864" s="247"/>
      <c r="O864" s="247"/>
      <c r="P864" s="247"/>
      <c r="Q864" s="247"/>
      <c r="R864" s="247"/>
      <c r="S864" s="247"/>
      <c r="T864" s="248"/>
      <c r="AT864" s="249" t="s">
        <v>180</v>
      </c>
      <c r="AU864" s="249" t="s">
        <v>87</v>
      </c>
      <c r="AV864" s="13" t="s">
        <v>178</v>
      </c>
      <c r="AW864" s="13" t="s">
        <v>38</v>
      </c>
      <c r="AX864" s="13" t="s">
        <v>85</v>
      </c>
      <c r="AY864" s="249" t="s">
        <v>171</v>
      </c>
    </row>
    <row r="865" s="1" customFormat="1" ht="16.5" customHeight="1">
      <c r="B865" s="38"/>
      <c r="C865" s="205" t="s">
        <v>1803</v>
      </c>
      <c r="D865" s="205" t="s">
        <v>173</v>
      </c>
      <c r="E865" s="206" t="s">
        <v>1804</v>
      </c>
      <c r="F865" s="207" t="s">
        <v>1805</v>
      </c>
      <c r="G865" s="208" t="s">
        <v>331</v>
      </c>
      <c r="H865" s="209">
        <v>7</v>
      </c>
      <c r="I865" s="210"/>
      <c r="J865" s="211">
        <f>ROUND(I865*H865,2)</f>
        <v>0</v>
      </c>
      <c r="K865" s="207" t="s">
        <v>1</v>
      </c>
      <c r="L865" s="43"/>
      <c r="M865" s="212" t="s">
        <v>1</v>
      </c>
      <c r="N865" s="213" t="s">
        <v>48</v>
      </c>
      <c r="O865" s="79"/>
      <c r="P865" s="214">
        <f>O865*H865</f>
        <v>0</v>
      </c>
      <c r="Q865" s="214">
        <v>6.9999999999999994E-05</v>
      </c>
      <c r="R865" s="214">
        <f>Q865*H865</f>
        <v>0.00048999999999999998</v>
      </c>
      <c r="S865" s="214">
        <v>0</v>
      </c>
      <c r="T865" s="215">
        <f>S865*H865</f>
        <v>0</v>
      </c>
      <c r="AR865" s="16" t="s">
        <v>254</v>
      </c>
      <c r="AT865" s="16" t="s">
        <v>173</v>
      </c>
      <c r="AU865" s="16" t="s">
        <v>87</v>
      </c>
      <c r="AY865" s="16" t="s">
        <v>171</v>
      </c>
      <c r="BE865" s="216">
        <f>IF(N865="základní",J865,0)</f>
        <v>0</v>
      </c>
      <c r="BF865" s="216">
        <f>IF(N865="snížená",J865,0)</f>
        <v>0</v>
      </c>
      <c r="BG865" s="216">
        <f>IF(N865="zákl. přenesená",J865,0)</f>
        <v>0</v>
      </c>
      <c r="BH865" s="216">
        <f>IF(N865="sníž. přenesená",J865,0)</f>
        <v>0</v>
      </c>
      <c r="BI865" s="216">
        <f>IF(N865="nulová",J865,0)</f>
        <v>0</v>
      </c>
      <c r="BJ865" s="16" t="s">
        <v>85</v>
      </c>
      <c r="BK865" s="216">
        <f>ROUND(I865*H865,2)</f>
        <v>0</v>
      </c>
      <c r="BL865" s="16" t="s">
        <v>254</v>
      </c>
      <c r="BM865" s="16" t="s">
        <v>1806</v>
      </c>
    </row>
    <row r="866" s="1" customFormat="1" ht="16.5" customHeight="1">
      <c r="B866" s="38"/>
      <c r="C866" s="205" t="s">
        <v>1807</v>
      </c>
      <c r="D866" s="205" t="s">
        <v>173</v>
      </c>
      <c r="E866" s="206" t="s">
        <v>1808</v>
      </c>
      <c r="F866" s="207" t="s">
        <v>1809</v>
      </c>
      <c r="G866" s="208" t="s">
        <v>331</v>
      </c>
      <c r="H866" s="209">
        <v>20</v>
      </c>
      <c r="I866" s="210"/>
      <c r="J866" s="211">
        <f>ROUND(I866*H866,2)</f>
        <v>0</v>
      </c>
      <c r="K866" s="207" t="s">
        <v>1</v>
      </c>
      <c r="L866" s="43"/>
      <c r="M866" s="212" t="s">
        <v>1</v>
      </c>
      <c r="N866" s="213" t="s">
        <v>48</v>
      </c>
      <c r="O866" s="79"/>
      <c r="P866" s="214">
        <f>O866*H866</f>
        <v>0</v>
      </c>
      <c r="Q866" s="214">
        <v>0</v>
      </c>
      <c r="R866" s="214">
        <f>Q866*H866</f>
        <v>0</v>
      </c>
      <c r="S866" s="214">
        <v>0</v>
      </c>
      <c r="T866" s="215">
        <f>S866*H866</f>
        <v>0</v>
      </c>
      <c r="AR866" s="16" t="s">
        <v>254</v>
      </c>
      <c r="AT866" s="16" t="s">
        <v>173</v>
      </c>
      <c r="AU866" s="16" t="s">
        <v>87</v>
      </c>
      <c r="AY866" s="16" t="s">
        <v>171</v>
      </c>
      <c r="BE866" s="216">
        <f>IF(N866="základní",J866,0)</f>
        <v>0</v>
      </c>
      <c r="BF866" s="216">
        <f>IF(N866="snížená",J866,0)</f>
        <v>0</v>
      </c>
      <c r="BG866" s="216">
        <f>IF(N866="zákl. přenesená",J866,0)</f>
        <v>0</v>
      </c>
      <c r="BH866" s="216">
        <f>IF(N866="sníž. přenesená",J866,0)</f>
        <v>0</v>
      </c>
      <c r="BI866" s="216">
        <f>IF(N866="nulová",J866,0)</f>
        <v>0</v>
      </c>
      <c r="BJ866" s="16" t="s">
        <v>85</v>
      </c>
      <c r="BK866" s="216">
        <f>ROUND(I866*H866,2)</f>
        <v>0</v>
      </c>
      <c r="BL866" s="16" t="s">
        <v>254</v>
      </c>
      <c r="BM866" s="16" t="s">
        <v>1810</v>
      </c>
    </row>
    <row r="867" s="1" customFormat="1" ht="16.5" customHeight="1">
      <c r="B867" s="38"/>
      <c r="C867" s="205" t="s">
        <v>1811</v>
      </c>
      <c r="D867" s="205" t="s">
        <v>173</v>
      </c>
      <c r="E867" s="206" t="s">
        <v>1812</v>
      </c>
      <c r="F867" s="207" t="s">
        <v>1813</v>
      </c>
      <c r="G867" s="208" t="s">
        <v>234</v>
      </c>
      <c r="H867" s="209">
        <v>3.4969999999999999</v>
      </c>
      <c r="I867" s="210"/>
      <c r="J867" s="211">
        <f>ROUND(I867*H867,2)</f>
        <v>0</v>
      </c>
      <c r="K867" s="207" t="s">
        <v>177</v>
      </c>
      <c r="L867" s="43"/>
      <c r="M867" s="212" t="s">
        <v>1</v>
      </c>
      <c r="N867" s="213" t="s">
        <v>48</v>
      </c>
      <c r="O867" s="79"/>
      <c r="P867" s="214">
        <f>O867*H867</f>
        <v>0</v>
      </c>
      <c r="Q867" s="214">
        <v>0</v>
      </c>
      <c r="R867" s="214">
        <f>Q867*H867</f>
        <v>0</v>
      </c>
      <c r="S867" s="214">
        <v>0</v>
      </c>
      <c r="T867" s="215">
        <f>S867*H867</f>
        <v>0</v>
      </c>
      <c r="AR867" s="16" t="s">
        <v>254</v>
      </c>
      <c r="AT867" s="16" t="s">
        <v>173</v>
      </c>
      <c r="AU867" s="16" t="s">
        <v>87</v>
      </c>
      <c r="AY867" s="16" t="s">
        <v>171</v>
      </c>
      <c r="BE867" s="216">
        <f>IF(N867="základní",J867,0)</f>
        <v>0</v>
      </c>
      <c r="BF867" s="216">
        <f>IF(N867="snížená",J867,0)</f>
        <v>0</v>
      </c>
      <c r="BG867" s="216">
        <f>IF(N867="zákl. přenesená",J867,0)</f>
        <v>0</v>
      </c>
      <c r="BH867" s="216">
        <f>IF(N867="sníž. přenesená",J867,0)</f>
        <v>0</v>
      </c>
      <c r="BI867" s="216">
        <f>IF(N867="nulová",J867,0)</f>
        <v>0</v>
      </c>
      <c r="BJ867" s="16" t="s">
        <v>85</v>
      </c>
      <c r="BK867" s="216">
        <f>ROUND(I867*H867,2)</f>
        <v>0</v>
      </c>
      <c r="BL867" s="16" t="s">
        <v>254</v>
      </c>
      <c r="BM867" s="16" t="s">
        <v>1814</v>
      </c>
    </row>
    <row r="868" s="10" customFormat="1" ht="22.8" customHeight="1">
      <c r="B868" s="189"/>
      <c r="C868" s="190"/>
      <c r="D868" s="191" t="s">
        <v>76</v>
      </c>
      <c r="E868" s="203" t="s">
        <v>1815</v>
      </c>
      <c r="F868" s="203" t="s">
        <v>1816</v>
      </c>
      <c r="G868" s="190"/>
      <c r="H868" s="190"/>
      <c r="I868" s="193"/>
      <c r="J868" s="204">
        <f>BK868</f>
        <v>0</v>
      </c>
      <c r="K868" s="190"/>
      <c r="L868" s="195"/>
      <c r="M868" s="196"/>
      <c r="N868" s="197"/>
      <c r="O868" s="197"/>
      <c r="P868" s="198">
        <f>SUM(P869:P899)</f>
        <v>0</v>
      </c>
      <c r="Q868" s="197"/>
      <c r="R868" s="198">
        <f>SUM(R869:R899)</f>
        <v>4.0133896899999995</v>
      </c>
      <c r="S868" s="197"/>
      <c r="T868" s="199">
        <f>SUM(T869:T899)</f>
        <v>0</v>
      </c>
      <c r="AR868" s="200" t="s">
        <v>87</v>
      </c>
      <c r="AT868" s="201" t="s">
        <v>76</v>
      </c>
      <c r="AU868" s="201" t="s">
        <v>85</v>
      </c>
      <c r="AY868" s="200" t="s">
        <v>171</v>
      </c>
      <c r="BK868" s="202">
        <f>SUM(BK869:BK899)</f>
        <v>0</v>
      </c>
    </row>
    <row r="869" s="1" customFormat="1" ht="16.5" customHeight="1">
      <c r="B869" s="38"/>
      <c r="C869" s="205" t="s">
        <v>1817</v>
      </c>
      <c r="D869" s="205" t="s">
        <v>173</v>
      </c>
      <c r="E869" s="206" t="s">
        <v>1818</v>
      </c>
      <c r="F869" s="207" t="s">
        <v>1819</v>
      </c>
      <c r="G869" s="208" t="s">
        <v>176</v>
      </c>
      <c r="H869" s="209">
        <v>141.62799999999999</v>
      </c>
      <c r="I869" s="210"/>
      <c r="J869" s="211">
        <f>ROUND(I869*H869,2)</f>
        <v>0</v>
      </c>
      <c r="K869" s="207" t="s">
        <v>177</v>
      </c>
      <c r="L869" s="43"/>
      <c r="M869" s="212" t="s">
        <v>1</v>
      </c>
      <c r="N869" s="213" t="s">
        <v>48</v>
      </c>
      <c r="O869" s="79"/>
      <c r="P869" s="214">
        <f>O869*H869</f>
        <v>0</v>
      </c>
      <c r="Q869" s="214">
        <v>0</v>
      </c>
      <c r="R869" s="214">
        <f>Q869*H869</f>
        <v>0</v>
      </c>
      <c r="S869" s="214">
        <v>0</v>
      </c>
      <c r="T869" s="215">
        <f>S869*H869</f>
        <v>0</v>
      </c>
      <c r="AR869" s="16" t="s">
        <v>254</v>
      </c>
      <c r="AT869" s="16" t="s">
        <v>173</v>
      </c>
      <c r="AU869" s="16" t="s">
        <v>87</v>
      </c>
      <c r="AY869" s="16" t="s">
        <v>171</v>
      </c>
      <c r="BE869" s="216">
        <f>IF(N869="základní",J869,0)</f>
        <v>0</v>
      </c>
      <c r="BF869" s="216">
        <f>IF(N869="snížená",J869,0)</f>
        <v>0</v>
      </c>
      <c r="BG869" s="216">
        <f>IF(N869="zákl. přenesená",J869,0)</f>
        <v>0</v>
      </c>
      <c r="BH869" s="216">
        <f>IF(N869="sníž. přenesená",J869,0)</f>
        <v>0</v>
      </c>
      <c r="BI869" s="216">
        <f>IF(N869="nulová",J869,0)</f>
        <v>0</v>
      </c>
      <c r="BJ869" s="16" t="s">
        <v>85</v>
      </c>
      <c r="BK869" s="216">
        <f>ROUND(I869*H869,2)</f>
        <v>0</v>
      </c>
      <c r="BL869" s="16" t="s">
        <v>254</v>
      </c>
      <c r="BM869" s="16" t="s">
        <v>1820</v>
      </c>
    </row>
    <row r="870" s="1" customFormat="1" ht="16.5" customHeight="1">
      <c r="B870" s="38"/>
      <c r="C870" s="205" t="s">
        <v>1821</v>
      </c>
      <c r="D870" s="205" t="s">
        <v>173</v>
      </c>
      <c r="E870" s="206" t="s">
        <v>1822</v>
      </c>
      <c r="F870" s="207" t="s">
        <v>1823</v>
      </c>
      <c r="G870" s="208" t="s">
        <v>176</v>
      </c>
      <c r="H870" s="209">
        <v>141.62799999999999</v>
      </c>
      <c r="I870" s="210"/>
      <c r="J870" s="211">
        <f>ROUND(I870*H870,2)</f>
        <v>0</v>
      </c>
      <c r="K870" s="207" t="s">
        <v>177</v>
      </c>
      <c r="L870" s="43"/>
      <c r="M870" s="212" t="s">
        <v>1</v>
      </c>
      <c r="N870" s="213" t="s">
        <v>48</v>
      </c>
      <c r="O870" s="79"/>
      <c r="P870" s="214">
        <f>O870*H870</f>
        <v>0</v>
      </c>
      <c r="Q870" s="214">
        <v>0.00029999999999999997</v>
      </c>
      <c r="R870" s="214">
        <f>Q870*H870</f>
        <v>0.042488399999999989</v>
      </c>
      <c r="S870" s="214">
        <v>0</v>
      </c>
      <c r="T870" s="215">
        <f>S870*H870</f>
        <v>0</v>
      </c>
      <c r="AR870" s="16" t="s">
        <v>254</v>
      </c>
      <c r="AT870" s="16" t="s">
        <v>173</v>
      </c>
      <c r="AU870" s="16" t="s">
        <v>87</v>
      </c>
      <c r="AY870" s="16" t="s">
        <v>171</v>
      </c>
      <c r="BE870" s="216">
        <f>IF(N870="základní",J870,0)</f>
        <v>0</v>
      </c>
      <c r="BF870" s="216">
        <f>IF(N870="snížená",J870,0)</f>
        <v>0</v>
      </c>
      <c r="BG870" s="216">
        <f>IF(N870="zákl. přenesená",J870,0)</f>
        <v>0</v>
      </c>
      <c r="BH870" s="216">
        <f>IF(N870="sníž. přenesená",J870,0)</f>
        <v>0</v>
      </c>
      <c r="BI870" s="216">
        <f>IF(N870="nulová",J870,0)</f>
        <v>0</v>
      </c>
      <c r="BJ870" s="16" t="s">
        <v>85</v>
      </c>
      <c r="BK870" s="216">
        <f>ROUND(I870*H870,2)</f>
        <v>0</v>
      </c>
      <c r="BL870" s="16" t="s">
        <v>254</v>
      </c>
      <c r="BM870" s="16" t="s">
        <v>1824</v>
      </c>
    </row>
    <row r="871" s="1" customFormat="1" ht="16.5" customHeight="1">
      <c r="B871" s="38"/>
      <c r="C871" s="205" t="s">
        <v>1825</v>
      </c>
      <c r="D871" s="205" t="s">
        <v>173</v>
      </c>
      <c r="E871" s="206" t="s">
        <v>1826</v>
      </c>
      <c r="F871" s="207" t="s">
        <v>1827</v>
      </c>
      <c r="G871" s="208" t="s">
        <v>176</v>
      </c>
      <c r="H871" s="209">
        <v>141.62799999999999</v>
      </c>
      <c r="I871" s="210"/>
      <c r="J871" s="211">
        <f>ROUND(I871*H871,2)</f>
        <v>0</v>
      </c>
      <c r="K871" s="207" t="s">
        <v>177</v>
      </c>
      <c r="L871" s="43"/>
      <c r="M871" s="212" t="s">
        <v>1</v>
      </c>
      <c r="N871" s="213" t="s">
        <v>48</v>
      </c>
      <c r="O871" s="79"/>
      <c r="P871" s="214">
        <f>O871*H871</f>
        <v>0</v>
      </c>
      <c r="Q871" s="214">
        <v>0.0063</v>
      </c>
      <c r="R871" s="214">
        <f>Q871*H871</f>
        <v>0.89225639999999995</v>
      </c>
      <c r="S871" s="214">
        <v>0</v>
      </c>
      <c r="T871" s="215">
        <f>S871*H871</f>
        <v>0</v>
      </c>
      <c r="AR871" s="16" t="s">
        <v>254</v>
      </c>
      <c r="AT871" s="16" t="s">
        <v>173</v>
      </c>
      <c r="AU871" s="16" t="s">
        <v>87</v>
      </c>
      <c r="AY871" s="16" t="s">
        <v>171</v>
      </c>
      <c r="BE871" s="216">
        <f>IF(N871="základní",J871,0)</f>
        <v>0</v>
      </c>
      <c r="BF871" s="216">
        <f>IF(N871="snížená",J871,0)</f>
        <v>0</v>
      </c>
      <c r="BG871" s="216">
        <f>IF(N871="zákl. přenesená",J871,0)</f>
        <v>0</v>
      </c>
      <c r="BH871" s="216">
        <f>IF(N871="sníž. přenesená",J871,0)</f>
        <v>0</v>
      </c>
      <c r="BI871" s="216">
        <f>IF(N871="nulová",J871,0)</f>
        <v>0</v>
      </c>
      <c r="BJ871" s="16" t="s">
        <v>85</v>
      </c>
      <c r="BK871" s="216">
        <f>ROUND(I871*H871,2)</f>
        <v>0</v>
      </c>
      <c r="BL871" s="16" t="s">
        <v>254</v>
      </c>
      <c r="BM871" s="16" t="s">
        <v>1828</v>
      </c>
    </row>
    <row r="872" s="11" customFormat="1">
      <c r="B872" s="217"/>
      <c r="C872" s="218"/>
      <c r="D872" s="219" t="s">
        <v>180</v>
      </c>
      <c r="E872" s="220" t="s">
        <v>1</v>
      </c>
      <c r="F872" s="221" t="s">
        <v>1829</v>
      </c>
      <c r="G872" s="218"/>
      <c r="H872" s="220" t="s">
        <v>1</v>
      </c>
      <c r="I872" s="222"/>
      <c r="J872" s="218"/>
      <c r="K872" s="218"/>
      <c r="L872" s="223"/>
      <c r="M872" s="224"/>
      <c r="N872" s="225"/>
      <c r="O872" s="225"/>
      <c r="P872" s="225"/>
      <c r="Q872" s="225"/>
      <c r="R872" s="225"/>
      <c r="S872" s="225"/>
      <c r="T872" s="226"/>
      <c r="AT872" s="227" t="s">
        <v>180</v>
      </c>
      <c r="AU872" s="227" t="s">
        <v>87</v>
      </c>
      <c r="AV872" s="11" t="s">
        <v>85</v>
      </c>
      <c r="AW872" s="11" t="s">
        <v>38</v>
      </c>
      <c r="AX872" s="11" t="s">
        <v>77</v>
      </c>
      <c r="AY872" s="227" t="s">
        <v>171</v>
      </c>
    </row>
    <row r="873" s="12" customFormat="1">
      <c r="B873" s="228"/>
      <c r="C873" s="229"/>
      <c r="D873" s="219" t="s">
        <v>180</v>
      </c>
      <c r="E873" s="230" t="s">
        <v>1</v>
      </c>
      <c r="F873" s="231" t="s">
        <v>1033</v>
      </c>
      <c r="G873" s="229"/>
      <c r="H873" s="232">
        <v>16.09</v>
      </c>
      <c r="I873" s="233"/>
      <c r="J873" s="229"/>
      <c r="K873" s="229"/>
      <c r="L873" s="234"/>
      <c r="M873" s="235"/>
      <c r="N873" s="236"/>
      <c r="O873" s="236"/>
      <c r="P873" s="236"/>
      <c r="Q873" s="236"/>
      <c r="R873" s="236"/>
      <c r="S873" s="236"/>
      <c r="T873" s="237"/>
      <c r="AT873" s="238" t="s">
        <v>180</v>
      </c>
      <c r="AU873" s="238" t="s">
        <v>87</v>
      </c>
      <c r="AV873" s="12" t="s">
        <v>87</v>
      </c>
      <c r="AW873" s="12" t="s">
        <v>38</v>
      </c>
      <c r="AX873" s="12" t="s">
        <v>77</v>
      </c>
      <c r="AY873" s="238" t="s">
        <v>171</v>
      </c>
    </row>
    <row r="874" s="12" customFormat="1">
      <c r="B874" s="228"/>
      <c r="C874" s="229"/>
      <c r="D874" s="219" t="s">
        <v>180</v>
      </c>
      <c r="E874" s="230" t="s">
        <v>1</v>
      </c>
      <c r="F874" s="231" t="s">
        <v>1830</v>
      </c>
      <c r="G874" s="229"/>
      <c r="H874" s="232">
        <v>75.858000000000004</v>
      </c>
      <c r="I874" s="233"/>
      <c r="J874" s="229"/>
      <c r="K874" s="229"/>
      <c r="L874" s="234"/>
      <c r="M874" s="235"/>
      <c r="N874" s="236"/>
      <c r="O874" s="236"/>
      <c r="P874" s="236"/>
      <c r="Q874" s="236"/>
      <c r="R874" s="236"/>
      <c r="S874" s="236"/>
      <c r="T874" s="237"/>
      <c r="AT874" s="238" t="s">
        <v>180</v>
      </c>
      <c r="AU874" s="238" t="s">
        <v>87</v>
      </c>
      <c r="AV874" s="12" t="s">
        <v>87</v>
      </c>
      <c r="AW874" s="12" t="s">
        <v>38</v>
      </c>
      <c r="AX874" s="12" t="s">
        <v>77</v>
      </c>
      <c r="AY874" s="238" t="s">
        <v>171</v>
      </c>
    </row>
    <row r="875" s="12" customFormat="1">
      <c r="B875" s="228"/>
      <c r="C875" s="229"/>
      <c r="D875" s="219" t="s">
        <v>180</v>
      </c>
      <c r="E875" s="230" t="s">
        <v>1</v>
      </c>
      <c r="F875" s="231" t="s">
        <v>1034</v>
      </c>
      <c r="G875" s="229"/>
      <c r="H875" s="232">
        <v>24.25</v>
      </c>
      <c r="I875" s="233"/>
      <c r="J875" s="229"/>
      <c r="K875" s="229"/>
      <c r="L875" s="234"/>
      <c r="M875" s="235"/>
      <c r="N875" s="236"/>
      <c r="O875" s="236"/>
      <c r="P875" s="236"/>
      <c r="Q875" s="236"/>
      <c r="R875" s="236"/>
      <c r="S875" s="236"/>
      <c r="T875" s="237"/>
      <c r="AT875" s="238" t="s">
        <v>180</v>
      </c>
      <c r="AU875" s="238" t="s">
        <v>87</v>
      </c>
      <c r="AV875" s="12" t="s">
        <v>87</v>
      </c>
      <c r="AW875" s="12" t="s">
        <v>38</v>
      </c>
      <c r="AX875" s="12" t="s">
        <v>77</v>
      </c>
      <c r="AY875" s="238" t="s">
        <v>171</v>
      </c>
    </row>
    <row r="876" s="12" customFormat="1">
      <c r="B876" s="228"/>
      <c r="C876" s="229"/>
      <c r="D876" s="219" t="s">
        <v>180</v>
      </c>
      <c r="E876" s="230" t="s">
        <v>1</v>
      </c>
      <c r="F876" s="231" t="s">
        <v>1035</v>
      </c>
      <c r="G876" s="229"/>
      <c r="H876" s="232">
        <v>7.9900000000000002</v>
      </c>
      <c r="I876" s="233"/>
      <c r="J876" s="229"/>
      <c r="K876" s="229"/>
      <c r="L876" s="234"/>
      <c r="M876" s="235"/>
      <c r="N876" s="236"/>
      <c r="O876" s="236"/>
      <c r="P876" s="236"/>
      <c r="Q876" s="236"/>
      <c r="R876" s="236"/>
      <c r="S876" s="236"/>
      <c r="T876" s="237"/>
      <c r="AT876" s="238" t="s">
        <v>180</v>
      </c>
      <c r="AU876" s="238" t="s">
        <v>87</v>
      </c>
      <c r="AV876" s="12" t="s">
        <v>87</v>
      </c>
      <c r="AW876" s="12" t="s">
        <v>38</v>
      </c>
      <c r="AX876" s="12" t="s">
        <v>77</v>
      </c>
      <c r="AY876" s="238" t="s">
        <v>171</v>
      </c>
    </row>
    <row r="877" s="12" customFormat="1">
      <c r="B877" s="228"/>
      <c r="C877" s="229"/>
      <c r="D877" s="219" t="s">
        <v>180</v>
      </c>
      <c r="E877" s="230" t="s">
        <v>1</v>
      </c>
      <c r="F877" s="231" t="s">
        <v>1037</v>
      </c>
      <c r="G877" s="229"/>
      <c r="H877" s="232">
        <v>3.3700000000000001</v>
      </c>
      <c r="I877" s="233"/>
      <c r="J877" s="229"/>
      <c r="K877" s="229"/>
      <c r="L877" s="234"/>
      <c r="M877" s="235"/>
      <c r="N877" s="236"/>
      <c r="O877" s="236"/>
      <c r="P877" s="236"/>
      <c r="Q877" s="236"/>
      <c r="R877" s="236"/>
      <c r="S877" s="236"/>
      <c r="T877" s="237"/>
      <c r="AT877" s="238" t="s">
        <v>180</v>
      </c>
      <c r="AU877" s="238" t="s">
        <v>87</v>
      </c>
      <c r="AV877" s="12" t="s">
        <v>87</v>
      </c>
      <c r="AW877" s="12" t="s">
        <v>38</v>
      </c>
      <c r="AX877" s="12" t="s">
        <v>77</v>
      </c>
      <c r="AY877" s="238" t="s">
        <v>171</v>
      </c>
    </row>
    <row r="878" s="12" customFormat="1">
      <c r="B878" s="228"/>
      <c r="C878" s="229"/>
      <c r="D878" s="219" t="s">
        <v>180</v>
      </c>
      <c r="E878" s="230" t="s">
        <v>1</v>
      </c>
      <c r="F878" s="231" t="s">
        <v>1038</v>
      </c>
      <c r="G878" s="229"/>
      <c r="H878" s="232">
        <v>5.4800000000000004</v>
      </c>
      <c r="I878" s="233"/>
      <c r="J878" s="229"/>
      <c r="K878" s="229"/>
      <c r="L878" s="234"/>
      <c r="M878" s="235"/>
      <c r="N878" s="236"/>
      <c r="O878" s="236"/>
      <c r="P878" s="236"/>
      <c r="Q878" s="236"/>
      <c r="R878" s="236"/>
      <c r="S878" s="236"/>
      <c r="T878" s="237"/>
      <c r="AT878" s="238" t="s">
        <v>180</v>
      </c>
      <c r="AU878" s="238" t="s">
        <v>87</v>
      </c>
      <c r="AV878" s="12" t="s">
        <v>87</v>
      </c>
      <c r="AW878" s="12" t="s">
        <v>38</v>
      </c>
      <c r="AX878" s="12" t="s">
        <v>77</v>
      </c>
      <c r="AY878" s="238" t="s">
        <v>171</v>
      </c>
    </row>
    <row r="879" s="12" customFormat="1">
      <c r="B879" s="228"/>
      <c r="C879" s="229"/>
      <c r="D879" s="219" t="s">
        <v>180</v>
      </c>
      <c r="E879" s="230" t="s">
        <v>1</v>
      </c>
      <c r="F879" s="231" t="s">
        <v>1039</v>
      </c>
      <c r="G879" s="229"/>
      <c r="H879" s="232">
        <v>4.6100000000000003</v>
      </c>
      <c r="I879" s="233"/>
      <c r="J879" s="229"/>
      <c r="K879" s="229"/>
      <c r="L879" s="234"/>
      <c r="M879" s="235"/>
      <c r="N879" s="236"/>
      <c r="O879" s="236"/>
      <c r="P879" s="236"/>
      <c r="Q879" s="236"/>
      <c r="R879" s="236"/>
      <c r="S879" s="236"/>
      <c r="T879" s="237"/>
      <c r="AT879" s="238" t="s">
        <v>180</v>
      </c>
      <c r="AU879" s="238" t="s">
        <v>87</v>
      </c>
      <c r="AV879" s="12" t="s">
        <v>87</v>
      </c>
      <c r="AW879" s="12" t="s">
        <v>38</v>
      </c>
      <c r="AX879" s="12" t="s">
        <v>77</v>
      </c>
      <c r="AY879" s="238" t="s">
        <v>171</v>
      </c>
    </row>
    <row r="880" s="12" customFormat="1">
      <c r="B880" s="228"/>
      <c r="C880" s="229"/>
      <c r="D880" s="219" t="s">
        <v>180</v>
      </c>
      <c r="E880" s="230" t="s">
        <v>1</v>
      </c>
      <c r="F880" s="231" t="s">
        <v>1040</v>
      </c>
      <c r="G880" s="229"/>
      <c r="H880" s="232">
        <v>3.98</v>
      </c>
      <c r="I880" s="233"/>
      <c r="J880" s="229"/>
      <c r="K880" s="229"/>
      <c r="L880" s="234"/>
      <c r="M880" s="235"/>
      <c r="N880" s="236"/>
      <c r="O880" s="236"/>
      <c r="P880" s="236"/>
      <c r="Q880" s="236"/>
      <c r="R880" s="236"/>
      <c r="S880" s="236"/>
      <c r="T880" s="237"/>
      <c r="AT880" s="238" t="s">
        <v>180</v>
      </c>
      <c r="AU880" s="238" t="s">
        <v>87</v>
      </c>
      <c r="AV880" s="12" t="s">
        <v>87</v>
      </c>
      <c r="AW880" s="12" t="s">
        <v>38</v>
      </c>
      <c r="AX880" s="12" t="s">
        <v>77</v>
      </c>
      <c r="AY880" s="238" t="s">
        <v>171</v>
      </c>
    </row>
    <row r="881" s="13" customFormat="1">
      <c r="B881" s="239"/>
      <c r="C881" s="240"/>
      <c r="D881" s="219" t="s">
        <v>180</v>
      </c>
      <c r="E881" s="241" t="s">
        <v>1</v>
      </c>
      <c r="F881" s="242" t="s">
        <v>253</v>
      </c>
      <c r="G881" s="240"/>
      <c r="H881" s="243">
        <v>141.62800000000001</v>
      </c>
      <c r="I881" s="244"/>
      <c r="J881" s="240"/>
      <c r="K881" s="240"/>
      <c r="L881" s="245"/>
      <c r="M881" s="246"/>
      <c r="N881" s="247"/>
      <c r="O881" s="247"/>
      <c r="P881" s="247"/>
      <c r="Q881" s="247"/>
      <c r="R881" s="247"/>
      <c r="S881" s="247"/>
      <c r="T881" s="248"/>
      <c r="AT881" s="249" t="s">
        <v>180</v>
      </c>
      <c r="AU881" s="249" t="s">
        <v>87</v>
      </c>
      <c r="AV881" s="13" t="s">
        <v>178</v>
      </c>
      <c r="AW881" s="13" t="s">
        <v>38</v>
      </c>
      <c r="AX881" s="13" t="s">
        <v>85</v>
      </c>
      <c r="AY881" s="249" t="s">
        <v>171</v>
      </c>
    </row>
    <row r="882" s="1" customFormat="1" ht="16.5" customHeight="1">
      <c r="B882" s="38"/>
      <c r="C882" s="261" t="s">
        <v>1831</v>
      </c>
      <c r="D882" s="261" t="s">
        <v>383</v>
      </c>
      <c r="E882" s="262" t="s">
        <v>1832</v>
      </c>
      <c r="F882" s="263" t="s">
        <v>1833</v>
      </c>
      <c r="G882" s="264" t="s">
        <v>176</v>
      </c>
      <c r="H882" s="265">
        <v>155.791</v>
      </c>
      <c r="I882" s="266"/>
      <c r="J882" s="267">
        <f>ROUND(I882*H882,2)</f>
        <v>0</v>
      </c>
      <c r="K882" s="263" t="s">
        <v>177</v>
      </c>
      <c r="L882" s="268"/>
      <c r="M882" s="269" t="s">
        <v>1</v>
      </c>
      <c r="N882" s="270" t="s">
        <v>48</v>
      </c>
      <c r="O882" s="79"/>
      <c r="P882" s="214">
        <f>O882*H882</f>
        <v>0</v>
      </c>
      <c r="Q882" s="214">
        <v>0.019199999999999998</v>
      </c>
      <c r="R882" s="214">
        <f>Q882*H882</f>
        <v>2.9911871999999997</v>
      </c>
      <c r="S882" s="214">
        <v>0</v>
      </c>
      <c r="T882" s="215">
        <f>S882*H882</f>
        <v>0</v>
      </c>
      <c r="AR882" s="16" t="s">
        <v>343</v>
      </c>
      <c r="AT882" s="16" t="s">
        <v>383</v>
      </c>
      <c r="AU882" s="16" t="s">
        <v>87</v>
      </c>
      <c r="AY882" s="16" t="s">
        <v>171</v>
      </c>
      <c r="BE882" s="216">
        <f>IF(N882="základní",J882,0)</f>
        <v>0</v>
      </c>
      <c r="BF882" s="216">
        <f>IF(N882="snížená",J882,0)</f>
        <v>0</v>
      </c>
      <c r="BG882" s="216">
        <f>IF(N882="zákl. přenesená",J882,0)</f>
        <v>0</v>
      </c>
      <c r="BH882" s="216">
        <f>IF(N882="sníž. přenesená",J882,0)</f>
        <v>0</v>
      </c>
      <c r="BI882" s="216">
        <f>IF(N882="nulová",J882,0)</f>
        <v>0</v>
      </c>
      <c r="BJ882" s="16" t="s">
        <v>85</v>
      </c>
      <c r="BK882" s="216">
        <f>ROUND(I882*H882,2)</f>
        <v>0</v>
      </c>
      <c r="BL882" s="16" t="s">
        <v>254</v>
      </c>
      <c r="BM882" s="16" t="s">
        <v>1834</v>
      </c>
    </row>
    <row r="883" s="12" customFormat="1">
      <c r="B883" s="228"/>
      <c r="C883" s="229"/>
      <c r="D883" s="219" t="s">
        <v>180</v>
      </c>
      <c r="E883" s="229"/>
      <c r="F883" s="231" t="s">
        <v>1835</v>
      </c>
      <c r="G883" s="229"/>
      <c r="H883" s="232">
        <v>155.791</v>
      </c>
      <c r="I883" s="233"/>
      <c r="J883" s="229"/>
      <c r="K883" s="229"/>
      <c r="L883" s="234"/>
      <c r="M883" s="235"/>
      <c r="N883" s="236"/>
      <c r="O883" s="236"/>
      <c r="P883" s="236"/>
      <c r="Q883" s="236"/>
      <c r="R883" s="236"/>
      <c r="S883" s="236"/>
      <c r="T883" s="237"/>
      <c r="AT883" s="238" t="s">
        <v>180</v>
      </c>
      <c r="AU883" s="238" t="s">
        <v>87</v>
      </c>
      <c r="AV883" s="12" t="s">
        <v>87</v>
      </c>
      <c r="AW883" s="12" t="s">
        <v>4</v>
      </c>
      <c r="AX883" s="12" t="s">
        <v>85</v>
      </c>
      <c r="AY883" s="238" t="s">
        <v>171</v>
      </c>
    </row>
    <row r="884" s="1" customFormat="1" ht="16.5" customHeight="1">
      <c r="B884" s="38"/>
      <c r="C884" s="205" t="s">
        <v>1836</v>
      </c>
      <c r="D884" s="205" t="s">
        <v>173</v>
      </c>
      <c r="E884" s="206" t="s">
        <v>1837</v>
      </c>
      <c r="F884" s="207" t="s">
        <v>1838</v>
      </c>
      <c r="G884" s="208" t="s">
        <v>189</v>
      </c>
      <c r="H884" s="209">
        <v>36.965000000000003</v>
      </c>
      <c r="I884" s="210"/>
      <c r="J884" s="211">
        <f>ROUND(I884*H884,2)</f>
        <v>0</v>
      </c>
      <c r="K884" s="207" t="s">
        <v>177</v>
      </c>
      <c r="L884" s="43"/>
      <c r="M884" s="212" t="s">
        <v>1</v>
      </c>
      <c r="N884" s="213" t="s">
        <v>48</v>
      </c>
      <c r="O884" s="79"/>
      <c r="P884" s="214">
        <f>O884*H884</f>
        <v>0</v>
      </c>
      <c r="Q884" s="214">
        <v>0.00058</v>
      </c>
      <c r="R884" s="214">
        <f>Q884*H884</f>
        <v>0.021439700000000003</v>
      </c>
      <c r="S884" s="214">
        <v>0</v>
      </c>
      <c r="T884" s="215">
        <f>S884*H884</f>
        <v>0</v>
      </c>
      <c r="AR884" s="16" t="s">
        <v>254</v>
      </c>
      <c r="AT884" s="16" t="s">
        <v>173</v>
      </c>
      <c r="AU884" s="16" t="s">
        <v>87</v>
      </c>
      <c r="AY884" s="16" t="s">
        <v>171</v>
      </c>
      <c r="BE884" s="216">
        <f>IF(N884="základní",J884,0)</f>
        <v>0</v>
      </c>
      <c r="BF884" s="216">
        <f>IF(N884="snížená",J884,0)</f>
        <v>0</v>
      </c>
      <c r="BG884" s="216">
        <f>IF(N884="zákl. přenesená",J884,0)</f>
        <v>0</v>
      </c>
      <c r="BH884" s="216">
        <f>IF(N884="sníž. přenesená",J884,0)</f>
        <v>0</v>
      </c>
      <c r="BI884" s="216">
        <f>IF(N884="nulová",J884,0)</f>
        <v>0</v>
      </c>
      <c r="BJ884" s="16" t="s">
        <v>85</v>
      </c>
      <c r="BK884" s="216">
        <f>ROUND(I884*H884,2)</f>
        <v>0</v>
      </c>
      <c r="BL884" s="16" t="s">
        <v>254</v>
      </c>
      <c r="BM884" s="16" t="s">
        <v>1839</v>
      </c>
    </row>
    <row r="885" s="11" customFormat="1">
      <c r="B885" s="217"/>
      <c r="C885" s="218"/>
      <c r="D885" s="219" t="s">
        <v>180</v>
      </c>
      <c r="E885" s="220" t="s">
        <v>1</v>
      </c>
      <c r="F885" s="221" t="s">
        <v>1840</v>
      </c>
      <c r="G885" s="218"/>
      <c r="H885" s="220" t="s">
        <v>1</v>
      </c>
      <c r="I885" s="222"/>
      <c r="J885" s="218"/>
      <c r="K885" s="218"/>
      <c r="L885" s="223"/>
      <c r="M885" s="224"/>
      <c r="N885" s="225"/>
      <c r="O885" s="225"/>
      <c r="P885" s="225"/>
      <c r="Q885" s="225"/>
      <c r="R885" s="225"/>
      <c r="S885" s="225"/>
      <c r="T885" s="226"/>
      <c r="AT885" s="227" t="s">
        <v>180</v>
      </c>
      <c r="AU885" s="227" t="s">
        <v>87</v>
      </c>
      <c r="AV885" s="11" t="s">
        <v>85</v>
      </c>
      <c r="AW885" s="11" t="s">
        <v>38</v>
      </c>
      <c r="AX885" s="11" t="s">
        <v>77</v>
      </c>
      <c r="AY885" s="227" t="s">
        <v>171</v>
      </c>
    </row>
    <row r="886" s="12" customFormat="1">
      <c r="B886" s="228"/>
      <c r="C886" s="229"/>
      <c r="D886" s="219" t="s">
        <v>180</v>
      </c>
      <c r="E886" s="230" t="s">
        <v>1</v>
      </c>
      <c r="F886" s="231" t="s">
        <v>1841</v>
      </c>
      <c r="G886" s="229"/>
      <c r="H886" s="232">
        <v>9.0299999999999994</v>
      </c>
      <c r="I886" s="233"/>
      <c r="J886" s="229"/>
      <c r="K886" s="229"/>
      <c r="L886" s="234"/>
      <c r="M886" s="235"/>
      <c r="N886" s="236"/>
      <c r="O886" s="236"/>
      <c r="P886" s="236"/>
      <c r="Q886" s="236"/>
      <c r="R886" s="236"/>
      <c r="S886" s="236"/>
      <c r="T886" s="237"/>
      <c r="AT886" s="238" t="s">
        <v>180</v>
      </c>
      <c r="AU886" s="238" t="s">
        <v>87</v>
      </c>
      <c r="AV886" s="12" t="s">
        <v>87</v>
      </c>
      <c r="AW886" s="12" t="s">
        <v>38</v>
      </c>
      <c r="AX886" s="12" t="s">
        <v>77</v>
      </c>
      <c r="AY886" s="238" t="s">
        <v>171</v>
      </c>
    </row>
    <row r="887" s="12" customFormat="1">
      <c r="B887" s="228"/>
      <c r="C887" s="229"/>
      <c r="D887" s="219" t="s">
        <v>180</v>
      </c>
      <c r="E887" s="230" t="s">
        <v>1</v>
      </c>
      <c r="F887" s="231" t="s">
        <v>1842</v>
      </c>
      <c r="G887" s="229"/>
      <c r="H887" s="232">
        <v>20.254999999999999</v>
      </c>
      <c r="I887" s="233"/>
      <c r="J887" s="229"/>
      <c r="K887" s="229"/>
      <c r="L887" s="234"/>
      <c r="M887" s="235"/>
      <c r="N887" s="236"/>
      <c r="O887" s="236"/>
      <c r="P887" s="236"/>
      <c r="Q887" s="236"/>
      <c r="R887" s="236"/>
      <c r="S887" s="236"/>
      <c r="T887" s="237"/>
      <c r="AT887" s="238" t="s">
        <v>180</v>
      </c>
      <c r="AU887" s="238" t="s">
        <v>87</v>
      </c>
      <c r="AV887" s="12" t="s">
        <v>87</v>
      </c>
      <c r="AW887" s="12" t="s">
        <v>38</v>
      </c>
      <c r="AX887" s="12" t="s">
        <v>77</v>
      </c>
      <c r="AY887" s="238" t="s">
        <v>171</v>
      </c>
    </row>
    <row r="888" s="12" customFormat="1">
      <c r="B888" s="228"/>
      <c r="C888" s="229"/>
      <c r="D888" s="219" t="s">
        <v>180</v>
      </c>
      <c r="E888" s="230" t="s">
        <v>1</v>
      </c>
      <c r="F888" s="231" t="s">
        <v>1843</v>
      </c>
      <c r="G888" s="229"/>
      <c r="H888" s="232">
        <v>7.6799999999999997</v>
      </c>
      <c r="I888" s="233"/>
      <c r="J888" s="229"/>
      <c r="K888" s="229"/>
      <c r="L888" s="234"/>
      <c r="M888" s="235"/>
      <c r="N888" s="236"/>
      <c r="O888" s="236"/>
      <c r="P888" s="236"/>
      <c r="Q888" s="236"/>
      <c r="R888" s="236"/>
      <c r="S888" s="236"/>
      <c r="T888" s="237"/>
      <c r="AT888" s="238" t="s">
        <v>180</v>
      </c>
      <c r="AU888" s="238" t="s">
        <v>87</v>
      </c>
      <c r="AV888" s="12" t="s">
        <v>87</v>
      </c>
      <c r="AW888" s="12" t="s">
        <v>38</v>
      </c>
      <c r="AX888" s="12" t="s">
        <v>77</v>
      </c>
      <c r="AY888" s="238" t="s">
        <v>171</v>
      </c>
    </row>
    <row r="889" s="13" customFormat="1">
      <c r="B889" s="239"/>
      <c r="C889" s="240"/>
      <c r="D889" s="219" t="s">
        <v>180</v>
      </c>
      <c r="E889" s="241" t="s">
        <v>1</v>
      </c>
      <c r="F889" s="242" t="s">
        <v>253</v>
      </c>
      <c r="G889" s="240"/>
      <c r="H889" s="243">
        <v>36.964999999999996</v>
      </c>
      <c r="I889" s="244"/>
      <c r="J889" s="240"/>
      <c r="K889" s="240"/>
      <c r="L889" s="245"/>
      <c r="M889" s="246"/>
      <c r="N889" s="247"/>
      <c r="O889" s="247"/>
      <c r="P889" s="247"/>
      <c r="Q889" s="247"/>
      <c r="R889" s="247"/>
      <c r="S889" s="247"/>
      <c r="T889" s="248"/>
      <c r="AT889" s="249" t="s">
        <v>180</v>
      </c>
      <c r="AU889" s="249" t="s">
        <v>87</v>
      </c>
      <c r="AV889" s="13" t="s">
        <v>178</v>
      </c>
      <c r="AW889" s="13" t="s">
        <v>38</v>
      </c>
      <c r="AX889" s="13" t="s">
        <v>85</v>
      </c>
      <c r="AY889" s="249" t="s">
        <v>171</v>
      </c>
    </row>
    <row r="890" s="1" customFormat="1" ht="16.5" customHeight="1">
      <c r="B890" s="38"/>
      <c r="C890" s="205" t="s">
        <v>1844</v>
      </c>
      <c r="D890" s="205" t="s">
        <v>173</v>
      </c>
      <c r="E890" s="206" t="s">
        <v>1845</v>
      </c>
      <c r="F890" s="207" t="s">
        <v>1846</v>
      </c>
      <c r="G890" s="208" t="s">
        <v>189</v>
      </c>
      <c r="H890" s="209">
        <v>21.280999999999999</v>
      </c>
      <c r="I890" s="210"/>
      <c r="J890" s="211">
        <f>ROUND(I890*H890,2)</f>
        <v>0</v>
      </c>
      <c r="K890" s="207" t="s">
        <v>177</v>
      </c>
      <c r="L890" s="43"/>
      <c r="M890" s="212" t="s">
        <v>1</v>
      </c>
      <c r="N890" s="213" t="s">
        <v>48</v>
      </c>
      <c r="O890" s="79"/>
      <c r="P890" s="214">
        <f>O890*H890</f>
        <v>0</v>
      </c>
      <c r="Q890" s="214">
        <v>0.00042999999999999999</v>
      </c>
      <c r="R890" s="214">
        <f>Q890*H890</f>
        <v>0.0091508299999999987</v>
      </c>
      <c r="S890" s="214">
        <v>0</v>
      </c>
      <c r="T890" s="215">
        <f>S890*H890</f>
        <v>0</v>
      </c>
      <c r="AR890" s="16" t="s">
        <v>254</v>
      </c>
      <c r="AT890" s="16" t="s">
        <v>173</v>
      </c>
      <c r="AU890" s="16" t="s">
        <v>87</v>
      </c>
      <c r="AY890" s="16" t="s">
        <v>171</v>
      </c>
      <c r="BE890" s="216">
        <f>IF(N890="základní",J890,0)</f>
        <v>0</v>
      </c>
      <c r="BF890" s="216">
        <f>IF(N890="snížená",J890,0)</f>
        <v>0</v>
      </c>
      <c r="BG890" s="216">
        <f>IF(N890="zákl. přenesená",J890,0)</f>
        <v>0</v>
      </c>
      <c r="BH890" s="216">
        <f>IF(N890="sníž. přenesená",J890,0)</f>
        <v>0</v>
      </c>
      <c r="BI890" s="216">
        <f>IF(N890="nulová",J890,0)</f>
        <v>0</v>
      </c>
      <c r="BJ890" s="16" t="s">
        <v>85</v>
      </c>
      <c r="BK890" s="216">
        <f>ROUND(I890*H890,2)</f>
        <v>0</v>
      </c>
      <c r="BL890" s="16" t="s">
        <v>254</v>
      </c>
      <c r="BM890" s="16" t="s">
        <v>1847</v>
      </c>
    </row>
    <row r="891" s="12" customFormat="1">
      <c r="B891" s="228"/>
      <c r="C891" s="229"/>
      <c r="D891" s="219" t="s">
        <v>180</v>
      </c>
      <c r="E891" s="230" t="s">
        <v>1</v>
      </c>
      <c r="F891" s="231" t="s">
        <v>1848</v>
      </c>
      <c r="G891" s="229"/>
      <c r="H891" s="232">
        <v>21.280999999999999</v>
      </c>
      <c r="I891" s="233"/>
      <c r="J891" s="229"/>
      <c r="K891" s="229"/>
      <c r="L891" s="234"/>
      <c r="M891" s="235"/>
      <c r="N891" s="236"/>
      <c r="O891" s="236"/>
      <c r="P891" s="236"/>
      <c r="Q891" s="236"/>
      <c r="R891" s="236"/>
      <c r="S891" s="236"/>
      <c r="T891" s="237"/>
      <c r="AT891" s="238" t="s">
        <v>180</v>
      </c>
      <c r="AU891" s="238" t="s">
        <v>87</v>
      </c>
      <c r="AV891" s="12" t="s">
        <v>87</v>
      </c>
      <c r="AW891" s="12" t="s">
        <v>38</v>
      </c>
      <c r="AX891" s="12" t="s">
        <v>85</v>
      </c>
      <c r="AY891" s="238" t="s">
        <v>171</v>
      </c>
    </row>
    <row r="892" s="1" customFormat="1" ht="16.5" customHeight="1">
      <c r="B892" s="38"/>
      <c r="C892" s="261" t="s">
        <v>1849</v>
      </c>
      <c r="D892" s="261" t="s">
        <v>383</v>
      </c>
      <c r="E892" s="262" t="s">
        <v>1850</v>
      </c>
      <c r="F892" s="263" t="s">
        <v>1851</v>
      </c>
      <c r="G892" s="264" t="s">
        <v>331</v>
      </c>
      <c r="H892" s="265">
        <v>78.031000000000006</v>
      </c>
      <c r="I892" s="266"/>
      <c r="J892" s="267">
        <f>ROUND(I892*H892,2)</f>
        <v>0</v>
      </c>
      <c r="K892" s="263" t="s">
        <v>177</v>
      </c>
      <c r="L892" s="268"/>
      <c r="M892" s="269" t="s">
        <v>1</v>
      </c>
      <c r="N892" s="270" t="s">
        <v>48</v>
      </c>
      <c r="O892" s="79"/>
      <c r="P892" s="214">
        <f>O892*H892</f>
        <v>0</v>
      </c>
      <c r="Q892" s="214">
        <v>0.00036000000000000002</v>
      </c>
      <c r="R892" s="214">
        <f>Q892*H892</f>
        <v>0.028091160000000004</v>
      </c>
      <c r="S892" s="214">
        <v>0</v>
      </c>
      <c r="T892" s="215">
        <f>S892*H892</f>
        <v>0</v>
      </c>
      <c r="AR892" s="16" t="s">
        <v>343</v>
      </c>
      <c r="AT892" s="16" t="s">
        <v>383</v>
      </c>
      <c r="AU892" s="16" t="s">
        <v>87</v>
      </c>
      <c r="AY892" s="16" t="s">
        <v>171</v>
      </c>
      <c r="BE892" s="216">
        <f>IF(N892="základní",J892,0)</f>
        <v>0</v>
      </c>
      <c r="BF892" s="216">
        <f>IF(N892="snížená",J892,0)</f>
        <v>0</v>
      </c>
      <c r="BG892" s="216">
        <f>IF(N892="zákl. přenesená",J892,0)</f>
        <v>0</v>
      </c>
      <c r="BH892" s="216">
        <f>IF(N892="sníž. přenesená",J892,0)</f>
        <v>0</v>
      </c>
      <c r="BI892" s="216">
        <f>IF(N892="nulová",J892,0)</f>
        <v>0</v>
      </c>
      <c r="BJ892" s="16" t="s">
        <v>85</v>
      </c>
      <c r="BK892" s="216">
        <f>ROUND(I892*H892,2)</f>
        <v>0</v>
      </c>
      <c r="BL892" s="16" t="s">
        <v>254</v>
      </c>
      <c r="BM892" s="16" t="s">
        <v>1852</v>
      </c>
    </row>
    <row r="893" s="12" customFormat="1">
      <c r="B893" s="228"/>
      <c r="C893" s="229"/>
      <c r="D893" s="219" t="s">
        <v>180</v>
      </c>
      <c r="E893" s="230" t="s">
        <v>1</v>
      </c>
      <c r="F893" s="231" t="s">
        <v>1853</v>
      </c>
      <c r="G893" s="229"/>
      <c r="H893" s="232">
        <v>70.936999999999998</v>
      </c>
      <c r="I893" s="233"/>
      <c r="J893" s="229"/>
      <c r="K893" s="229"/>
      <c r="L893" s="234"/>
      <c r="M893" s="235"/>
      <c r="N893" s="236"/>
      <c r="O893" s="236"/>
      <c r="P893" s="236"/>
      <c r="Q893" s="236"/>
      <c r="R893" s="236"/>
      <c r="S893" s="236"/>
      <c r="T893" s="237"/>
      <c r="AT893" s="238" t="s">
        <v>180</v>
      </c>
      <c r="AU893" s="238" t="s">
        <v>87</v>
      </c>
      <c r="AV893" s="12" t="s">
        <v>87</v>
      </c>
      <c r="AW893" s="12" t="s">
        <v>38</v>
      </c>
      <c r="AX893" s="12" t="s">
        <v>85</v>
      </c>
      <c r="AY893" s="238" t="s">
        <v>171</v>
      </c>
    </row>
    <row r="894" s="12" customFormat="1">
      <c r="B894" s="228"/>
      <c r="C894" s="229"/>
      <c r="D894" s="219" t="s">
        <v>180</v>
      </c>
      <c r="E894" s="229"/>
      <c r="F894" s="231" t="s">
        <v>1854</v>
      </c>
      <c r="G894" s="229"/>
      <c r="H894" s="232">
        <v>78.031000000000006</v>
      </c>
      <c r="I894" s="233"/>
      <c r="J894" s="229"/>
      <c r="K894" s="229"/>
      <c r="L894" s="234"/>
      <c r="M894" s="235"/>
      <c r="N894" s="236"/>
      <c r="O894" s="236"/>
      <c r="P894" s="236"/>
      <c r="Q894" s="236"/>
      <c r="R894" s="236"/>
      <c r="S894" s="236"/>
      <c r="T894" s="237"/>
      <c r="AT894" s="238" t="s">
        <v>180</v>
      </c>
      <c r="AU894" s="238" t="s">
        <v>87</v>
      </c>
      <c r="AV894" s="12" t="s">
        <v>87</v>
      </c>
      <c r="AW894" s="12" t="s">
        <v>4</v>
      </c>
      <c r="AX894" s="12" t="s">
        <v>85</v>
      </c>
      <c r="AY894" s="238" t="s">
        <v>171</v>
      </c>
    </row>
    <row r="895" s="1" customFormat="1" ht="16.5" customHeight="1">
      <c r="B895" s="38"/>
      <c r="C895" s="205" t="s">
        <v>1855</v>
      </c>
      <c r="D895" s="205" t="s">
        <v>173</v>
      </c>
      <c r="E895" s="206" t="s">
        <v>1856</v>
      </c>
      <c r="F895" s="207" t="s">
        <v>1857</v>
      </c>
      <c r="G895" s="208" t="s">
        <v>176</v>
      </c>
      <c r="H895" s="209">
        <v>141.62799999999999</v>
      </c>
      <c r="I895" s="210"/>
      <c r="J895" s="211">
        <f>ROUND(I895*H895,2)</f>
        <v>0</v>
      </c>
      <c r="K895" s="207" t="s">
        <v>177</v>
      </c>
      <c r="L895" s="43"/>
      <c r="M895" s="212" t="s">
        <v>1</v>
      </c>
      <c r="N895" s="213" t="s">
        <v>48</v>
      </c>
      <c r="O895" s="79"/>
      <c r="P895" s="214">
        <f>O895*H895</f>
        <v>0</v>
      </c>
      <c r="Q895" s="214">
        <v>0</v>
      </c>
      <c r="R895" s="214">
        <f>Q895*H895</f>
        <v>0</v>
      </c>
      <c r="S895" s="214">
        <v>0</v>
      </c>
      <c r="T895" s="215">
        <f>S895*H895</f>
        <v>0</v>
      </c>
      <c r="AR895" s="16" t="s">
        <v>254</v>
      </c>
      <c r="AT895" s="16" t="s">
        <v>173</v>
      </c>
      <c r="AU895" s="16" t="s">
        <v>87</v>
      </c>
      <c r="AY895" s="16" t="s">
        <v>171</v>
      </c>
      <c r="BE895" s="216">
        <f>IF(N895="základní",J895,0)</f>
        <v>0</v>
      </c>
      <c r="BF895" s="216">
        <f>IF(N895="snížená",J895,0)</f>
        <v>0</v>
      </c>
      <c r="BG895" s="216">
        <f>IF(N895="zákl. přenesená",J895,0)</f>
        <v>0</v>
      </c>
      <c r="BH895" s="216">
        <f>IF(N895="sníž. přenesená",J895,0)</f>
        <v>0</v>
      </c>
      <c r="BI895" s="216">
        <f>IF(N895="nulová",J895,0)</f>
        <v>0</v>
      </c>
      <c r="BJ895" s="16" t="s">
        <v>85</v>
      </c>
      <c r="BK895" s="216">
        <f>ROUND(I895*H895,2)</f>
        <v>0</v>
      </c>
      <c r="BL895" s="16" t="s">
        <v>254</v>
      </c>
      <c r="BM895" s="16" t="s">
        <v>1858</v>
      </c>
    </row>
    <row r="896" s="1" customFormat="1" ht="16.5" customHeight="1">
      <c r="B896" s="38"/>
      <c r="C896" s="205" t="s">
        <v>1859</v>
      </c>
      <c r="D896" s="205" t="s">
        <v>173</v>
      </c>
      <c r="E896" s="206" t="s">
        <v>1860</v>
      </c>
      <c r="F896" s="207" t="s">
        <v>1861</v>
      </c>
      <c r="G896" s="208" t="s">
        <v>176</v>
      </c>
      <c r="H896" s="209">
        <v>19.184000000000001</v>
      </c>
      <c r="I896" s="210"/>
      <c r="J896" s="211">
        <f>ROUND(I896*H896,2)</f>
        <v>0</v>
      </c>
      <c r="K896" s="207" t="s">
        <v>177</v>
      </c>
      <c r="L896" s="43"/>
      <c r="M896" s="212" t="s">
        <v>1</v>
      </c>
      <c r="N896" s="213" t="s">
        <v>48</v>
      </c>
      <c r="O896" s="79"/>
      <c r="P896" s="214">
        <f>O896*H896</f>
        <v>0</v>
      </c>
      <c r="Q896" s="214">
        <v>0.0015</v>
      </c>
      <c r="R896" s="214">
        <f>Q896*H896</f>
        <v>0.028776000000000003</v>
      </c>
      <c r="S896" s="214">
        <v>0</v>
      </c>
      <c r="T896" s="215">
        <f>S896*H896</f>
        <v>0</v>
      </c>
      <c r="AR896" s="16" t="s">
        <v>254</v>
      </c>
      <c r="AT896" s="16" t="s">
        <v>173</v>
      </c>
      <c r="AU896" s="16" t="s">
        <v>87</v>
      </c>
      <c r="AY896" s="16" t="s">
        <v>171</v>
      </c>
      <c r="BE896" s="216">
        <f>IF(N896="základní",J896,0)</f>
        <v>0</v>
      </c>
      <c r="BF896" s="216">
        <f>IF(N896="snížená",J896,0)</f>
        <v>0</v>
      </c>
      <c r="BG896" s="216">
        <f>IF(N896="zákl. přenesená",J896,0)</f>
        <v>0</v>
      </c>
      <c r="BH896" s="216">
        <f>IF(N896="sníž. přenesená",J896,0)</f>
        <v>0</v>
      </c>
      <c r="BI896" s="216">
        <f>IF(N896="nulová",J896,0)</f>
        <v>0</v>
      </c>
      <c r="BJ896" s="16" t="s">
        <v>85</v>
      </c>
      <c r="BK896" s="216">
        <f>ROUND(I896*H896,2)</f>
        <v>0</v>
      </c>
      <c r="BL896" s="16" t="s">
        <v>254</v>
      </c>
      <c r="BM896" s="16" t="s">
        <v>1862</v>
      </c>
    </row>
    <row r="897" s="12" customFormat="1">
      <c r="B897" s="228"/>
      <c r="C897" s="229"/>
      <c r="D897" s="219" t="s">
        <v>180</v>
      </c>
      <c r="E897" s="230" t="s">
        <v>1</v>
      </c>
      <c r="F897" s="231" t="s">
        <v>1863</v>
      </c>
      <c r="G897" s="229"/>
      <c r="H897" s="232">
        <v>19.184000000000001</v>
      </c>
      <c r="I897" s="233"/>
      <c r="J897" s="229"/>
      <c r="K897" s="229"/>
      <c r="L897" s="234"/>
      <c r="M897" s="235"/>
      <c r="N897" s="236"/>
      <c r="O897" s="236"/>
      <c r="P897" s="236"/>
      <c r="Q897" s="236"/>
      <c r="R897" s="236"/>
      <c r="S897" s="236"/>
      <c r="T897" s="237"/>
      <c r="AT897" s="238" t="s">
        <v>180</v>
      </c>
      <c r="AU897" s="238" t="s">
        <v>87</v>
      </c>
      <c r="AV897" s="12" t="s">
        <v>87</v>
      </c>
      <c r="AW897" s="12" t="s">
        <v>38</v>
      </c>
      <c r="AX897" s="12" t="s">
        <v>85</v>
      </c>
      <c r="AY897" s="238" t="s">
        <v>171</v>
      </c>
    </row>
    <row r="898" s="1" customFormat="1" ht="16.5" customHeight="1">
      <c r="B898" s="38"/>
      <c r="C898" s="205" t="s">
        <v>1864</v>
      </c>
      <c r="D898" s="205" t="s">
        <v>173</v>
      </c>
      <c r="E898" s="206" t="s">
        <v>1865</v>
      </c>
      <c r="F898" s="207" t="s">
        <v>1866</v>
      </c>
      <c r="G898" s="208" t="s">
        <v>234</v>
      </c>
      <c r="H898" s="209">
        <v>4.0129999999999999</v>
      </c>
      <c r="I898" s="210"/>
      <c r="J898" s="211">
        <f>ROUND(I898*H898,2)</f>
        <v>0</v>
      </c>
      <c r="K898" s="207" t="s">
        <v>177</v>
      </c>
      <c r="L898" s="43"/>
      <c r="M898" s="212" t="s">
        <v>1</v>
      </c>
      <c r="N898" s="213" t="s">
        <v>48</v>
      </c>
      <c r="O898" s="79"/>
      <c r="P898" s="214">
        <f>O898*H898</f>
        <v>0</v>
      </c>
      <c r="Q898" s="214">
        <v>0</v>
      </c>
      <c r="R898" s="214">
        <f>Q898*H898</f>
        <v>0</v>
      </c>
      <c r="S898" s="214">
        <v>0</v>
      </c>
      <c r="T898" s="215">
        <f>S898*H898</f>
        <v>0</v>
      </c>
      <c r="AR898" s="16" t="s">
        <v>254</v>
      </c>
      <c r="AT898" s="16" t="s">
        <v>173</v>
      </c>
      <c r="AU898" s="16" t="s">
        <v>87</v>
      </c>
      <c r="AY898" s="16" t="s">
        <v>171</v>
      </c>
      <c r="BE898" s="216">
        <f>IF(N898="základní",J898,0)</f>
        <v>0</v>
      </c>
      <c r="BF898" s="216">
        <f>IF(N898="snížená",J898,0)</f>
        <v>0</v>
      </c>
      <c r="BG898" s="216">
        <f>IF(N898="zákl. přenesená",J898,0)</f>
        <v>0</v>
      </c>
      <c r="BH898" s="216">
        <f>IF(N898="sníž. přenesená",J898,0)</f>
        <v>0</v>
      </c>
      <c r="BI898" s="216">
        <f>IF(N898="nulová",J898,0)</f>
        <v>0</v>
      </c>
      <c r="BJ898" s="16" t="s">
        <v>85</v>
      </c>
      <c r="BK898" s="216">
        <f>ROUND(I898*H898,2)</f>
        <v>0</v>
      </c>
      <c r="BL898" s="16" t="s">
        <v>254</v>
      </c>
      <c r="BM898" s="16" t="s">
        <v>1867</v>
      </c>
    </row>
    <row r="899" s="1" customFormat="1" ht="16.5" customHeight="1">
      <c r="B899" s="38"/>
      <c r="C899" s="205" t="s">
        <v>1868</v>
      </c>
      <c r="D899" s="205" t="s">
        <v>173</v>
      </c>
      <c r="E899" s="206" t="s">
        <v>1869</v>
      </c>
      <c r="F899" s="207" t="s">
        <v>1870</v>
      </c>
      <c r="G899" s="208" t="s">
        <v>234</v>
      </c>
      <c r="H899" s="209">
        <v>4.0129999999999999</v>
      </c>
      <c r="I899" s="210"/>
      <c r="J899" s="211">
        <f>ROUND(I899*H899,2)</f>
        <v>0</v>
      </c>
      <c r="K899" s="207" t="s">
        <v>177</v>
      </c>
      <c r="L899" s="43"/>
      <c r="M899" s="212" t="s">
        <v>1</v>
      </c>
      <c r="N899" s="213" t="s">
        <v>48</v>
      </c>
      <c r="O899" s="79"/>
      <c r="P899" s="214">
        <f>O899*H899</f>
        <v>0</v>
      </c>
      <c r="Q899" s="214">
        <v>0</v>
      </c>
      <c r="R899" s="214">
        <f>Q899*H899</f>
        <v>0</v>
      </c>
      <c r="S899" s="214">
        <v>0</v>
      </c>
      <c r="T899" s="215">
        <f>S899*H899</f>
        <v>0</v>
      </c>
      <c r="AR899" s="16" t="s">
        <v>254</v>
      </c>
      <c r="AT899" s="16" t="s">
        <v>173</v>
      </c>
      <c r="AU899" s="16" t="s">
        <v>87</v>
      </c>
      <c r="AY899" s="16" t="s">
        <v>171</v>
      </c>
      <c r="BE899" s="216">
        <f>IF(N899="základní",J899,0)</f>
        <v>0</v>
      </c>
      <c r="BF899" s="216">
        <f>IF(N899="snížená",J899,0)</f>
        <v>0</v>
      </c>
      <c r="BG899" s="216">
        <f>IF(N899="zákl. přenesená",J899,0)</f>
        <v>0</v>
      </c>
      <c r="BH899" s="216">
        <f>IF(N899="sníž. přenesená",J899,0)</f>
        <v>0</v>
      </c>
      <c r="BI899" s="216">
        <f>IF(N899="nulová",J899,0)</f>
        <v>0</v>
      </c>
      <c r="BJ899" s="16" t="s">
        <v>85</v>
      </c>
      <c r="BK899" s="216">
        <f>ROUND(I899*H899,2)</f>
        <v>0</v>
      </c>
      <c r="BL899" s="16" t="s">
        <v>254</v>
      </c>
      <c r="BM899" s="16" t="s">
        <v>1871</v>
      </c>
    </row>
    <row r="900" s="10" customFormat="1" ht="22.8" customHeight="1">
      <c r="B900" s="189"/>
      <c r="C900" s="190"/>
      <c r="D900" s="191" t="s">
        <v>76</v>
      </c>
      <c r="E900" s="203" t="s">
        <v>1872</v>
      </c>
      <c r="F900" s="203" t="s">
        <v>1873</v>
      </c>
      <c r="G900" s="190"/>
      <c r="H900" s="190"/>
      <c r="I900" s="193"/>
      <c r="J900" s="204">
        <f>BK900</f>
        <v>0</v>
      </c>
      <c r="K900" s="190"/>
      <c r="L900" s="195"/>
      <c r="M900" s="196"/>
      <c r="N900" s="197"/>
      <c r="O900" s="197"/>
      <c r="P900" s="198">
        <f>SUM(P901:P912)</f>
        <v>0</v>
      </c>
      <c r="Q900" s="197"/>
      <c r="R900" s="198">
        <f>SUM(R901:R912)</f>
        <v>2.8135229999999996</v>
      </c>
      <c r="S900" s="197"/>
      <c r="T900" s="199">
        <f>SUM(T901:T912)</f>
        <v>0</v>
      </c>
      <c r="AR900" s="200" t="s">
        <v>87</v>
      </c>
      <c r="AT900" s="201" t="s">
        <v>76</v>
      </c>
      <c r="AU900" s="201" t="s">
        <v>85</v>
      </c>
      <c r="AY900" s="200" t="s">
        <v>171</v>
      </c>
      <c r="BK900" s="202">
        <f>SUM(BK901:BK912)</f>
        <v>0</v>
      </c>
    </row>
    <row r="901" s="1" customFormat="1" ht="16.5" customHeight="1">
      <c r="B901" s="38"/>
      <c r="C901" s="205" t="s">
        <v>1874</v>
      </c>
      <c r="D901" s="205" t="s">
        <v>173</v>
      </c>
      <c r="E901" s="206" t="s">
        <v>1875</v>
      </c>
      <c r="F901" s="207" t="s">
        <v>1876</v>
      </c>
      <c r="G901" s="208" t="s">
        <v>176</v>
      </c>
      <c r="H901" s="209">
        <v>134.40000000000001</v>
      </c>
      <c r="I901" s="210"/>
      <c r="J901" s="211">
        <f>ROUND(I901*H901,2)</f>
        <v>0</v>
      </c>
      <c r="K901" s="207" t="s">
        <v>177</v>
      </c>
      <c r="L901" s="43"/>
      <c r="M901" s="212" t="s">
        <v>1</v>
      </c>
      <c r="N901" s="213" t="s">
        <v>48</v>
      </c>
      <c r="O901" s="79"/>
      <c r="P901" s="214">
        <f>O901*H901</f>
        <v>0</v>
      </c>
      <c r="Q901" s="214">
        <v>0</v>
      </c>
      <c r="R901" s="214">
        <f>Q901*H901</f>
        <v>0</v>
      </c>
      <c r="S901" s="214">
        <v>0</v>
      </c>
      <c r="T901" s="215">
        <f>S901*H901</f>
        <v>0</v>
      </c>
      <c r="AR901" s="16" t="s">
        <v>254</v>
      </c>
      <c r="AT901" s="16" t="s">
        <v>173</v>
      </c>
      <c r="AU901" s="16" t="s">
        <v>87</v>
      </c>
      <c r="AY901" s="16" t="s">
        <v>171</v>
      </c>
      <c r="BE901" s="216">
        <f>IF(N901="základní",J901,0)</f>
        <v>0</v>
      </c>
      <c r="BF901" s="216">
        <f>IF(N901="snížená",J901,0)</f>
        <v>0</v>
      </c>
      <c r="BG901" s="216">
        <f>IF(N901="zákl. přenesená",J901,0)</f>
        <v>0</v>
      </c>
      <c r="BH901" s="216">
        <f>IF(N901="sníž. přenesená",J901,0)</f>
        <v>0</v>
      </c>
      <c r="BI901" s="216">
        <f>IF(N901="nulová",J901,0)</f>
        <v>0</v>
      </c>
      <c r="BJ901" s="16" t="s">
        <v>85</v>
      </c>
      <c r="BK901" s="216">
        <f>ROUND(I901*H901,2)</f>
        <v>0</v>
      </c>
      <c r="BL901" s="16" t="s">
        <v>254</v>
      </c>
      <c r="BM901" s="16" t="s">
        <v>1877</v>
      </c>
    </row>
    <row r="902" s="1" customFormat="1" ht="16.5" customHeight="1">
      <c r="B902" s="38"/>
      <c r="C902" s="261" t="s">
        <v>1878</v>
      </c>
      <c r="D902" s="261" t="s">
        <v>383</v>
      </c>
      <c r="E902" s="262" t="s">
        <v>1879</v>
      </c>
      <c r="F902" s="263" t="s">
        <v>1880</v>
      </c>
      <c r="G902" s="264" t="s">
        <v>176</v>
      </c>
      <c r="H902" s="265">
        <v>141.12000000000001</v>
      </c>
      <c r="I902" s="266"/>
      <c r="J902" s="267">
        <f>ROUND(I902*H902,2)</f>
        <v>0</v>
      </c>
      <c r="K902" s="263" t="s">
        <v>177</v>
      </c>
      <c r="L902" s="268"/>
      <c r="M902" s="269" t="s">
        <v>1</v>
      </c>
      <c r="N902" s="270" t="s">
        <v>48</v>
      </c>
      <c r="O902" s="79"/>
      <c r="P902" s="214">
        <f>O902*H902</f>
        <v>0</v>
      </c>
      <c r="Q902" s="214">
        <v>0.00059999999999999995</v>
      </c>
      <c r="R902" s="214">
        <f>Q902*H902</f>
        <v>0.084671999999999997</v>
      </c>
      <c r="S902" s="214">
        <v>0</v>
      </c>
      <c r="T902" s="215">
        <f>S902*H902</f>
        <v>0</v>
      </c>
      <c r="AR902" s="16" t="s">
        <v>343</v>
      </c>
      <c r="AT902" s="16" t="s">
        <v>383</v>
      </c>
      <c r="AU902" s="16" t="s">
        <v>87</v>
      </c>
      <c r="AY902" s="16" t="s">
        <v>171</v>
      </c>
      <c r="BE902" s="216">
        <f>IF(N902="základní",J902,0)</f>
        <v>0</v>
      </c>
      <c r="BF902" s="216">
        <f>IF(N902="snížená",J902,0)</f>
        <v>0</v>
      </c>
      <c r="BG902" s="216">
        <f>IF(N902="zákl. přenesená",J902,0)</f>
        <v>0</v>
      </c>
      <c r="BH902" s="216">
        <f>IF(N902="sníž. přenesená",J902,0)</f>
        <v>0</v>
      </c>
      <c r="BI902" s="216">
        <f>IF(N902="nulová",J902,0)</f>
        <v>0</v>
      </c>
      <c r="BJ902" s="16" t="s">
        <v>85</v>
      </c>
      <c r="BK902" s="216">
        <f>ROUND(I902*H902,2)</f>
        <v>0</v>
      </c>
      <c r="BL902" s="16" t="s">
        <v>254</v>
      </c>
      <c r="BM902" s="16" t="s">
        <v>1881</v>
      </c>
    </row>
    <row r="903" s="12" customFormat="1">
      <c r="B903" s="228"/>
      <c r="C903" s="229"/>
      <c r="D903" s="219" t="s">
        <v>180</v>
      </c>
      <c r="E903" s="229"/>
      <c r="F903" s="231" t="s">
        <v>1882</v>
      </c>
      <c r="G903" s="229"/>
      <c r="H903" s="232">
        <v>141.12000000000001</v>
      </c>
      <c r="I903" s="233"/>
      <c r="J903" s="229"/>
      <c r="K903" s="229"/>
      <c r="L903" s="234"/>
      <c r="M903" s="235"/>
      <c r="N903" s="236"/>
      <c r="O903" s="236"/>
      <c r="P903" s="236"/>
      <c r="Q903" s="236"/>
      <c r="R903" s="236"/>
      <c r="S903" s="236"/>
      <c r="T903" s="237"/>
      <c r="AT903" s="238" t="s">
        <v>180</v>
      </c>
      <c r="AU903" s="238" t="s">
        <v>87</v>
      </c>
      <c r="AV903" s="12" t="s">
        <v>87</v>
      </c>
      <c r="AW903" s="12" t="s">
        <v>4</v>
      </c>
      <c r="AX903" s="12" t="s">
        <v>85</v>
      </c>
      <c r="AY903" s="238" t="s">
        <v>171</v>
      </c>
    </row>
    <row r="904" s="1" customFormat="1" ht="16.5" customHeight="1">
      <c r="B904" s="38"/>
      <c r="C904" s="205" t="s">
        <v>1883</v>
      </c>
      <c r="D904" s="205" t="s">
        <v>173</v>
      </c>
      <c r="E904" s="206" t="s">
        <v>1884</v>
      </c>
      <c r="F904" s="207" t="s">
        <v>1885</v>
      </c>
      <c r="G904" s="208" t="s">
        <v>176</v>
      </c>
      <c r="H904" s="209">
        <v>134.40000000000001</v>
      </c>
      <c r="I904" s="210"/>
      <c r="J904" s="211">
        <f>ROUND(I904*H904,2)</f>
        <v>0</v>
      </c>
      <c r="K904" s="207" t="s">
        <v>177</v>
      </c>
      <c r="L904" s="43"/>
      <c r="M904" s="212" t="s">
        <v>1</v>
      </c>
      <c r="N904" s="213" t="s">
        <v>48</v>
      </c>
      <c r="O904" s="79"/>
      <c r="P904" s="214">
        <f>O904*H904</f>
        <v>0</v>
      </c>
      <c r="Q904" s="214">
        <v>0</v>
      </c>
      <c r="R904" s="214">
        <f>Q904*H904</f>
        <v>0</v>
      </c>
      <c r="S904" s="214">
        <v>0</v>
      </c>
      <c r="T904" s="215">
        <f>S904*H904</f>
        <v>0</v>
      </c>
      <c r="AR904" s="16" t="s">
        <v>254</v>
      </c>
      <c r="AT904" s="16" t="s">
        <v>173</v>
      </c>
      <c r="AU904" s="16" t="s">
        <v>87</v>
      </c>
      <c r="AY904" s="16" t="s">
        <v>171</v>
      </c>
      <c r="BE904" s="216">
        <f>IF(N904="základní",J904,0)</f>
        <v>0</v>
      </c>
      <c r="BF904" s="216">
        <f>IF(N904="snížená",J904,0)</f>
        <v>0</v>
      </c>
      <c r="BG904" s="216">
        <f>IF(N904="zákl. přenesená",J904,0)</f>
        <v>0</v>
      </c>
      <c r="BH904" s="216">
        <f>IF(N904="sníž. přenesená",J904,0)</f>
        <v>0</v>
      </c>
      <c r="BI904" s="216">
        <f>IF(N904="nulová",J904,0)</f>
        <v>0</v>
      </c>
      <c r="BJ904" s="16" t="s">
        <v>85</v>
      </c>
      <c r="BK904" s="216">
        <f>ROUND(I904*H904,2)</f>
        <v>0</v>
      </c>
      <c r="BL904" s="16" t="s">
        <v>254</v>
      </c>
      <c r="BM904" s="16" t="s">
        <v>1886</v>
      </c>
    </row>
    <row r="905" s="12" customFormat="1">
      <c r="B905" s="228"/>
      <c r="C905" s="229"/>
      <c r="D905" s="219" t="s">
        <v>180</v>
      </c>
      <c r="E905" s="230" t="s">
        <v>1</v>
      </c>
      <c r="F905" s="231" t="s">
        <v>1887</v>
      </c>
      <c r="G905" s="229"/>
      <c r="H905" s="232">
        <v>134.40000000000001</v>
      </c>
      <c r="I905" s="233"/>
      <c r="J905" s="229"/>
      <c r="K905" s="229"/>
      <c r="L905" s="234"/>
      <c r="M905" s="235"/>
      <c r="N905" s="236"/>
      <c r="O905" s="236"/>
      <c r="P905" s="236"/>
      <c r="Q905" s="236"/>
      <c r="R905" s="236"/>
      <c r="S905" s="236"/>
      <c r="T905" s="237"/>
      <c r="AT905" s="238" t="s">
        <v>180</v>
      </c>
      <c r="AU905" s="238" t="s">
        <v>87</v>
      </c>
      <c r="AV905" s="12" t="s">
        <v>87</v>
      </c>
      <c r="AW905" s="12" t="s">
        <v>38</v>
      </c>
      <c r="AX905" s="12" t="s">
        <v>85</v>
      </c>
      <c r="AY905" s="238" t="s">
        <v>171</v>
      </c>
    </row>
    <row r="906" s="1" customFormat="1" ht="16.5" customHeight="1">
      <c r="B906" s="38"/>
      <c r="C906" s="261" t="s">
        <v>1888</v>
      </c>
      <c r="D906" s="261" t="s">
        <v>383</v>
      </c>
      <c r="E906" s="262" t="s">
        <v>1889</v>
      </c>
      <c r="F906" s="263" t="s">
        <v>1890</v>
      </c>
      <c r="G906" s="264" t="s">
        <v>176</v>
      </c>
      <c r="H906" s="265">
        <v>141.12000000000001</v>
      </c>
      <c r="I906" s="266"/>
      <c r="J906" s="267">
        <f>ROUND(I906*H906,2)</f>
        <v>0</v>
      </c>
      <c r="K906" s="263" t="s">
        <v>177</v>
      </c>
      <c r="L906" s="268"/>
      <c r="M906" s="269" t="s">
        <v>1</v>
      </c>
      <c r="N906" s="270" t="s">
        <v>48</v>
      </c>
      <c r="O906" s="79"/>
      <c r="P906" s="214">
        <f>O906*H906</f>
        <v>0</v>
      </c>
      <c r="Q906" s="214">
        <v>0.01925</v>
      </c>
      <c r="R906" s="214">
        <f>Q906*H906</f>
        <v>2.7165599999999999</v>
      </c>
      <c r="S906" s="214">
        <v>0</v>
      </c>
      <c r="T906" s="215">
        <f>S906*H906</f>
        <v>0</v>
      </c>
      <c r="AR906" s="16" t="s">
        <v>343</v>
      </c>
      <c r="AT906" s="16" t="s">
        <v>383</v>
      </c>
      <c r="AU906" s="16" t="s">
        <v>87</v>
      </c>
      <c r="AY906" s="16" t="s">
        <v>171</v>
      </c>
      <c r="BE906" s="216">
        <f>IF(N906="základní",J906,0)</f>
        <v>0</v>
      </c>
      <c r="BF906" s="216">
        <f>IF(N906="snížená",J906,0)</f>
        <v>0</v>
      </c>
      <c r="BG906" s="216">
        <f>IF(N906="zákl. přenesená",J906,0)</f>
        <v>0</v>
      </c>
      <c r="BH906" s="216">
        <f>IF(N906="sníž. přenesená",J906,0)</f>
        <v>0</v>
      </c>
      <c r="BI906" s="216">
        <f>IF(N906="nulová",J906,0)</f>
        <v>0</v>
      </c>
      <c r="BJ906" s="16" t="s">
        <v>85</v>
      </c>
      <c r="BK906" s="216">
        <f>ROUND(I906*H906,2)</f>
        <v>0</v>
      </c>
      <c r="BL906" s="16" t="s">
        <v>254</v>
      </c>
      <c r="BM906" s="16" t="s">
        <v>1891</v>
      </c>
    </row>
    <row r="907" s="12" customFormat="1">
      <c r="B907" s="228"/>
      <c r="C907" s="229"/>
      <c r="D907" s="219" t="s">
        <v>180</v>
      </c>
      <c r="E907" s="229"/>
      <c r="F907" s="231" t="s">
        <v>1882</v>
      </c>
      <c r="G907" s="229"/>
      <c r="H907" s="232">
        <v>141.12000000000001</v>
      </c>
      <c r="I907" s="233"/>
      <c r="J907" s="229"/>
      <c r="K907" s="229"/>
      <c r="L907" s="234"/>
      <c r="M907" s="235"/>
      <c r="N907" s="236"/>
      <c r="O907" s="236"/>
      <c r="P907" s="236"/>
      <c r="Q907" s="236"/>
      <c r="R907" s="236"/>
      <c r="S907" s="236"/>
      <c r="T907" s="237"/>
      <c r="AT907" s="238" t="s">
        <v>180</v>
      </c>
      <c r="AU907" s="238" t="s">
        <v>87</v>
      </c>
      <c r="AV907" s="12" t="s">
        <v>87</v>
      </c>
      <c r="AW907" s="12" t="s">
        <v>4</v>
      </c>
      <c r="AX907" s="12" t="s">
        <v>85</v>
      </c>
      <c r="AY907" s="238" t="s">
        <v>171</v>
      </c>
    </row>
    <row r="908" s="1" customFormat="1" ht="16.5" customHeight="1">
      <c r="B908" s="38"/>
      <c r="C908" s="205" t="s">
        <v>1892</v>
      </c>
      <c r="D908" s="205" t="s">
        <v>173</v>
      </c>
      <c r="E908" s="206" t="s">
        <v>1893</v>
      </c>
      <c r="F908" s="207" t="s">
        <v>1894</v>
      </c>
      <c r="G908" s="208" t="s">
        <v>189</v>
      </c>
      <c r="H908" s="209">
        <v>49.164000000000001</v>
      </c>
      <c r="I908" s="210"/>
      <c r="J908" s="211">
        <f>ROUND(I908*H908,2)</f>
        <v>0</v>
      </c>
      <c r="K908" s="207" t="s">
        <v>177</v>
      </c>
      <c r="L908" s="43"/>
      <c r="M908" s="212" t="s">
        <v>1</v>
      </c>
      <c r="N908" s="213" t="s">
        <v>48</v>
      </c>
      <c r="O908" s="79"/>
      <c r="P908" s="214">
        <f>O908*H908</f>
        <v>0</v>
      </c>
      <c r="Q908" s="214">
        <v>5.0000000000000002E-05</v>
      </c>
      <c r="R908" s="214">
        <f>Q908*H908</f>
        <v>0.0024582000000000002</v>
      </c>
      <c r="S908" s="214">
        <v>0</v>
      </c>
      <c r="T908" s="215">
        <f>S908*H908</f>
        <v>0</v>
      </c>
      <c r="AR908" s="16" t="s">
        <v>254</v>
      </c>
      <c r="AT908" s="16" t="s">
        <v>173</v>
      </c>
      <c r="AU908" s="16" t="s">
        <v>87</v>
      </c>
      <c r="AY908" s="16" t="s">
        <v>171</v>
      </c>
      <c r="BE908" s="216">
        <f>IF(N908="základní",J908,0)</f>
        <v>0</v>
      </c>
      <c r="BF908" s="216">
        <f>IF(N908="snížená",J908,0)</f>
        <v>0</v>
      </c>
      <c r="BG908" s="216">
        <f>IF(N908="zákl. přenesená",J908,0)</f>
        <v>0</v>
      </c>
      <c r="BH908" s="216">
        <f>IF(N908="sníž. přenesená",J908,0)</f>
        <v>0</v>
      </c>
      <c r="BI908" s="216">
        <f>IF(N908="nulová",J908,0)</f>
        <v>0</v>
      </c>
      <c r="BJ908" s="16" t="s">
        <v>85</v>
      </c>
      <c r="BK908" s="216">
        <f>ROUND(I908*H908,2)</f>
        <v>0</v>
      </c>
      <c r="BL908" s="16" t="s">
        <v>254</v>
      </c>
      <c r="BM908" s="16" t="s">
        <v>1895</v>
      </c>
    </row>
    <row r="909" s="12" customFormat="1">
      <c r="B909" s="228"/>
      <c r="C909" s="229"/>
      <c r="D909" s="219" t="s">
        <v>180</v>
      </c>
      <c r="E909" s="230" t="s">
        <v>1</v>
      </c>
      <c r="F909" s="231" t="s">
        <v>1896</v>
      </c>
      <c r="G909" s="229"/>
      <c r="H909" s="232">
        <v>49.164000000000001</v>
      </c>
      <c r="I909" s="233"/>
      <c r="J909" s="229"/>
      <c r="K909" s="229"/>
      <c r="L909" s="234"/>
      <c r="M909" s="235"/>
      <c r="N909" s="236"/>
      <c r="O909" s="236"/>
      <c r="P909" s="236"/>
      <c r="Q909" s="236"/>
      <c r="R909" s="236"/>
      <c r="S909" s="236"/>
      <c r="T909" s="237"/>
      <c r="AT909" s="238" t="s">
        <v>180</v>
      </c>
      <c r="AU909" s="238" t="s">
        <v>87</v>
      </c>
      <c r="AV909" s="12" t="s">
        <v>87</v>
      </c>
      <c r="AW909" s="12" t="s">
        <v>38</v>
      </c>
      <c r="AX909" s="12" t="s">
        <v>85</v>
      </c>
      <c r="AY909" s="238" t="s">
        <v>171</v>
      </c>
    </row>
    <row r="910" s="1" customFormat="1" ht="16.5" customHeight="1">
      <c r="B910" s="38"/>
      <c r="C910" s="261" t="s">
        <v>1897</v>
      </c>
      <c r="D910" s="261" t="s">
        <v>383</v>
      </c>
      <c r="E910" s="262" t="s">
        <v>1898</v>
      </c>
      <c r="F910" s="263" t="s">
        <v>1899</v>
      </c>
      <c r="G910" s="264" t="s">
        <v>189</v>
      </c>
      <c r="H910" s="265">
        <v>49.164000000000001</v>
      </c>
      <c r="I910" s="266"/>
      <c r="J910" s="267">
        <f>ROUND(I910*H910,2)</f>
        <v>0</v>
      </c>
      <c r="K910" s="263" t="s">
        <v>1</v>
      </c>
      <c r="L910" s="268"/>
      <c r="M910" s="269" t="s">
        <v>1</v>
      </c>
      <c r="N910" s="270" t="s">
        <v>48</v>
      </c>
      <c r="O910" s="79"/>
      <c r="P910" s="214">
        <f>O910*H910</f>
        <v>0</v>
      </c>
      <c r="Q910" s="214">
        <v>0.00020000000000000001</v>
      </c>
      <c r="R910" s="214">
        <f>Q910*H910</f>
        <v>0.0098328000000000009</v>
      </c>
      <c r="S910" s="214">
        <v>0</v>
      </c>
      <c r="T910" s="215">
        <f>S910*H910</f>
        <v>0</v>
      </c>
      <c r="AR910" s="16" t="s">
        <v>343</v>
      </c>
      <c r="AT910" s="16" t="s">
        <v>383</v>
      </c>
      <c r="AU910" s="16" t="s">
        <v>87</v>
      </c>
      <c r="AY910" s="16" t="s">
        <v>171</v>
      </c>
      <c r="BE910" s="216">
        <f>IF(N910="základní",J910,0)</f>
        <v>0</v>
      </c>
      <c r="BF910" s="216">
        <f>IF(N910="snížená",J910,0)</f>
        <v>0</v>
      </c>
      <c r="BG910" s="216">
        <f>IF(N910="zákl. přenesená",J910,0)</f>
        <v>0</v>
      </c>
      <c r="BH910" s="216">
        <f>IF(N910="sníž. přenesená",J910,0)</f>
        <v>0</v>
      </c>
      <c r="BI910" s="216">
        <f>IF(N910="nulová",J910,0)</f>
        <v>0</v>
      </c>
      <c r="BJ910" s="16" t="s">
        <v>85</v>
      </c>
      <c r="BK910" s="216">
        <f>ROUND(I910*H910,2)</f>
        <v>0</v>
      </c>
      <c r="BL910" s="16" t="s">
        <v>254</v>
      </c>
      <c r="BM910" s="16" t="s">
        <v>1900</v>
      </c>
    </row>
    <row r="911" s="1" customFormat="1" ht="16.5" customHeight="1">
      <c r="B911" s="38"/>
      <c r="C911" s="205" t="s">
        <v>1901</v>
      </c>
      <c r="D911" s="205" t="s">
        <v>173</v>
      </c>
      <c r="E911" s="206" t="s">
        <v>1902</v>
      </c>
      <c r="F911" s="207" t="s">
        <v>1903</v>
      </c>
      <c r="G911" s="208" t="s">
        <v>234</v>
      </c>
      <c r="H911" s="209">
        <v>2.8140000000000001</v>
      </c>
      <c r="I911" s="210"/>
      <c r="J911" s="211">
        <f>ROUND(I911*H911,2)</f>
        <v>0</v>
      </c>
      <c r="K911" s="207" t="s">
        <v>177</v>
      </c>
      <c r="L911" s="43"/>
      <c r="M911" s="212" t="s">
        <v>1</v>
      </c>
      <c r="N911" s="213" t="s">
        <v>48</v>
      </c>
      <c r="O911" s="79"/>
      <c r="P911" s="214">
        <f>O911*H911</f>
        <v>0</v>
      </c>
      <c r="Q911" s="214">
        <v>0</v>
      </c>
      <c r="R911" s="214">
        <f>Q911*H911</f>
        <v>0</v>
      </c>
      <c r="S911" s="214">
        <v>0</v>
      </c>
      <c r="T911" s="215">
        <f>S911*H911</f>
        <v>0</v>
      </c>
      <c r="AR911" s="16" t="s">
        <v>254</v>
      </c>
      <c r="AT911" s="16" t="s">
        <v>173</v>
      </c>
      <c r="AU911" s="16" t="s">
        <v>87</v>
      </c>
      <c r="AY911" s="16" t="s">
        <v>171</v>
      </c>
      <c r="BE911" s="216">
        <f>IF(N911="základní",J911,0)</f>
        <v>0</v>
      </c>
      <c r="BF911" s="216">
        <f>IF(N911="snížená",J911,0)</f>
        <v>0</v>
      </c>
      <c r="BG911" s="216">
        <f>IF(N911="zákl. přenesená",J911,0)</f>
        <v>0</v>
      </c>
      <c r="BH911" s="216">
        <f>IF(N911="sníž. přenesená",J911,0)</f>
        <v>0</v>
      </c>
      <c r="BI911" s="216">
        <f>IF(N911="nulová",J911,0)</f>
        <v>0</v>
      </c>
      <c r="BJ911" s="16" t="s">
        <v>85</v>
      </c>
      <c r="BK911" s="216">
        <f>ROUND(I911*H911,2)</f>
        <v>0</v>
      </c>
      <c r="BL911" s="16" t="s">
        <v>254</v>
      </c>
      <c r="BM911" s="16" t="s">
        <v>1904</v>
      </c>
    </row>
    <row r="912" s="1" customFormat="1" ht="16.5" customHeight="1">
      <c r="B912" s="38"/>
      <c r="C912" s="205" t="s">
        <v>1905</v>
      </c>
      <c r="D912" s="205" t="s">
        <v>173</v>
      </c>
      <c r="E912" s="206" t="s">
        <v>1906</v>
      </c>
      <c r="F912" s="207" t="s">
        <v>1907</v>
      </c>
      <c r="G912" s="208" t="s">
        <v>234</v>
      </c>
      <c r="H912" s="209">
        <v>2.8140000000000001</v>
      </c>
      <c r="I912" s="210"/>
      <c r="J912" s="211">
        <f>ROUND(I912*H912,2)</f>
        <v>0</v>
      </c>
      <c r="K912" s="207" t="s">
        <v>177</v>
      </c>
      <c r="L912" s="43"/>
      <c r="M912" s="212" t="s">
        <v>1</v>
      </c>
      <c r="N912" s="213" t="s">
        <v>48</v>
      </c>
      <c r="O912" s="79"/>
      <c r="P912" s="214">
        <f>O912*H912</f>
        <v>0</v>
      </c>
      <c r="Q912" s="214">
        <v>0</v>
      </c>
      <c r="R912" s="214">
        <f>Q912*H912</f>
        <v>0</v>
      </c>
      <c r="S912" s="214">
        <v>0</v>
      </c>
      <c r="T912" s="215">
        <f>S912*H912</f>
        <v>0</v>
      </c>
      <c r="AR912" s="16" t="s">
        <v>254</v>
      </c>
      <c r="AT912" s="16" t="s">
        <v>173</v>
      </c>
      <c r="AU912" s="16" t="s">
        <v>87</v>
      </c>
      <c r="AY912" s="16" t="s">
        <v>171</v>
      </c>
      <c r="BE912" s="216">
        <f>IF(N912="základní",J912,0)</f>
        <v>0</v>
      </c>
      <c r="BF912" s="216">
        <f>IF(N912="snížená",J912,0)</f>
        <v>0</v>
      </c>
      <c r="BG912" s="216">
        <f>IF(N912="zákl. přenesená",J912,0)</f>
        <v>0</v>
      </c>
      <c r="BH912" s="216">
        <f>IF(N912="sníž. přenesená",J912,0)</f>
        <v>0</v>
      </c>
      <c r="BI912" s="216">
        <f>IF(N912="nulová",J912,0)</f>
        <v>0</v>
      </c>
      <c r="BJ912" s="16" t="s">
        <v>85</v>
      </c>
      <c r="BK912" s="216">
        <f>ROUND(I912*H912,2)</f>
        <v>0</v>
      </c>
      <c r="BL912" s="16" t="s">
        <v>254</v>
      </c>
      <c r="BM912" s="16" t="s">
        <v>1908</v>
      </c>
    </row>
    <row r="913" s="10" customFormat="1" ht="22.8" customHeight="1">
      <c r="B913" s="189"/>
      <c r="C913" s="190"/>
      <c r="D913" s="191" t="s">
        <v>76</v>
      </c>
      <c r="E913" s="203" t="s">
        <v>1909</v>
      </c>
      <c r="F913" s="203" t="s">
        <v>1910</v>
      </c>
      <c r="G913" s="190"/>
      <c r="H913" s="190"/>
      <c r="I913" s="193"/>
      <c r="J913" s="204">
        <f>BK913</f>
        <v>0</v>
      </c>
      <c r="K913" s="190"/>
      <c r="L913" s="195"/>
      <c r="M913" s="196"/>
      <c r="N913" s="197"/>
      <c r="O913" s="197"/>
      <c r="P913" s="198">
        <f>SUM(P914:P940)</f>
        <v>0</v>
      </c>
      <c r="Q913" s="197"/>
      <c r="R913" s="198">
        <f>SUM(R914:R940)</f>
        <v>0.69530959999999997</v>
      </c>
      <c r="S913" s="197"/>
      <c r="T913" s="199">
        <f>SUM(T914:T940)</f>
        <v>0</v>
      </c>
      <c r="AR913" s="200" t="s">
        <v>87</v>
      </c>
      <c r="AT913" s="201" t="s">
        <v>76</v>
      </c>
      <c r="AU913" s="201" t="s">
        <v>85</v>
      </c>
      <c r="AY913" s="200" t="s">
        <v>171</v>
      </c>
      <c r="BK913" s="202">
        <f>SUM(BK914:BK940)</f>
        <v>0</v>
      </c>
    </row>
    <row r="914" s="1" customFormat="1" ht="16.5" customHeight="1">
      <c r="B914" s="38"/>
      <c r="C914" s="205" t="s">
        <v>1911</v>
      </c>
      <c r="D914" s="205" t="s">
        <v>173</v>
      </c>
      <c r="E914" s="206" t="s">
        <v>1912</v>
      </c>
      <c r="F914" s="207" t="s">
        <v>1913</v>
      </c>
      <c r="G914" s="208" t="s">
        <v>176</v>
      </c>
      <c r="H914" s="209">
        <v>177.22999999999999</v>
      </c>
      <c r="I914" s="210"/>
      <c r="J914" s="211">
        <f>ROUND(I914*H914,2)</f>
        <v>0</v>
      </c>
      <c r="K914" s="207" t="s">
        <v>177</v>
      </c>
      <c r="L914" s="43"/>
      <c r="M914" s="212" t="s">
        <v>1</v>
      </c>
      <c r="N914" s="213" t="s">
        <v>48</v>
      </c>
      <c r="O914" s="79"/>
      <c r="P914" s="214">
        <f>O914*H914</f>
        <v>0</v>
      </c>
      <c r="Q914" s="214">
        <v>0</v>
      </c>
      <c r="R914" s="214">
        <f>Q914*H914</f>
        <v>0</v>
      </c>
      <c r="S914" s="214">
        <v>0</v>
      </c>
      <c r="T914" s="215">
        <f>S914*H914</f>
        <v>0</v>
      </c>
      <c r="AR914" s="16" t="s">
        <v>254</v>
      </c>
      <c r="AT914" s="16" t="s">
        <v>173</v>
      </c>
      <c r="AU914" s="16" t="s">
        <v>87</v>
      </c>
      <c r="AY914" s="16" t="s">
        <v>171</v>
      </c>
      <c r="BE914" s="216">
        <f>IF(N914="základní",J914,0)</f>
        <v>0</v>
      </c>
      <c r="BF914" s="216">
        <f>IF(N914="snížená",J914,0)</f>
        <v>0</v>
      </c>
      <c r="BG914" s="216">
        <f>IF(N914="zákl. přenesená",J914,0)</f>
        <v>0</v>
      </c>
      <c r="BH914" s="216">
        <f>IF(N914="sníž. přenesená",J914,0)</f>
        <v>0</v>
      </c>
      <c r="BI914" s="216">
        <f>IF(N914="nulová",J914,0)</f>
        <v>0</v>
      </c>
      <c r="BJ914" s="16" t="s">
        <v>85</v>
      </c>
      <c r="BK914" s="216">
        <f>ROUND(I914*H914,2)</f>
        <v>0</v>
      </c>
      <c r="BL914" s="16" t="s">
        <v>254</v>
      </c>
      <c r="BM914" s="16" t="s">
        <v>1914</v>
      </c>
    </row>
    <row r="915" s="1" customFormat="1" ht="16.5" customHeight="1">
      <c r="B915" s="38"/>
      <c r="C915" s="205" t="s">
        <v>1915</v>
      </c>
      <c r="D915" s="205" t="s">
        <v>173</v>
      </c>
      <c r="E915" s="206" t="s">
        <v>1916</v>
      </c>
      <c r="F915" s="207" t="s">
        <v>1917</v>
      </c>
      <c r="G915" s="208" t="s">
        <v>176</v>
      </c>
      <c r="H915" s="209">
        <v>177.22999999999999</v>
      </c>
      <c r="I915" s="210"/>
      <c r="J915" s="211">
        <f>ROUND(I915*H915,2)</f>
        <v>0</v>
      </c>
      <c r="K915" s="207" t="s">
        <v>177</v>
      </c>
      <c r="L915" s="43"/>
      <c r="M915" s="212" t="s">
        <v>1</v>
      </c>
      <c r="N915" s="213" t="s">
        <v>48</v>
      </c>
      <c r="O915" s="79"/>
      <c r="P915" s="214">
        <f>O915*H915</f>
        <v>0</v>
      </c>
      <c r="Q915" s="214">
        <v>3.0000000000000001E-05</v>
      </c>
      <c r="R915" s="214">
        <f>Q915*H915</f>
        <v>0.0053168999999999994</v>
      </c>
      <c r="S915" s="214">
        <v>0</v>
      </c>
      <c r="T915" s="215">
        <f>S915*H915</f>
        <v>0</v>
      </c>
      <c r="AR915" s="16" t="s">
        <v>254</v>
      </c>
      <c r="AT915" s="16" t="s">
        <v>173</v>
      </c>
      <c r="AU915" s="16" t="s">
        <v>87</v>
      </c>
      <c r="AY915" s="16" t="s">
        <v>171</v>
      </c>
      <c r="BE915" s="216">
        <f>IF(N915="základní",J915,0)</f>
        <v>0</v>
      </c>
      <c r="BF915" s="216">
        <f>IF(N915="snížená",J915,0)</f>
        <v>0</v>
      </c>
      <c r="BG915" s="216">
        <f>IF(N915="zákl. přenesená",J915,0)</f>
        <v>0</v>
      </c>
      <c r="BH915" s="216">
        <f>IF(N915="sníž. přenesená",J915,0)</f>
        <v>0</v>
      </c>
      <c r="BI915" s="216">
        <f>IF(N915="nulová",J915,0)</f>
        <v>0</v>
      </c>
      <c r="BJ915" s="16" t="s">
        <v>85</v>
      </c>
      <c r="BK915" s="216">
        <f>ROUND(I915*H915,2)</f>
        <v>0</v>
      </c>
      <c r="BL915" s="16" t="s">
        <v>254</v>
      </c>
      <c r="BM915" s="16" t="s">
        <v>1918</v>
      </c>
    </row>
    <row r="916" s="1" customFormat="1" ht="16.5" customHeight="1">
      <c r="B916" s="38"/>
      <c r="C916" s="205" t="s">
        <v>1919</v>
      </c>
      <c r="D916" s="205" t="s">
        <v>173</v>
      </c>
      <c r="E916" s="206" t="s">
        <v>1920</v>
      </c>
      <c r="F916" s="207" t="s">
        <v>1921</v>
      </c>
      <c r="G916" s="208" t="s">
        <v>176</v>
      </c>
      <c r="H916" s="209">
        <v>177.22999999999999</v>
      </c>
      <c r="I916" s="210"/>
      <c r="J916" s="211">
        <f>ROUND(I916*H916,2)</f>
        <v>0</v>
      </c>
      <c r="K916" s="207" t="s">
        <v>177</v>
      </c>
      <c r="L916" s="43"/>
      <c r="M916" s="212" t="s">
        <v>1</v>
      </c>
      <c r="N916" s="213" t="s">
        <v>48</v>
      </c>
      <c r="O916" s="79"/>
      <c r="P916" s="214">
        <f>O916*H916</f>
        <v>0</v>
      </c>
      <c r="Q916" s="214">
        <v>0.00029999999999999997</v>
      </c>
      <c r="R916" s="214">
        <f>Q916*H916</f>
        <v>0.053168999999999994</v>
      </c>
      <c r="S916" s="214">
        <v>0</v>
      </c>
      <c r="T916" s="215">
        <f>S916*H916</f>
        <v>0</v>
      </c>
      <c r="AR916" s="16" t="s">
        <v>254</v>
      </c>
      <c r="AT916" s="16" t="s">
        <v>173</v>
      </c>
      <c r="AU916" s="16" t="s">
        <v>87</v>
      </c>
      <c r="AY916" s="16" t="s">
        <v>171</v>
      </c>
      <c r="BE916" s="216">
        <f>IF(N916="základní",J916,0)</f>
        <v>0</v>
      </c>
      <c r="BF916" s="216">
        <f>IF(N916="snížená",J916,0)</f>
        <v>0</v>
      </c>
      <c r="BG916" s="216">
        <f>IF(N916="zákl. přenesená",J916,0)</f>
        <v>0</v>
      </c>
      <c r="BH916" s="216">
        <f>IF(N916="sníž. přenesená",J916,0)</f>
        <v>0</v>
      </c>
      <c r="BI916" s="216">
        <f>IF(N916="nulová",J916,0)</f>
        <v>0</v>
      </c>
      <c r="BJ916" s="16" t="s">
        <v>85</v>
      </c>
      <c r="BK916" s="216">
        <f>ROUND(I916*H916,2)</f>
        <v>0</v>
      </c>
      <c r="BL916" s="16" t="s">
        <v>254</v>
      </c>
      <c r="BM916" s="16" t="s">
        <v>1922</v>
      </c>
    </row>
    <row r="917" s="11" customFormat="1">
      <c r="B917" s="217"/>
      <c r="C917" s="218"/>
      <c r="D917" s="219" t="s">
        <v>180</v>
      </c>
      <c r="E917" s="220" t="s">
        <v>1</v>
      </c>
      <c r="F917" s="221" t="s">
        <v>1923</v>
      </c>
      <c r="G917" s="218"/>
      <c r="H917" s="220" t="s">
        <v>1</v>
      </c>
      <c r="I917" s="222"/>
      <c r="J917" s="218"/>
      <c r="K917" s="218"/>
      <c r="L917" s="223"/>
      <c r="M917" s="224"/>
      <c r="N917" s="225"/>
      <c r="O917" s="225"/>
      <c r="P917" s="225"/>
      <c r="Q917" s="225"/>
      <c r="R917" s="225"/>
      <c r="S917" s="225"/>
      <c r="T917" s="226"/>
      <c r="AT917" s="227" t="s">
        <v>180</v>
      </c>
      <c r="AU917" s="227" t="s">
        <v>87</v>
      </c>
      <c r="AV917" s="11" t="s">
        <v>85</v>
      </c>
      <c r="AW917" s="11" t="s">
        <v>38</v>
      </c>
      <c r="AX917" s="11" t="s">
        <v>77</v>
      </c>
      <c r="AY917" s="227" t="s">
        <v>171</v>
      </c>
    </row>
    <row r="918" s="12" customFormat="1">
      <c r="B918" s="228"/>
      <c r="C918" s="229"/>
      <c r="D918" s="219" t="s">
        <v>180</v>
      </c>
      <c r="E918" s="230" t="s">
        <v>1</v>
      </c>
      <c r="F918" s="231" t="s">
        <v>1020</v>
      </c>
      <c r="G918" s="229"/>
      <c r="H918" s="232">
        <v>15.34</v>
      </c>
      <c r="I918" s="233"/>
      <c r="J918" s="229"/>
      <c r="K918" s="229"/>
      <c r="L918" s="234"/>
      <c r="M918" s="235"/>
      <c r="N918" s="236"/>
      <c r="O918" s="236"/>
      <c r="P918" s="236"/>
      <c r="Q918" s="236"/>
      <c r="R918" s="236"/>
      <c r="S918" s="236"/>
      <c r="T918" s="237"/>
      <c r="AT918" s="238" t="s">
        <v>180</v>
      </c>
      <c r="AU918" s="238" t="s">
        <v>87</v>
      </c>
      <c r="AV918" s="12" t="s">
        <v>87</v>
      </c>
      <c r="AW918" s="12" t="s">
        <v>38</v>
      </c>
      <c r="AX918" s="12" t="s">
        <v>77</v>
      </c>
      <c r="AY918" s="238" t="s">
        <v>171</v>
      </c>
    </row>
    <row r="919" s="12" customFormat="1">
      <c r="B919" s="228"/>
      <c r="C919" s="229"/>
      <c r="D919" s="219" t="s">
        <v>180</v>
      </c>
      <c r="E919" s="230" t="s">
        <v>1</v>
      </c>
      <c r="F919" s="231" t="s">
        <v>1924</v>
      </c>
      <c r="G919" s="229"/>
      <c r="H919" s="232">
        <v>15.130000000000001</v>
      </c>
      <c r="I919" s="233"/>
      <c r="J919" s="229"/>
      <c r="K919" s="229"/>
      <c r="L919" s="234"/>
      <c r="M919" s="235"/>
      <c r="N919" s="236"/>
      <c r="O919" s="236"/>
      <c r="P919" s="236"/>
      <c r="Q919" s="236"/>
      <c r="R919" s="236"/>
      <c r="S919" s="236"/>
      <c r="T919" s="237"/>
      <c r="AT919" s="238" t="s">
        <v>180</v>
      </c>
      <c r="AU919" s="238" t="s">
        <v>87</v>
      </c>
      <c r="AV919" s="12" t="s">
        <v>87</v>
      </c>
      <c r="AW919" s="12" t="s">
        <v>38</v>
      </c>
      <c r="AX919" s="12" t="s">
        <v>77</v>
      </c>
      <c r="AY919" s="238" t="s">
        <v>171</v>
      </c>
    </row>
    <row r="920" s="12" customFormat="1">
      <c r="B920" s="228"/>
      <c r="C920" s="229"/>
      <c r="D920" s="219" t="s">
        <v>180</v>
      </c>
      <c r="E920" s="230" t="s">
        <v>1</v>
      </c>
      <c r="F920" s="231" t="s">
        <v>1022</v>
      </c>
      <c r="G920" s="229"/>
      <c r="H920" s="232">
        <v>49.659999999999997</v>
      </c>
      <c r="I920" s="233"/>
      <c r="J920" s="229"/>
      <c r="K920" s="229"/>
      <c r="L920" s="234"/>
      <c r="M920" s="235"/>
      <c r="N920" s="236"/>
      <c r="O920" s="236"/>
      <c r="P920" s="236"/>
      <c r="Q920" s="236"/>
      <c r="R920" s="236"/>
      <c r="S920" s="236"/>
      <c r="T920" s="237"/>
      <c r="AT920" s="238" t="s">
        <v>180</v>
      </c>
      <c r="AU920" s="238" t="s">
        <v>87</v>
      </c>
      <c r="AV920" s="12" t="s">
        <v>87</v>
      </c>
      <c r="AW920" s="12" t="s">
        <v>38</v>
      </c>
      <c r="AX920" s="12" t="s">
        <v>77</v>
      </c>
      <c r="AY920" s="238" t="s">
        <v>171</v>
      </c>
    </row>
    <row r="921" s="12" customFormat="1">
      <c r="B921" s="228"/>
      <c r="C921" s="229"/>
      <c r="D921" s="219" t="s">
        <v>180</v>
      </c>
      <c r="E921" s="230" t="s">
        <v>1</v>
      </c>
      <c r="F921" s="231" t="s">
        <v>1023</v>
      </c>
      <c r="G921" s="229"/>
      <c r="H921" s="232">
        <v>50.340000000000003</v>
      </c>
      <c r="I921" s="233"/>
      <c r="J921" s="229"/>
      <c r="K921" s="229"/>
      <c r="L921" s="234"/>
      <c r="M921" s="235"/>
      <c r="N921" s="236"/>
      <c r="O921" s="236"/>
      <c r="P921" s="236"/>
      <c r="Q921" s="236"/>
      <c r="R921" s="236"/>
      <c r="S921" s="236"/>
      <c r="T921" s="237"/>
      <c r="AT921" s="238" t="s">
        <v>180</v>
      </c>
      <c r="AU921" s="238" t="s">
        <v>87</v>
      </c>
      <c r="AV921" s="12" t="s">
        <v>87</v>
      </c>
      <c r="AW921" s="12" t="s">
        <v>38</v>
      </c>
      <c r="AX921" s="12" t="s">
        <v>77</v>
      </c>
      <c r="AY921" s="238" t="s">
        <v>171</v>
      </c>
    </row>
    <row r="922" s="12" customFormat="1">
      <c r="B922" s="228"/>
      <c r="C922" s="229"/>
      <c r="D922" s="219" t="s">
        <v>180</v>
      </c>
      <c r="E922" s="230" t="s">
        <v>1</v>
      </c>
      <c r="F922" s="231" t="s">
        <v>1925</v>
      </c>
      <c r="G922" s="229"/>
      <c r="H922" s="232">
        <v>13.58</v>
      </c>
      <c r="I922" s="233"/>
      <c r="J922" s="229"/>
      <c r="K922" s="229"/>
      <c r="L922" s="234"/>
      <c r="M922" s="235"/>
      <c r="N922" s="236"/>
      <c r="O922" s="236"/>
      <c r="P922" s="236"/>
      <c r="Q922" s="236"/>
      <c r="R922" s="236"/>
      <c r="S922" s="236"/>
      <c r="T922" s="237"/>
      <c r="AT922" s="238" t="s">
        <v>180</v>
      </c>
      <c r="AU922" s="238" t="s">
        <v>87</v>
      </c>
      <c r="AV922" s="12" t="s">
        <v>87</v>
      </c>
      <c r="AW922" s="12" t="s">
        <v>38</v>
      </c>
      <c r="AX922" s="12" t="s">
        <v>77</v>
      </c>
      <c r="AY922" s="238" t="s">
        <v>171</v>
      </c>
    </row>
    <row r="923" s="12" customFormat="1">
      <c r="B923" s="228"/>
      <c r="C923" s="229"/>
      <c r="D923" s="219" t="s">
        <v>180</v>
      </c>
      <c r="E923" s="230" t="s">
        <v>1</v>
      </c>
      <c r="F923" s="231" t="s">
        <v>1024</v>
      </c>
      <c r="G923" s="229"/>
      <c r="H923" s="232">
        <v>2.54</v>
      </c>
      <c r="I923" s="233"/>
      <c r="J923" s="229"/>
      <c r="K923" s="229"/>
      <c r="L923" s="234"/>
      <c r="M923" s="235"/>
      <c r="N923" s="236"/>
      <c r="O923" s="236"/>
      <c r="P923" s="236"/>
      <c r="Q923" s="236"/>
      <c r="R923" s="236"/>
      <c r="S923" s="236"/>
      <c r="T923" s="237"/>
      <c r="AT923" s="238" t="s">
        <v>180</v>
      </c>
      <c r="AU923" s="238" t="s">
        <v>87</v>
      </c>
      <c r="AV923" s="12" t="s">
        <v>87</v>
      </c>
      <c r="AW923" s="12" t="s">
        <v>38</v>
      </c>
      <c r="AX923" s="12" t="s">
        <v>77</v>
      </c>
      <c r="AY923" s="238" t="s">
        <v>171</v>
      </c>
    </row>
    <row r="924" s="12" customFormat="1">
      <c r="B924" s="228"/>
      <c r="C924" s="229"/>
      <c r="D924" s="219" t="s">
        <v>180</v>
      </c>
      <c r="E924" s="230" t="s">
        <v>1</v>
      </c>
      <c r="F924" s="231" t="s">
        <v>1025</v>
      </c>
      <c r="G924" s="229"/>
      <c r="H924" s="232">
        <v>30.640000000000001</v>
      </c>
      <c r="I924" s="233"/>
      <c r="J924" s="229"/>
      <c r="K924" s="229"/>
      <c r="L924" s="234"/>
      <c r="M924" s="235"/>
      <c r="N924" s="236"/>
      <c r="O924" s="236"/>
      <c r="P924" s="236"/>
      <c r="Q924" s="236"/>
      <c r="R924" s="236"/>
      <c r="S924" s="236"/>
      <c r="T924" s="237"/>
      <c r="AT924" s="238" t="s">
        <v>180</v>
      </c>
      <c r="AU924" s="238" t="s">
        <v>87</v>
      </c>
      <c r="AV924" s="12" t="s">
        <v>87</v>
      </c>
      <c r="AW924" s="12" t="s">
        <v>38</v>
      </c>
      <c r="AX924" s="12" t="s">
        <v>77</v>
      </c>
      <c r="AY924" s="238" t="s">
        <v>171</v>
      </c>
    </row>
    <row r="925" s="13" customFormat="1">
      <c r="B925" s="239"/>
      <c r="C925" s="240"/>
      <c r="D925" s="219" t="s">
        <v>180</v>
      </c>
      <c r="E925" s="241" t="s">
        <v>1</v>
      </c>
      <c r="F925" s="242" t="s">
        <v>253</v>
      </c>
      <c r="G925" s="240"/>
      <c r="H925" s="243">
        <v>177.22999999999999</v>
      </c>
      <c r="I925" s="244"/>
      <c r="J925" s="240"/>
      <c r="K925" s="240"/>
      <c r="L925" s="245"/>
      <c r="M925" s="246"/>
      <c r="N925" s="247"/>
      <c r="O925" s="247"/>
      <c r="P925" s="247"/>
      <c r="Q925" s="247"/>
      <c r="R925" s="247"/>
      <c r="S925" s="247"/>
      <c r="T925" s="248"/>
      <c r="AT925" s="249" t="s">
        <v>180</v>
      </c>
      <c r="AU925" s="249" t="s">
        <v>87</v>
      </c>
      <c r="AV925" s="13" t="s">
        <v>178</v>
      </c>
      <c r="AW925" s="13" t="s">
        <v>38</v>
      </c>
      <c r="AX925" s="13" t="s">
        <v>85</v>
      </c>
      <c r="AY925" s="249" t="s">
        <v>171</v>
      </c>
    </row>
    <row r="926" s="1" customFormat="1" ht="16.5" customHeight="1">
      <c r="B926" s="38"/>
      <c r="C926" s="261" t="s">
        <v>1926</v>
      </c>
      <c r="D926" s="261" t="s">
        <v>383</v>
      </c>
      <c r="E926" s="262" t="s">
        <v>1927</v>
      </c>
      <c r="F926" s="263" t="s">
        <v>1928</v>
      </c>
      <c r="G926" s="264" t="s">
        <v>176</v>
      </c>
      <c r="H926" s="265">
        <v>186.09200000000001</v>
      </c>
      <c r="I926" s="266"/>
      <c r="J926" s="267">
        <f>ROUND(I926*H926,2)</f>
        <v>0</v>
      </c>
      <c r="K926" s="263" t="s">
        <v>177</v>
      </c>
      <c r="L926" s="268"/>
      <c r="M926" s="269" t="s">
        <v>1</v>
      </c>
      <c r="N926" s="270" t="s">
        <v>48</v>
      </c>
      <c r="O926" s="79"/>
      <c r="P926" s="214">
        <f>O926*H926</f>
        <v>0</v>
      </c>
      <c r="Q926" s="214">
        <v>0.0033999999999999998</v>
      </c>
      <c r="R926" s="214">
        <f>Q926*H926</f>
        <v>0.63271279999999996</v>
      </c>
      <c r="S926" s="214">
        <v>0</v>
      </c>
      <c r="T926" s="215">
        <f>S926*H926</f>
        <v>0</v>
      </c>
      <c r="AR926" s="16" t="s">
        <v>343</v>
      </c>
      <c r="AT926" s="16" t="s">
        <v>383</v>
      </c>
      <c r="AU926" s="16" t="s">
        <v>87</v>
      </c>
      <c r="AY926" s="16" t="s">
        <v>171</v>
      </c>
      <c r="BE926" s="216">
        <f>IF(N926="základní",J926,0)</f>
        <v>0</v>
      </c>
      <c r="BF926" s="216">
        <f>IF(N926="snížená",J926,0)</f>
        <v>0</v>
      </c>
      <c r="BG926" s="216">
        <f>IF(N926="zákl. přenesená",J926,0)</f>
        <v>0</v>
      </c>
      <c r="BH926" s="216">
        <f>IF(N926="sníž. přenesená",J926,0)</f>
        <v>0</v>
      </c>
      <c r="BI926" s="216">
        <f>IF(N926="nulová",J926,0)</f>
        <v>0</v>
      </c>
      <c r="BJ926" s="16" t="s">
        <v>85</v>
      </c>
      <c r="BK926" s="216">
        <f>ROUND(I926*H926,2)</f>
        <v>0</v>
      </c>
      <c r="BL926" s="16" t="s">
        <v>254</v>
      </c>
      <c r="BM926" s="16" t="s">
        <v>1929</v>
      </c>
    </row>
    <row r="927" s="12" customFormat="1">
      <c r="B927" s="228"/>
      <c r="C927" s="229"/>
      <c r="D927" s="219" t="s">
        <v>180</v>
      </c>
      <c r="E927" s="229"/>
      <c r="F927" s="231" t="s">
        <v>1930</v>
      </c>
      <c r="G927" s="229"/>
      <c r="H927" s="232">
        <v>186.09200000000001</v>
      </c>
      <c r="I927" s="233"/>
      <c r="J927" s="229"/>
      <c r="K927" s="229"/>
      <c r="L927" s="234"/>
      <c r="M927" s="235"/>
      <c r="N927" s="236"/>
      <c r="O927" s="236"/>
      <c r="P927" s="236"/>
      <c r="Q927" s="236"/>
      <c r="R927" s="236"/>
      <c r="S927" s="236"/>
      <c r="T927" s="237"/>
      <c r="AT927" s="238" t="s">
        <v>180</v>
      </c>
      <c r="AU927" s="238" t="s">
        <v>87</v>
      </c>
      <c r="AV927" s="12" t="s">
        <v>87</v>
      </c>
      <c r="AW927" s="12" t="s">
        <v>4</v>
      </c>
      <c r="AX927" s="12" t="s">
        <v>85</v>
      </c>
      <c r="AY927" s="238" t="s">
        <v>171</v>
      </c>
    </row>
    <row r="928" s="1" customFormat="1" ht="16.5" customHeight="1">
      <c r="B928" s="38"/>
      <c r="C928" s="205" t="s">
        <v>1931</v>
      </c>
      <c r="D928" s="205" t="s">
        <v>173</v>
      </c>
      <c r="E928" s="206" t="s">
        <v>1932</v>
      </c>
      <c r="F928" s="207" t="s">
        <v>1933</v>
      </c>
      <c r="G928" s="208" t="s">
        <v>189</v>
      </c>
      <c r="H928" s="209">
        <v>137.03</v>
      </c>
      <c r="I928" s="210"/>
      <c r="J928" s="211">
        <f>ROUND(I928*H928,2)</f>
        <v>0</v>
      </c>
      <c r="K928" s="207" t="s">
        <v>177</v>
      </c>
      <c r="L928" s="43"/>
      <c r="M928" s="212" t="s">
        <v>1</v>
      </c>
      <c r="N928" s="213" t="s">
        <v>48</v>
      </c>
      <c r="O928" s="79"/>
      <c r="P928" s="214">
        <f>O928*H928</f>
        <v>0</v>
      </c>
      <c r="Q928" s="214">
        <v>3.0000000000000001E-05</v>
      </c>
      <c r="R928" s="214">
        <f>Q928*H928</f>
        <v>0.0041108999999999998</v>
      </c>
      <c r="S928" s="214">
        <v>0</v>
      </c>
      <c r="T928" s="215">
        <f>S928*H928</f>
        <v>0</v>
      </c>
      <c r="AR928" s="16" t="s">
        <v>254</v>
      </c>
      <c r="AT928" s="16" t="s">
        <v>173</v>
      </c>
      <c r="AU928" s="16" t="s">
        <v>87</v>
      </c>
      <c r="AY928" s="16" t="s">
        <v>171</v>
      </c>
      <c r="BE928" s="216">
        <f>IF(N928="základní",J928,0)</f>
        <v>0</v>
      </c>
      <c r="BF928" s="216">
        <f>IF(N928="snížená",J928,0)</f>
        <v>0</v>
      </c>
      <c r="BG928" s="216">
        <f>IF(N928="zákl. přenesená",J928,0)</f>
        <v>0</v>
      </c>
      <c r="BH928" s="216">
        <f>IF(N928="sníž. přenesená",J928,0)</f>
        <v>0</v>
      </c>
      <c r="BI928" s="216">
        <f>IF(N928="nulová",J928,0)</f>
        <v>0</v>
      </c>
      <c r="BJ928" s="16" t="s">
        <v>85</v>
      </c>
      <c r="BK928" s="216">
        <f>ROUND(I928*H928,2)</f>
        <v>0</v>
      </c>
      <c r="BL928" s="16" t="s">
        <v>254</v>
      </c>
      <c r="BM928" s="16" t="s">
        <v>1934</v>
      </c>
    </row>
    <row r="929" s="11" customFormat="1">
      <c r="B929" s="217"/>
      <c r="C929" s="218"/>
      <c r="D929" s="219" t="s">
        <v>180</v>
      </c>
      <c r="E929" s="220" t="s">
        <v>1</v>
      </c>
      <c r="F929" s="221" t="s">
        <v>1935</v>
      </c>
      <c r="G929" s="218"/>
      <c r="H929" s="220" t="s">
        <v>1</v>
      </c>
      <c r="I929" s="222"/>
      <c r="J929" s="218"/>
      <c r="K929" s="218"/>
      <c r="L929" s="223"/>
      <c r="M929" s="224"/>
      <c r="N929" s="225"/>
      <c r="O929" s="225"/>
      <c r="P929" s="225"/>
      <c r="Q929" s="225"/>
      <c r="R929" s="225"/>
      <c r="S929" s="225"/>
      <c r="T929" s="226"/>
      <c r="AT929" s="227" t="s">
        <v>180</v>
      </c>
      <c r="AU929" s="227" t="s">
        <v>87</v>
      </c>
      <c r="AV929" s="11" t="s">
        <v>85</v>
      </c>
      <c r="AW929" s="11" t="s">
        <v>38</v>
      </c>
      <c r="AX929" s="11" t="s">
        <v>77</v>
      </c>
      <c r="AY929" s="227" t="s">
        <v>171</v>
      </c>
    </row>
    <row r="930" s="12" customFormat="1">
      <c r="B930" s="228"/>
      <c r="C930" s="229"/>
      <c r="D930" s="219" t="s">
        <v>180</v>
      </c>
      <c r="E930" s="230" t="s">
        <v>1</v>
      </c>
      <c r="F930" s="231" t="s">
        <v>1936</v>
      </c>
      <c r="G930" s="229"/>
      <c r="H930" s="232">
        <v>15.18</v>
      </c>
      <c r="I930" s="233"/>
      <c r="J930" s="229"/>
      <c r="K930" s="229"/>
      <c r="L930" s="234"/>
      <c r="M930" s="235"/>
      <c r="N930" s="236"/>
      <c r="O930" s="236"/>
      <c r="P930" s="236"/>
      <c r="Q930" s="236"/>
      <c r="R930" s="236"/>
      <c r="S930" s="236"/>
      <c r="T930" s="237"/>
      <c r="AT930" s="238" t="s">
        <v>180</v>
      </c>
      <c r="AU930" s="238" t="s">
        <v>87</v>
      </c>
      <c r="AV930" s="12" t="s">
        <v>87</v>
      </c>
      <c r="AW930" s="12" t="s">
        <v>38</v>
      </c>
      <c r="AX930" s="12" t="s">
        <v>77</v>
      </c>
      <c r="AY930" s="238" t="s">
        <v>171</v>
      </c>
    </row>
    <row r="931" s="12" customFormat="1">
      <c r="B931" s="228"/>
      <c r="C931" s="229"/>
      <c r="D931" s="219" t="s">
        <v>180</v>
      </c>
      <c r="E931" s="230" t="s">
        <v>1</v>
      </c>
      <c r="F931" s="231" t="s">
        <v>1937</v>
      </c>
      <c r="G931" s="229"/>
      <c r="H931" s="232">
        <v>15.48</v>
      </c>
      <c r="I931" s="233"/>
      <c r="J931" s="229"/>
      <c r="K931" s="229"/>
      <c r="L931" s="234"/>
      <c r="M931" s="235"/>
      <c r="N931" s="236"/>
      <c r="O931" s="236"/>
      <c r="P931" s="236"/>
      <c r="Q931" s="236"/>
      <c r="R931" s="236"/>
      <c r="S931" s="236"/>
      <c r="T931" s="237"/>
      <c r="AT931" s="238" t="s">
        <v>180</v>
      </c>
      <c r="AU931" s="238" t="s">
        <v>87</v>
      </c>
      <c r="AV931" s="12" t="s">
        <v>87</v>
      </c>
      <c r="AW931" s="12" t="s">
        <v>38</v>
      </c>
      <c r="AX931" s="12" t="s">
        <v>77</v>
      </c>
      <c r="AY931" s="238" t="s">
        <v>171</v>
      </c>
    </row>
    <row r="932" s="12" customFormat="1">
      <c r="B932" s="228"/>
      <c r="C932" s="229"/>
      <c r="D932" s="219" t="s">
        <v>180</v>
      </c>
      <c r="E932" s="230" t="s">
        <v>1</v>
      </c>
      <c r="F932" s="231" t="s">
        <v>1938</v>
      </c>
      <c r="G932" s="229"/>
      <c r="H932" s="232">
        <v>27.489999999999998</v>
      </c>
      <c r="I932" s="233"/>
      <c r="J932" s="229"/>
      <c r="K932" s="229"/>
      <c r="L932" s="234"/>
      <c r="M932" s="235"/>
      <c r="N932" s="236"/>
      <c r="O932" s="236"/>
      <c r="P932" s="236"/>
      <c r="Q932" s="236"/>
      <c r="R932" s="236"/>
      <c r="S932" s="236"/>
      <c r="T932" s="237"/>
      <c r="AT932" s="238" t="s">
        <v>180</v>
      </c>
      <c r="AU932" s="238" t="s">
        <v>87</v>
      </c>
      <c r="AV932" s="12" t="s">
        <v>87</v>
      </c>
      <c r="AW932" s="12" t="s">
        <v>38</v>
      </c>
      <c r="AX932" s="12" t="s">
        <v>77</v>
      </c>
      <c r="AY932" s="238" t="s">
        <v>171</v>
      </c>
    </row>
    <row r="933" s="12" customFormat="1">
      <c r="B933" s="228"/>
      <c r="C933" s="229"/>
      <c r="D933" s="219" t="s">
        <v>180</v>
      </c>
      <c r="E933" s="230" t="s">
        <v>1</v>
      </c>
      <c r="F933" s="231" t="s">
        <v>1939</v>
      </c>
      <c r="G933" s="229"/>
      <c r="H933" s="232">
        <v>29.260000000000002</v>
      </c>
      <c r="I933" s="233"/>
      <c r="J933" s="229"/>
      <c r="K933" s="229"/>
      <c r="L933" s="234"/>
      <c r="M933" s="235"/>
      <c r="N933" s="236"/>
      <c r="O933" s="236"/>
      <c r="P933" s="236"/>
      <c r="Q933" s="236"/>
      <c r="R933" s="236"/>
      <c r="S933" s="236"/>
      <c r="T933" s="237"/>
      <c r="AT933" s="238" t="s">
        <v>180</v>
      </c>
      <c r="AU933" s="238" t="s">
        <v>87</v>
      </c>
      <c r="AV933" s="12" t="s">
        <v>87</v>
      </c>
      <c r="AW933" s="12" t="s">
        <v>38</v>
      </c>
      <c r="AX933" s="12" t="s">
        <v>77</v>
      </c>
      <c r="AY933" s="238" t="s">
        <v>171</v>
      </c>
    </row>
    <row r="934" s="12" customFormat="1">
      <c r="B934" s="228"/>
      <c r="C934" s="229"/>
      <c r="D934" s="219" t="s">
        <v>180</v>
      </c>
      <c r="E934" s="230" t="s">
        <v>1</v>
      </c>
      <c r="F934" s="231" t="s">
        <v>1940</v>
      </c>
      <c r="G934" s="229"/>
      <c r="H934" s="232">
        <v>6.4800000000000004</v>
      </c>
      <c r="I934" s="233"/>
      <c r="J934" s="229"/>
      <c r="K934" s="229"/>
      <c r="L934" s="234"/>
      <c r="M934" s="235"/>
      <c r="N934" s="236"/>
      <c r="O934" s="236"/>
      <c r="P934" s="236"/>
      <c r="Q934" s="236"/>
      <c r="R934" s="236"/>
      <c r="S934" s="236"/>
      <c r="T934" s="237"/>
      <c r="AT934" s="238" t="s">
        <v>180</v>
      </c>
      <c r="AU934" s="238" t="s">
        <v>87</v>
      </c>
      <c r="AV934" s="12" t="s">
        <v>87</v>
      </c>
      <c r="AW934" s="12" t="s">
        <v>38</v>
      </c>
      <c r="AX934" s="12" t="s">
        <v>77</v>
      </c>
      <c r="AY934" s="238" t="s">
        <v>171</v>
      </c>
    </row>
    <row r="935" s="12" customFormat="1">
      <c r="B935" s="228"/>
      <c r="C935" s="229"/>
      <c r="D935" s="219" t="s">
        <v>180</v>
      </c>
      <c r="E935" s="230" t="s">
        <v>1</v>
      </c>
      <c r="F935" s="231" t="s">
        <v>1941</v>
      </c>
      <c r="G935" s="229"/>
      <c r="H935" s="232">
        <v>24.870000000000001</v>
      </c>
      <c r="I935" s="233"/>
      <c r="J935" s="229"/>
      <c r="K935" s="229"/>
      <c r="L935" s="234"/>
      <c r="M935" s="235"/>
      <c r="N935" s="236"/>
      <c r="O935" s="236"/>
      <c r="P935" s="236"/>
      <c r="Q935" s="236"/>
      <c r="R935" s="236"/>
      <c r="S935" s="236"/>
      <c r="T935" s="237"/>
      <c r="AT935" s="238" t="s">
        <v>180</v>
      </c>
      <c r="AU935" s="238" t="s">
        <v>87</v>
      </c>
      <c r="AV935" s="12" t="s">
        <v>87</v>
      </c>
      <c r="AW935" s="12" t="s">
        <v>38</v>
      </c>
      <c r="AX935" s="12" t="s">
        <v>77</v>
      </c>
      <c r="AY935" s="238" t="s">
        <v>171</v>
      </c>
    </row>
    <row r="936" s="12" customFormat="1">
      <c r="B936" s="228"/>
      <c r="C936" s="229"/>
      <c r="D936" s="219" t="s">
        <v>180</v>
      </c>
      <c r="E936" s="230" t="s">
        <v>1</v>
      </c>
      <c r="F936" s="231" t="s">
        <v>1942</v>
      </c>
      <c r="G936" s="229"/>
      <c r="H936" s="232">
        <v>18.27</v>
      </c>
      <c r="I936" s="233"/>
      <c r="J936" s="229"/>
      <c r="K936" s="229"/>
      <c r="L936" s="234"/>
      <c r="M936" s="235"/>
      <c r="N936" s="236"/>
      <c r="O936" s="236"/>
      <c r="P936" s="236"/>
      <c r="Q936" s="236"/>
      <c r="R936" s="236"/>
      <c r="S936" s="236"/>
      <c r="T936" s="237"/>
      <c r="AT936" s="238" t="s">
        <v>180</v>
      </c>
      <c r="AU936" s="238" t="s">
        <v>87</v>
      </c>
      <c r="AV936" s="12" t="s">
        <v>87</v>
      </c>
      <c r="AW936" s="12" t="s">
        <v>38</v>
      </c>
      <c r="AX936" s="12" t="s">
        <v>77</v>
      </c>
      <c r="AY936" s="238" t="s">
        <v>171</v>
      </c>
    </row>
    <row r="937" s="13" customFormat="1">
      <c r="B937" s="239"/>
      <c r="C937" s="240"/>
      <c r="D937" s="219" t="s">
        <v>180</v>
      </c>
      <c r="E937" s="241" t="s">
        <v>1</v>
      </c>
      <c r="F937" s="242" t="s">
        <v>253</v>
      </c>
      <c r="G937" s="240"/>
      <c r="H937" s="243">
        <v>137.03</v>
      </c>
      <c r="I937" s="244"/>
      <c r="J937" s="240"/>
      <c r="K937" s="240"/>
      <c r="L937" s="245"/>
      <c r="M937" s="246"/>
      <c r="N937" s="247"/>
      <c r="O937" s="247"/>
      <c r="P937" s="247"/>
      <c r="Q937" s="247"/>
      <c r="R937" s="247"/>
      <c r="S937" s="247"/>
      <c r="T937" s="248"/>
      <c r="AT937" s="249" t="s">
        <v>180</v>
      </c>
      <c r="AU937" s="249" t="s">
        <v>87</v>
      </c>
      <c r="AV937" s="13" t="s">
        <v>178</v>
      </c>
      <c r="AW937" s="13" t="s">
        <v>38</v>
      </c>
      <c r="AX937" s="13" t="s">
        <v>85</v>
      </c>
      <c r="AY937" s="249" t="s">
        <v>171</v>
      </c>
    </row>
    <row r="938" s="1" customFormat="1" ht="16.5" customHeight="1">
      <c r="B938" s="38"/>
      <c r="C938" s="205" t="s">
        <v>1943</v>
      </c>
      <c r="D938" s="205" t="s">
        <v>173</v>
      </c>
      <c r="E938" s="206" t="s">
        <v>1944</v>
      </c>
      <c r="F938" s="207" t="s">
        <v>1945</v>
      </c>
      <c r="G938" s="208" t="s">
        <v>176</v>
      </c>
      <c r="H938" s="209">
        <v>177.22999999999999</v>
      </c>
      <c r="I938" s="210"/>
      <c r="J938" s="211">
        <f>ROUND(I938*H938,2)</f>
        <v>0</v>
      </c>
      <c r="K938" s="207" t="s">
        <v>177</v>
      </c>
      <c r="L938" s="43"/>
      <c r="M938" s="212" t="s">
        <v>1</v>
      </c>
      <c r="N938" s="213" t="s">
        <v>48</v>
      </c>
      <c r="O938" s="79"/>
      <c r="P938" s="214">
        <f>O938*H938</f>
        <v>0</v>
      </c>
      <c r="Q938" s="214">
        <v>0</v>
      </c>
      <c r="R938" s="214">
        <f>Q938*H938</f>
        <v>0</v>
      </c>
      <c r="S938" s="214">
        <v>0</v>
      </c>
      <c r="T938" s="215">
        <f>S938*H938</f>
        <v>0</v>
      </c>
      <c r="AR938" s="16" t="s">
        <v>254</v>
      </c>
      <c r="AT938" s="16" t="s">
        <v>173</v>
      </c>
      <c r="AU938" s="16" t="s">
        <v>87</v>
      </c>
      <c r="AY938" s="16" t="s">
        <v>171</v>
      </c>
      <c r="BE938" s="216">
        <f>IF(N938="základní",J938,0)</f>
        <v>0</v>
      </c>
      <c r="BF938" s="216">
        <f>IF(N938="snížená",J938,0)</f>
        <v>0</v>
      </c>
      <c r="BG938" s="216">
        <f>IF(N938="zákl. přenesená",J938,0)</f>
        <v>0</v>
      </c>
      <c r="BH938" s="216">
        <f>IF(N938="sníž. přenesená",J938,0)</f>
        <v>0</v>
      </c>
      <c r="BI938" s="216">
        <f>IF(N938="nulová",J938,0)</f>
        <v>0</v>
      </c>
      <c r="BJ938" s="16" t="s">
        <v>85</v>
      </c>
      <c r="BK938" s="216">
        <f>ROUND(I938*H938,2)</f>
        <v>0</v>
      </c>
      <c r="BL938" s="16" t="s">
        <v>254</v>
      </c>
      <c r="BM938" s="16" t="s">
        <v>1946</v>
      </c>
    </row>
    <row r="939" s="1" customFormat="1" ht="16.5" customHeight="1">
      <c r="B939" s="38"/>
      <c r="C939" s="205" t="s">
        <v>1947</v>
      </c>
      <c r="D939" s="205" t="s">
        <v>173</v>
      </c>
      <c r="E939" s="206" t="s">
        <v>1948</v>
      </c>
      <c r="F939" s="207" t="s">
        <v>1949</v>
      </c>
      <c r="G939" s="208" t="s">
        <v>234</v>
      </c>
      <c r="H939" s="209">
        <v>0.69499999999999995</v>
      </c>
      <c r="I939" s="210"/>
      <c r="J939" s="211">
        <f>ROUND(I939*H939,2)</f>
        <v>0</v>
      </c>
      <c r="K939" s="207" t="s">
        <v>177</v>
      </c>
      <c r="L939" s="43"/>
      <c r="M939" s="212" t="s">
        <v>1</v>
      </c>
      <c r="N939" s="213" t="s">
        <v>48</v>
      </c>
      <c r="O939" s="79"/>
      <c r="P939" s="214">
        <f>O939*H939</f>
        <v>0</v>
      </c>
      <c r="Q939" s="214">
        <v>0</v>
      </c>
      <c r="R939" s="214">
        <f>Q939*H939</f>
        <v>0</v>
      </c>
      <c r="S939" s="214">
        <v>0</v>
      </c>
      <c r="T939" s="215">
        <f>S939*H939</f>
        <v>0</v>
      </c>
      <c r="AR939" s="16" t="s">
        <v>254</v>
      </c>
      <c r="AT939" s="16" t="s">
        <v>173</v>
      </c>
      <c r="AU939" s="16" t="s">
        <v>87</v>
      </c>
      <c r="AY939" s="16" t="s">
        <v>171</v>
      </c>
      <c r="BE939" s="216">
        <f>IF(N939="základní",J939,0)</f>
        <v>0</v>
      </c>
      <c r="BF939" s="216">
        <f>IF(N939="snížená",J939,0)</f>
        <v>0</v>
      </c>
      <c r="BG939" s="216">
        <f>IF(N939="zákl. přenesená",J939,0)</f>
        <v>0</v>
      </c>
      <c r="BH939" s="216">
        <f>IF(N939="sníž. přenesená",J939,0)</f>
        <v>0</v>
      </c>
      <c r="BI939" s="216">
        <f>IF(N939="nulová",J939,0)</f>
        <v>0</v>
      </c>
      <c r="BJ939" s="16" t="s">
        <v>85</v>
      </c>
      <c r="BK939" s="216">
        <f>ROUND(I939*H939,2)</f>
        <v>0</v>
      </c>
      <c r="BL939" s="16" t="s">
        <v>254</v>
      </c>
      <c r="BM939" s="16" t="s">
        <v>1950</v>
      </c>
    </row>
    <row r="940" s="1" customFormat="1" ht="16.5" customHeight="1">
      <c r="B940" s="38"/>
      <c r="C940" s="205" t="s">
        <v>1951</v>
      </c>
      <c r="D940" s="205" t="s">
        <v>173</v>
      </c>
      <c r="E940" s="206" t="s">
        <v>1952</v>
      </c>
      <c r="F940" s="207" t="s">
        <v>1953</v>
      </c>
      <c r="G940" s="208" t="s">
        <v>234</v>
      </c>
      <c r="H940" s="209">
        <v>0.69499999999999995</v>
      </c>
      <c r="I940" s="210"/>
      <c r="J940" s="211">
        <f>ROUND(I940*H940,2)</f>
        <v>0</v>
      </c>
      <c r="K940" s="207" t="s">
        <v>177</v>
      </c>
      <c r="L940" s="43"/>
      <c r="M940" s="212" t="s">
        <v>1</v>
      </c>
      <c r="N940" s="213" t="s">
        <v>48</v>
      </c>
      <c r="O940" s="79"/>
      <c r="P940" s="214">
        <f>O940*H940</f>
        <v>0</v>
      </c>
      <c r="Q940" s="214">
        <v>0</v>
      </c>
      <c r="R940" s="214">
        <f>Q940*H940</f>
        <v>0</v>
      </c>
      <c r="S940" s="214">
        <v>0</v>
      </c>
      <c r="T940" s="215">
        <f>S940*H940</f>
        <v>0</v>
      </c>
      <c r="AR940" s="16" t="s">
        <v>254</v>
      </c>
      <c r="AT940" s="16" t="s">
        <v>173</v>
      </c>
      <c r="AU940" s="16" t="s">
        <v>87</v>
      </c>
      <c r="AY940" s="16" t="s">
        <v>171</v>
      </c>
      <c r="BE940" s="216">
        <f>IF(N940="základní",J940,0)</f>
        <v>0</v>
      </c>
      <c r="BF940" s="216">
        <f>IF(N940="snížená",J940,0)</f>
        <v>0</v>
      </c>
      <c r="BG940" s="216">
        <f>IF(N940="zákl. přenesená",J940,0)</f>
        <v>0</v>
      </c>
      <c r="BH940" s="216">
        <f>IF(N940="sníž. přenesená",J940,0)</f>
        <v>0</v>
      </c>
      <c r="BI940" s="216">
        <f>IF(N940="nulová",J940,0)</f>
        <v>0</v>
      </c>
      <c r="BJ940" s="16" t="s">
        <v>85</v>
      </c>
      <c r="BK940" s="216">
        <f>ROUND(I940*H940,2)</f>
        <v>0</v>
      </c>
      <c r="BL940" s="16" t="s">
        <v>254</v>
      </c>
      <c r="BM940" s="16" t="s">
        <v>1954</v>
      </c>
    </row>
    <row r="941" s="10" customFormat="1" ht="22.8" customHeight="1">
      <c r="B941" s="189"/>
      <c r="C941" s="190"/>
      <c r="D941" s="191" t="s">
        <v>76</v>
      </c>
      <c r="E941" s="203" t="s">
        <v>1955</v>
      </c>
      <c r="F941" s="203" t="s">
        <v>1956</v>
      </c>
      <c r="G941" s="190"/>
      <c r="H941" s="190"/>
      <c r="I941" s="193"/>
      <c r="J941" s="204">
        <f>BK941</f>
        <v>0</v>
      </c>
      <c r="K941" s="190"/>
      <c r="L941" s="195"/>
      <c r="M941" s="196"/>
      <c r="N941" s="197"/>
      <c r="O941" s="197"/>
      <c r="P941" s="198">
        <f>SUM(P942:P979)</f>
        <v>0</v>
      </c>
      <c r="Q941" s="197"/>
      <c r="R941" s="198">
        <f>SUM(R942:R979)</f>
        <v>1.9456948299999999</v>
      </c>
      <c r="S941" s="197"/>
      <c r="T941" s="199">
        <f>SUM(T942:T979)</f>
        <v>0</v>
      </c>
      <c r="AR941" s="200" t="s">
        <v>87</v>
      </c>
      <c r="AT941" s="201" t="s">
        <v>76</v>
      </c>
      <c r="AU941" s="201" t="s">
        <v>85</v>
      </c>
      <c r="AY941" s="200" t="s">
        <v>171</v>
      </c>
      <c r="BK941" s="202">
        <f>SUM(BK942:BK979)</f>
        <v>0</v>
      </c>
    </row>
    <row r="942" s="1" customFormat="1" ht="16.5" customHeight="1">
      <c r="B942" s="38"/>
      <c r="C942" s="205" t="s">
        <v>1957</v>
      </c>
      <c r="D942" s="205" t="s">
        <v>173</v>
      </c>
      <c r="E942" s="206" t="s">
        <v>1958</v>
      </c>
      <c r="F942" s="207" t="s">
        <v>1959</v>
      </c>
      <c r="G942" s="208" t="s">
        <v>176</v>
      </c>
      <c r="H942" s="209">
        <v>84.911000000000001</v>
      </c>
      <c r="I942" s="210"/>
      <c r="J942" s="211">
        <f>ROUND(I942*H942,2)</f>
        <v>0</v>
      </c>
      <c r="K942" s="207" t="s">
        <v>177</v>
      </c>
      <c r="L942" s="43"/>
      <c r="M942" s="212" t="s">
        <v>1</v>
      </c>
      <c r="N942" s="213" t="s">
        <v>48</v>
      </c>
      <c r="O942" s="79"/>
      <c r="P942" s="214">
        <f>O942*H942</f>
        <v>0</v>
      </c>
      <c r="Q942" s="214">
        <v>0</v>
      </c>
      <c r="R942" s="214">
        <f>Q942*H942</f>
        <v>0</v>
      </c>
      <c r="S942" s="214">
        <v>0</v>
      </c>
      <c r="T942" s="215">
        <f>S942*H942</f>
        <v>0</v>
      </c>
      <c r="AR942" s="16" t="s">
        <v>254</v>
      </c>
      <c r="AT942" s="16" t="s">
        <v>173</v>
      </c>
      <c r="AU942" s="16" t="s">
        <v>87</v>
      </c>
      <c r="AY942" s="16" t="s">
        <v>171</v>
      </c>
      <c r="BE942" s="216">
        <f>IF(N942="základní",J942,0)</f>
        <v>0</v>
      </c>
      <c r="BF942" s="216">
        <f>IF(N942="snížená",J942,0)</f>
        <v>0</v>
      </c>
      <c r="BG942" s="216">
        <f>IF(N942="zákl. přenesená",J942,0)</f>
        <v>0</v>
      </c>
      <c r="BH942" s="216">
        <f>IF(N942="sníž. přenesená",J942,0)</f>
        <v>0</v>
      </c>
      <c r="BI942" s="216">
        <f>IF(N942="nulová",J942,0)</f>
        <v>0</v>
      </c>
      <c r="BJ942" s="16" t="s">
        <v>85</v>
      </c>
      <c r="BK942" s="216">
        <f>ROUND(I942*H942,2)</f>
        <v>0</v>
      </c>
      <c r="BL942" s="16" t="s">
        <v>254</v>
      </c>
      <c r="BM942" s="16" t="s">
        <v>1960</v>
      </c>
    </row>
    <row r="943" s="1" customFormat="1" ht="16.5" customHeight="1">
      <c r="B943" s="38"/>
      <c r="C943" s="205" t="s">
        <v>1961</v>
      </c>
      <c r="D943" s="205" t="s">
        <v>173</v>
      </c>
      <c r="E943" s="206" t="s">
        <v>1962</v>
      </c>
      <c r="F943" s="207" t="s">
        <v>1963</v>
      </c>
      <c r="G943" s="208" t="s">
        <v>176</v>
      </c>
      <c r="H943" s="209">
        <v>84.911000000000001</v>
      </c>
      <c r="I943" s="210"/>
      <c r="J943" s="211">
        <f>ROUND(I943*H943,2)</f>
        <v>0</v>
      </c>
      <c r="K943" s="207" t="s">
        <v>177</v>
      </c>
      <c r="L943" s="43"/>
      <c r="M943" s="212" t="s">
        <v>1</v>
      </c>
      <c r="N943" s="213" t="s">
        <v>48</v>
      </c>
      <c r="O943" s="79"/>
      <c r="P943" s="214">
        <f>O943*H943</f>
        <v>0</v>
      </c>
      <c r="Q943" s="214">
        <v>0.00029999999999999997</v>
      </c>
      <c r="R943" s="214">
        <f>Q943*H943</f>
        <v>0.025473299999999997</v>
      </c>
      <c r="S943" s="214">
        <v>0</v>
      </c>
      <c r="T943" s="215">
        <f>S943*H943</f>
        <v>0</v>
      </c>
      <c r="AR943" s="16" t="s">
        <v>254</v>
      </c>
      <c r="AT943" s="16" t="s">
        <v>173</v>
      </c>
      <c r="AU943" s="16" t="s">
        <v>87</v>
      </c>
      <c r="AY943" s="16" t="s">
        <v>171</v>
      </c>
      <c r="BE943" s="216">
        <f>IF(N943="základní",J943,0)</f>
        <v>0</v>
      </c>
      <c r="BF943" s="216">
        <f>IF(N943="snížená",J943,0)</f>
        <v>0</v>
      </c>
      <c r="BG943" s="216">
        <f>IF(N943="zákl. přenesená",J943,0)</f>
        <v>0</v>
      </c>
      <c r="BH943" s="216">
        <f>IF(N943="sníž. přenesená",J943,0)</f>
        <v>0</v>
      </c>
      <c r="BI943" s="216">
        <f>IF(N943="nulová",J943,0)</f>
        <v>0</v>
      </c>
      <c r="BJ943" s="16" t="s">
        <v>85</v>
      </c>
      <c r="BK943" s="216">
        <f>ROUND(I943*H943,2)</f>
        <v>0</v>
      </c>
      <c r="BL943" s="16" t="s">
        <v>254</v>
      </c>
      <c r="BM943" s="16" t="s">
        <v>1964</v>
      </c>
    </row>
    <row r="944" s="1" customFormat="1" ht="16.5" customHeight="1">
      <c r="B944" s="38"/>
      <c r="C944" s="205" t="s">
        <v>1965</v>
      </c>
      <c r="D944" s="205" t="s">
        <v>173</v>
      </c>
      <c r="E944" s="206" t="s">
        <v>1966</v>
      </c>
      <c r="F944" s="207" t="s">
        <v>1967</v>
      </c>
      <c r="G944" s="208" t="s">
        <v>176</v>
      </c>
      <c r="H944" s="209">
        <v>84.911000000000001</v>
      </c>
      <c r="I944" s="210"/>
      <c r="J944" s="211">
        <f>ROUND(I944*H944,2)</f>
        <v>0</v>
      </c>
      <c r="K944" s="207" t="s">
        <v>177</v>
      </c>
      <c r="L944" s="43"/>
      <c r="M944" s="212" t="s">
        <v>1</v>
      </c>
      <c r="N944" s="213" t="s">
        <v>48</v>
      </c>
      <c r="O944" s="79"/>
      <c r="P944" s="214">
        <f>O944*H944</f>
        <v>0</v>
      </c>
      <c r="Q944" s="214">
        <v>0.0015</v>
      </c>
      <c r="R944" s="214">
        <f>Q944*H944</f>
        <v>0.12736649999999999</v>
      </c>
      <c r="S944" s="214">
        <v>0</v>
      </c>
      <c r="T944" s="215">
        <f>S944*H944</f>
        <v>0</v>
      </c>
      <c r="AR944" s="16" t="s">
        <v>254</v>
      </c>
      <c r="AT944" s="16" t="s">
        <v>173</v>
      </c>
      <c r="AU944" s="16" t="s">
        <v>87</v>
      </c>
      <c r="AY944" s="16" t="s">
        <v>171</v>
      </c>
      <c r="BE944" s="216">
        <f>IF(N944="základní",J944,0)</f>
        <v>0</v>
      </c>
      <c r="BF944" s="216">
        <f>IF(N944="snížená",J944,0)</f>
        <v>0</v>
      </c>
      <c r="BG944" s="216">
        <f>IF(N944="zákl. přenesená",J944,0)</f>
        <v>0</v>
      </c>
      <c r="BH944" s="216">
        <f>IF(N944="sníž. přenesená",J944,0)</f>
        <v>0</v>
      </c>
      <c r="BI944" s="216">
        <f>IF(N944="nulová",J944,0)</f>
        <v>0</v>
      </c>
      <c r="BJ944" s="16" t="s">
        <v>85</v>
      </c>
      <c r="BK944" s="216">
        <f>ROUND(I944*H944,2)</f>
        <v>0</v>
      </c>
      <c r="BL944" s="16" t="s">
        <v>254</v>
      </c>
      <c r="BM944" s="16" t="s">
        <v>1968</v>
      </c>
    </row>
    <row r="945" s="1" customFormat="1" ht="16.5" customHeight="1">
      <c r="B945" s="38"/>
      <c r="C945" s="205" t="s">
        <v>1969</v>
      </c>
      <c r="D945" s="205" t="s">
        <v>173</v>
      </c>
      <c r="E945" s="206" t="s">
        <v>1970</v>
      </c>
      <c r="F945" s="207" t="s">
        <v>1971</v>
      </c>
      <c r="G945" s="208" t="s">
        <v>176</v>
      </c>
      <c r="H945" s="209">
        <v>84.911000000000001</v>
      </c>
      <c r="I945" s="210"/>
      <c r="J945" s="211">
        <f>ROUND(I945*H945,2)</f>
        <v>0</v>
      </c>
      <c r="K945" s="207" t="s">
        <v>177</v>
      </c>
      <c r="L945" s="43"/>
      <c r="M945" s="212" t="s">
        <v>1</v>
      </c>
      <c r="N945" s="213" t="s">
        <v>48</v>
      </c>
      <c r="O945" s="79"/>
      <c r="P945" s="214">
        <f>O945*H945</f>
        <v>0</v>
      </c>
      <c r="Q945" s="214">
        <v>0.0060499999999999998</v>
      </c>
      <c r="R945" s="214">
        <f>Q945*H945</f>
        <v>0.51371155000000002</v>
      </c>
      <c r="S945" s="214">
        <v>0</v>
      </c>
      <c r="T945" s="215">
        <f>S945*H945</f>
        <v>0</v>
      </c>
      <c r="AR945" s="16" t="s">
        <v>254</v>
      </c>
      <c r="AT945" s="16" t="s">
        <v>173</v>
      </c>
      <c r="AU945" s="16" t="s">
        <v>87</v>
      </c>
      <c r="AY945" s="16" t="s">
        <v>171</v>
      </c>
      <c r="BE945" s="216">
        <f>IF(N945="základní",J945,0)</f>
        <v>0</v>
      </c>
      <c r="BF945" s="216">
        <f>IF(N945="snížená",J945,0)</f>
        <v>0</v>
      </c>
      <c r="BG945" s="216">
        <f>IF(N945="zákl. přenesená",J945,0)</f>
        <v>0</v>
      </c>
      <c r="BH945" s="216">
        <f>IF(N945="sníž. přenesená",J945,0)</f>
        <v>0</v>
      </c>
      <c r="BI945" s="216">
        <f>IF(N945="nulová",J945,0)</f>
        <v>0</v>
      </c>
      <c r="BJ945" s="16" t="s">
        <v>85</v>
      </c>
      <c r="BK945" s="216">
        <f>ROUND(I945*H945,2)</f>
        <v>0</v>
      </c>
      <c r="BL945" s="16" t="s">
        <v>254</v>
      </c>
      <c r="BM945" s="16" t="s">
        <v>1972</v>
      </c>
    </row>
    <row r="946" s="12" customFormat="1">
      <c r="B946" s="228"/>
      <c r="C946" s="229"/>
      <c r="D946" s="219" t="s">
        <v>180</v>
      </c>
      <c r="E946" s="230" t="s">
        <v>1</v>
      </c>
      <c r="F946" s="231" t="s">
        <v>1973</v>
      </c>
      <c r="G946" s="229"/>
      <c r="H946" s="232">
        <v>13.924</v>
      </c>
      <c r="I946" s="233"/>
      <c r="J946" s="229"/>
      <c r="K946" s="229"/>
      <c r="L946" s="234"/>
      <c r="M946" s="235"/>
      <c r="N946" s="236"/>
      <c r="O946" s="236"/>
      <c r="P946" s="236"/>
      <c r="Q946" s="236"/>
      <c r="R946" s="236"/>
      <c r="S946" s="236"/>
      <c r="T946" s="237"/>
      <c r="AT946" s="238" t="s">
        <v>180</v>
      </c>
      <c r="AU946" s="238" t="s">
        <v>87</v>
      </c>
      <c r="AV946" s="12" t="s">
        <v>87</v>
      </c>
      <c r="AW946" s="12" t="s">
        <v>38</v>
      </c>
      <c r="AX946" s="12" t="s">
        <v>77</v>
      </c>
      <c r="AY946" s="238" t="s">
        <v>171</v>
      </c>
    </row>
    <row r="947" s="12" customFormat="1">
      <c r="B947" s="228"/>
      <c r="C947" s="229"/>
      <c r="D947" s="219" t="s">
        <v>180</v>
      </c>
      <c r="E947" s="230" t="s">
        <v>1</v>
      </c>
      <c r="F947" s="231" t="s">
        <v>1974</v>
      </c>
      <c r="G947" s="229"/>
      <c r="H947" s="232">
        <v>25.873999999999999</v>
      </c>
      <c r="I947" s="233"/>
      <c r="J947" s="229"/>
      <c r="K947" s="229"/>
      <c r="L947" s="234"/>
      <c r="M947" s="235"/>
      <c r="N947" s="236"/>
      <c r="O947" s="236"/>
      <c r="P947" s="236"/>
      <c r="Q947" s="236"/>
      <c r="R947" s="236"/>
      <c r="S947" s="236"/>
      <c r="T947" s="237"/>
      <c r="AT947" s="238" t="s">
        <v>180</v>
      </c>
      <c r="AU947" s="238" t="s">
        <v>87</v>
      </c>
      <c r="AV947" s="12" t="s">
        <v>87</v>
      </c>
      <c r="AW947" s="12" t="s">
        <v>38</v>
      </c>
      <c r="AX947" s="12" t="s">
        <v>77</v>
      </c>
      <c r="AY947" s="238" t="s">
        <v>171</v>
      </c>
    </row>
    <row r="948" s="12" customFormat="1">
      <c r="B948" s="228"/>
      <c r="C948" s="229"/>
      <c r="D948" s="219" t="s">
        <v>180</v>
      </c>
      <c r="E948" s="230" t="s">
        <v>1</v>
      </c>
      <c r="F948" s="231" t="s">
        <v>1975</v>
      </c>
      <c r="G948" s="229"/>
      <c r="H948" s="232">
        <v>21.163</v>
      </c>
      <c r="I948" s="233"/>
      <c r="J948" s="229"/>
      <c r="K948" s="229"/>
      <c r="L948" s="234"/>
      <c r="M948" s="235"/>
      <c r="N948" s="236"/>
      <c r="O948" s="236"/>
      <c r="P948" s="236"/>
      <c r="Q948" s="236"/>
      <c r="R948" s="236"/>
      <c r="S948" s="236"/>
      <c r="T948" s="237"/>
      <c r="AT948" s="238" t="s">
        <v>180</v>
      </c>
      <c r="AU948" s="238" t="s">
        <v>87</v>
      </c>
      <c r="AV948" s="12" t="s">
        <v>87</v>
      </c>
      <c r="AW948" s="12" t="s">
        <v>38</v>
      </c>
      <c r="AX948" s="12" t="s">
        <v>77</v>
      </c>
      <c r="AY948" s="238" t="s">
        <v>171</v>
      </c>
    </row>
    <row r="949" s="12" customFormat="1">
      <c r="B949" s="228"/>
      <c r="C949" s="229"/>
      <c r="D949" s="219" t="s">
        <v>180</v>
      </c>
      <c r="E949" s="230" t="s">
        <v>1</v>
      </c>
      <c r="F949" s="231" t="s">
        <v>1976</v>
      </c>
      <c r="G949" s="229"/>
      <c r="H949" s="232">
        <v>18.574000000000002</v>
      </c>
      <c r="I949" s="233"/>
      <c r="J949" s="229"/>
      <c r="K949" s="229"/>
      <c r="L949" s="234"/>
      <c r="M949" s="235"/>
      <c r="N949" s="236"/>
      <c r="O949" s="236"/>
      <c r="P949" s="236"/>
      <c r="Q949" s="236"/>
      <c r="R949" s="236"/>
      <c r="S949" s="236"/>
      <c r="T949" s="237"/>
      <c r="AT949" s="238" t="s">
        <v>180</v>
      </c>
      <c r="AU949" s="238" t="s">
        <v>87</v>
      </c>
      <c r="AV949" s="12" t="s">
        <v>87</v>
      </c>
      <c r="AW949" s="12" t="s">
        <v>38</v>
      </c>
      <c r="AX949" s="12" t="s">
        <v>77</v>
      </c>
      <c r="AY949" s="238" t="s">
        <v>171</v>
      </c>
    </row>
    <row r="950" s="12" customFormat="1">
      <c r="B950" s="228"/>
      <c r="C950" s="229"/>
      <c r="D950" s="219" t="s">
        <v>180</v>
      </c>
      <c r="E950" s="230" t="s">
        <v>1</v>
      </c>
      <c r="F950" s="231" t="s">
        <v>1977</v>
      </c>
      <c r="G950" s="229"/>
      <c r="H950" s="232">
        <v>1.3440000000000001</v>
      </c>
      <c r="I950" s="233"/>
      <c r="J950" s="229"/>
      <c r="K950" s="229"/>
      <c r="L950" s="234"/>
      <c r="M950" s="235"/>
      <c r="N950" s="236"/>
      <c r="O950" s="236"/>
      <c r="P950" s="236"/>
      <c r="Q950" s="236"/>
      <c r="R950" s="236"/>
      <c r="S950" s="236"/>
      <c r="T950" s="237"/>
      <c r="AT950" s="238" t="s">
        <v>180</v>
      </c>
      <c r="AU950" s="238" t="s">
        <v>87</v>
      </c>
      <c r="AV950" s="12" t="s">
        <v>87</v>
      </c>
      <c r="AW950" s="12" t="s">
        <v>38</v>
      </c>
      <c r="AX950" s="12" t="s">
        <v>77</v>
      </c>
      <c r="AY950" s="238" t="s">
        <v>171</v>
      </c>
    </row>
    <row r="951" s="12" customFormat="1">
      <c r="B951" s="228"/>
      <c r="C951" s="229"/>
      <c r="D951" s="219" t="s">
        <v>180</v>
      </c>
      <c r="E951" s="230" t="s">
        <v>1</v>
      </c>
      <c r="F951" s="231" t="s">
        <v>1978</v>
      </c>
      <c r="G951" s="229"/>
      <c r="H951" s="232">
        <v>1.3440000000000001</v>
      </c>
      <c r="I951" s="233"/>
      <c r="J951" s="229"/>
      <c r="K951" s="229"/>
      <c r="L951" s="234"/>
      <c r="M951" s="235"/>
      <c r="N951" s="236"/>
      <c r="O951" s="236"/>
      <c r="P951" s="236"/>
      <c r="Q951" s="236"/>
      <c r="R951" s="236"/>
      <c r="S951" s="236"/>
      <c r="T951" s="237"/>
      <c r="AT951" s="238" t="s">
        <v>180</v>
      </c>
      <c r="AU951" s="238" t="s">
        <v>87</v>
      </c>
      <c r="AV951" s="12" t="s">
        <v>87</v>
      </c>
      <c r="AW951" s="12" t="s">
        <v>38</v>
      </c>
      <c r="AX951" s="12" t="s">
        <v>77</v>
      </c>
      <c r="AY951" s="238" t="s">
        <v>171</v>
      </c>
    </row>
    <row r="952" s="12" customFormat="1">
      <c r="B952" s="228"/>
      <c r="C952" s="229"/>
      <c r="D952" s="219" t="s">
        <v>180</v>
      </c>
      <c r="E952" s="230" t="s">
        <v>1</v>
      </c>
      <c r="F952" s="231" t="s">
        <v>1979</v>
      </c>
      <c r="G952" s="229"/>
      <c r="H952" s="232">
        <v>1.3440000000000001</v>
      </c>
      <c r="I952" s="233"/>
      <c r="J952" s="229"/>
      <c r="K952" s="229"/>
      <c r="L952" s="234"/>
      <c r="M952" s="235"/>
      <c r="N952" s="236"/>
      <c r="O952" s="236"/>
      <c r="P952" s="236"/>
      <c r="Q952" s="236"/>
      <c r="R952" s="236"/>
      <c r="S952" s="236"/>
      <c r="T952" s="237"/>
      <c r="AT952" s="238" t="s">
        <v>180</v>
      </c>
      <c r="AU952" s="238" t="s">
        <v>87</v>
      </c>
      <c r="AV952" s="12" t="s">
        <v>87</v>
      </c>
      <c r="AW952" s="12" t="s">
        <v>38</v>
      </c>
      <c r="AX952" s="12" t="s">
        <v>77</v>
      </c>
      <c r="AY952" s="238" t="s">
        <v>171</v>
      </c>
    </row>
    <row r="953" s="12" customFormat="1">
      <c r="B953" s="228"/>
      <c r="C953" s="229"/>
      <c r="D953" s="219" t="s">
        <v>180</v>
      </c>
      <c r="E953" s="230" t="s">
        <v>1</v>
      </c>
      <c r="F953" s="231" t="s">
        <v>1980</v>
      </c>
      <c r="G953" s="229"/>
      <c r="H953" s="232">
        <v>1.3440000000000001</v>
      </c>
      <c r="I953" s="233"/>
      <c r="J953" s="229"/>
      <c r="K953" s="229"/>
      <c r="L953" s="234"/>
      <c r="M953" s="235"/>
      <c r="N953" s="236"/>
      <c r="O953" s="236"/>
      <c r="P953" s="236"/>
      <c r="Q953" s="236"/>
      <c r="R953" s="236"/>
      <c r="S953" s="236"/>
      <c r="T953" s="237"/>
      <c r="AT953" s="238" t="s">
        <v>180</v>
      </c>
      <c r="AU953" s="238" t="s">
        <v>87</v>
      </c>
      <c r="AV953" s="12" t="s">
        <v>87</v>
      </c>
      <c r="AW953" s="12" t="s">
        <v>38</v>
      </c>
      <c r="AX953" s="12" t="s">
        <v>77</v>
      </c>
      <c r="AY953" s="238" t="s">
        <v>171</v>
      </c>
    </row>
    <row r="954" s="13" customFormat="1">
      <c r="B954" s="239"/>
      <c r="C954" s="240"/>
      <c r="D954" s="219" t="s">
        <v>180</v>
      </c>
      <c r="E954" s="241" t="s">
        <v>1981</v>
      </c>
      <c r="F954" s="242" t="s">
        <v>253</v>
      </c>
      <c r="G954" s="240"/>
      <c r="H954" s="243">
        <v>84.911000000000001</v>
      </c>
      <c r="I954" s="244"/>
      <c r="J954" s="240"/>
      <c r="K954" s="240"/>
      <c r="L954" s="245"/>
      <c r="M954" s="246"/>
      <c r="N954" s="247"/>
      <c r="O954" s="247"/>
      <c r="P954" s="247"/>
      <c r="Q954" s="247"/>
      <c r="R954" s="247"/>
      <c r="S954" s="247"/>
      <c r="T954" s="248"/>
      <c r="AT954" s="249" t="s">
        <v>180</v>
      </c>
      <c r="AU954" s="249" t="s">
        <v>87</v>
      </c>
      <c r="AV954" s="13" t="s">
        <v>178</v>
      </c>
      <c r="AW954" s="13" t="s">
        <v>38</v>
      </c>
      <c r="AX954" s="13" t="s">
        <v>85</v>
      </c>
      <c r="AY954" s="249" t="s">
        <v>171</v>
      </c>
    </row>
    <row r="955" s="1" customFormat="1" ht="16.5" customHeight="1">
      <c r="B955" s="38"/>
      <c r="C955" s="261" t="s">
        <v>1982</v>
      </c>
      <c r="D955" s="261" t="s">
        <v>383</v>
      </c>
      <c r="E955" s="262" t="s">
        <v>1983</v>
      </c>
      <c r="F955" s="263" t="s">
        <v>1984</v>
      </c>
      <c r="G955" s="264" t="s">
        <v>176</v>
      </c>
      <c r="H955" s="265">
        <v>93.402000000000001</v>
      </c>
      <c r="I955" s="266"/>
      <c r="J955" s="267">
        <f>ROUND(I955*H955,2)</f>
        <v>0</v>
      </c>
      <c r="K955" s="263" t="s">
        <v>177</v>
      </c>
      <c r="L955" s="268"/>
      <c r="M955" s="269" t="s">
        <v>1</v>
      </c>
      <c r="N955" s="270" t="s">
        <v>48</v>
      </c>
      <c r="O955" s="79"/>
      <c r="P955" s="214">
        <f>O955*H955</f>
        <v>0</v>
      </c>
      <c r="Q955" s="214">
        <v>0.0129</v>
      </c>
      <c r="R955" s="214">
        <f>Q955*H955</f>
        <v>1.2048858</v>
      </c>
      <c r="S955" s="214">
        <v>0</v>
      </c>
      <c r="T955" s="215">
        <f>S955*H955</f>
        <v>0</v>
      </c>
      <c r="AR955" s="16" t="s">
        <v>343</v>
      </c>
      <c r="AT955" s="16" t="s">
        <v>383</v>
      </c>
      <c r="AU955" s="16" t="s">
        <v>87</v>
      </c>
      <c r="AY955" s="16" t="s">
        <v>171</v>
      </c>
      <c r="BE955" s="216">
        <f>IF(N955="základní",J955,0)</f>
        <v>0</v>
      </c>
      <c r="BF955" s="216">
        <f>IF(N955="snížená",J955,0)</f>
        <v>0</v>
      </c>
      <c r="BG955" s="216">
        <f>IF(N955="zákl. přenesená",J955,0)</f>
        <v>0</v>
      </c>
      <c r="BH955" s="216">
        <f>IF(N955="sníž. přenesená",J955,0)</f>
        <v>0</v>
      </c>
      <c r="BI955" s="216">
        <f>IF(N955="nulová",J955,0)</f>
        <v>0</v>
      </c>
      <c r="BJ955" s="16" t="s">
        <v>85</v>
      </c>
      <c r="BK955" s="216">
        <f>ROUND(I955*H955,2)</f>
        <v>0</v>
      </c>
      <c r="BL955" s="16" t="s">
        <v>254</v>
      </c>
      <c r="BM955" s="16" t="s">
        <v>1985</v>
      </c>
    </row>
    <row r="956" s="12" customFormat="1">
      <c r="B956" s="228"/>
      <c r="C956" s="229"/>
      <c r="D956" s="219" t="s">
        <v>180</v>
      </c>
      <c r="E956" s="229"/>
      <c r="F956" s="231" t="s">
        <v>1986</v>
      </c>
      <c r="G956" s="229"/>
      <c r="H956" s="232">
        <v>93.402000000000001</v>
      </c>
      <c r="I956" s="233"/>
      <c r="J956" s="229"/>
      <c r="K956" s="229"/>
      <c r="L956" s="234"/>
      <c r="M956" s="235"/>
      <c r="N956" s="236"/>
      <c r="O956" s="236"/>
      <c r="P956" s="236"/>
      <c r="Q956" s="236"/>
      <c r="R956" s="236"/>
      <c r="S956" s="236"/>
      <c r="T956" s="237"/>
      <c r="AT956" s="238" t="s">
        <v>180</v>
      </c>
      <c r="AU956" s="238" t="s">
        <v>87</v>
      </c>
      <c r="AV956" s="12" t="s">
        <v>87</v>
      </c>
      <c r="AW956" s="12" t="s">
        <v>4</v>
      </c>
      <c r="AX956" s="12" t="s">
        <v>85</v>
      </c>
      <c r="AY956" s="238" t="s">
        <v>171</v>
      </c>
    </row>
    <row r="957" s="1" customFormat="1" ht="16.5" customHeight="1">
      <c r="B957" s="38"/>
      <c r="C957" s="205" t="s">
        <v>1987</v>
      </c>
      <c r="D957" s="205" t="s">
        <v>173</v>
      </c>
      <c r="E957" s="206" t="s">
        <v>1988</v>
      </c>
      <c r="F957" s="207" t="s">
        <v>1989</v>
      </c>
      <c r="G957" s="208" t="s">
        <v>176</v>
      </c>
      <c r="H957" s="209">
        <v>85.582999999999998</v>
      </c>
      <c r="I957" s="210"/>
      <c r="J957" s="211">
        <f>ROUND(I957*H957,2)</f>
        <v>0</v>
      </c>
      <c r="K957" s="207" t="s">
        <v>177</v>
      </c>
      <c r="L957" s="43"/>
      <c r="M957" s="212" t="s">
        <v>1</v>
      </c>
      <c r="N957" s="213" t="s">
        <v>48</v>
      </c>
      <c r="O957" s="79"/>
      <c r="P957" s="214">
        <f>O957*H957</f>
        <v>0</v>
      </c>
      <c r="Q957" s="214">
        <v>0</v>
      </c>
      <c r="R957" s="214">
        <f>Q957*H957</f>
        <v>0</v>
      </c>
      <c r="S957" s="214">
        <v>0</v>
      </c>
      <c r="T957" s="215">
        <f>S957*H957</f>
        <v>0</v>
      </c>
      <c r="AR957" s="16" t="s">
        <v>254</v>
      </c>
      <c r="AT957" s="16" t="s">
        <v>173</v>
      </c>
      <c r="AU957" s="16" t="s">
        <v>87</v>
      </c>
      <c r="AY957" s="16" t="s">
        <v>171</v>
      </c>
      <c r="BE957" s="216">
        <f>IF(N957="základní",J957,0)</f>
        <v>0</v>
      </c>
      <c r="BF957" s="216">
        <f>IF(N957="snížená",J957,0)</f>
        <v>0</v>
      </c>
      <c r="BG957" s="216">
        <f>IF(N957="zákl. přenesená",J957,0)</f>
        <v>0</v>
      </c>
      <c r="BH957" s="216">
        <f>IF(N957="sníž. přenesená",J957,0)</f>
        <v>0</v>
      </c>
      <c r="BI957" s="216">
        <f>IF(N957="nulová",J957,0)</f>
        <v>0</v>
      </c>
      <c r="BJ957" s="16" t="s">
        <v>85</v>
      </c>
      <c r="BK957" s="216">
        <f>ROUND(I957*H957,2)</f>
        <v>0</v>
      </c>
      <c r="BL957" s="16" t="s">
        <v>254</v>
      </c>
      <c r="BM957" s="16" t="s">
        <v>1990</v>
      </c>
    </row>
    <row r="958" s="1" customFormat="1" ht="16.5" customHeight="1">
      <c r="B958" s="38"/>
      <c r="C958" s="205" t="s">
        <v>1991</v>
      </c>
      <c r="D958" s="205" t="s">
        <v>173</v>
      </c>
      <c r="E958" s="206" t="s">
        <v>1992</v>
      </c>
      <c r="F958" s="207" t="s">
        <v>1993</v>
      </c>
      <c r="G958" s="208" t="s">
        <v>189</v>
      </c>
      <c r="H958" s="209">
        <v>183.12799999999999</v>
      </c>
      <c r="I958" s="210"/>
      <c r="J958" s="211">
        <f>ROUND(I958*H958,2)</f>
        <v>0</v>
      </c>
      <c r="K958" s="207" t="s">
        <v>177</v>
      </c>
      <c r="L958" s="43"/>
      <c r="M958" s="212" t="s">
        <v>1</v>
      </c>
      <c r="N958" s="213" t="s">
        <v>48</v>
      </c>
      <c r="O958" s="79"/>
      <c r="P958" s="214">
        <f>O958*H958</f>
        <v>0</v>
      </c>
      <c r="Q958" s="214">
        <v>0.00031</v>
      </c>
      <c r="R958" s="214">
        <f>Q958*H958</f>
        <v>0.056769679999999996</v>
      </c>
      <c r="S958" s="214">
        <v>0</v>
      </c>
      <c r="T958" s="215">
        <f>S958*H958</f>
        <v>0</v>
      </c>
      <c r="AR958" s="16" t="s">
        <v>254</v>
      </c>
      <c r="AT958" s="16" t="s">
        <v>173</v>
      </c>
      <c r="AU958" s="16" t="s">
        <v>87</v>
      </c>
      <c r="AY958" s="16" t="s">
        <v>171</v>
      </c>
      <c r="BE958" s="216">
        <f>IF(N958="základní",J958,0)</f>
        <v>0</v>
      </c>
      <c r="BF958" s="216">
        <f>IF(N958="snížená",J958,0)</f>
        <v>0</v>
      </c>
      <c r="BG958" s="216">
        <f>IF(N958="zákl. přenesená",J958,0)</f>
        <v>0</v>
      </c>
      <c r="BH958" s="216">
        <f>IF(N958="sníž. přenesená",J958,0)</f>
        <v>0</v>
      </c>
      <c r="BI958" s="216">
        <f>IF(N958="nulová",J958,0)</f>
        <v>0</v>
      </c>
      <c r="BJ958" s="16" t="s">
        <v>85</v>
      </c>
      <c r="BK958" s="216">
        <f>ROUND(I958*H958,2)</f>
        <v>0</v>
      </c>
      <c r="BL958" s="16" t="s">
        <v>254</v>
      </c>
      <c r="BM958" s="16" t="s">
        <v>1994</v>
      </c>
    </row>
    <row r="959" s="12" customFormat="1">
      <c r="B959" s="228"/>
      <c r="C959" s="229"/>
      <c r="D959" s="219" t="s">
        <v>180</v>
      </c>
      <c r="E959" s="230" t="s">
        <v>1</v>
      </c>
      <c r="F959" s="231" t="s">
        <v>1995</v>
      </c>
      <c r="G959" s="229"/>
      <c r="H959" s="232">
        <v>21.440000000000001</v>
      </c>
      <c r="I959" s="233"/>
      <c r="J959" s="229"/>
      <c r="K959" s="229"/>
      <c r="L959" s="234"/>
      <c r="M959" s="235"/>
      <c r="N959" s="236"/>
      <c r="O959" s="236"/>
      <c r="P959" s="236"/>
      <c r="Q959" s="236"/>
      <c r="R959" s="236"/>
      <c r="S959" s="236"/>
      <c r="T959" s="237"/>
      <c r="AT959" s="238" t="s">
        <v>180</v>
      </c>
      <c r="AU959" s="238" t="s">
        <v>87</v>
      </c>
      <c r="AV959" s="12" t="s">
        <v>87</v>
      </c>
      <c r="AW959" s="12" t="s">
        <v>38</v>
      </c>
      <c r="AX959" s="12" t="s">
        <v>77</v>
      </c>
      <c r="AY959" s="238" t="s">
        <v>171</v>
      </c>
    </row>
    <row r="960" s="12" customFormat="1">
      <c r="B960" s="228"/>
      <c r="C960" s="229"/>
      <c r="D960" s="219" t="s">
        <v>180</v>
      </c>
      <c r="E960" s="230" t="s">
        <v>1</v>
      </c>
      <c r="F960" s="231" t="s">
        <v>1996</v>
      </c>
      <c r="G960" s="229"/>
      <c r="H960" s="232">
        <v>32.700000000000003</v>
      </c>
      <c r="I960" s="233"/>
      <c r="J960" s="229"/>
      <c r="K960" s="229"/>
      <c r="L960" s="234"/>
      <c r="M960" s="235"/>
      <c r="N960" s="236"/>
      <c r="O960" s="236"/>
      <c r="P960" s="236"/>
      <c r="Q960" s="236"/>
      <c r="R960" s="236"/>
      <c r="S960" s="236"/>
      <c r="T960" s="237"/>
      <c r="AT960" s="238" t="s">
        <v>180</v>
      </c>
      <c r="AU960" s="238" t="s">
        <v>87</v>
      </c>
      <c r="AV960" s="12" t="s">
        <v>87</v>
      </c>
      <c r="AW960" s="12" t="s">
        <v>38</v>
      </c>
      <c r="AX960" s="12" t="s">
        <v>77</v>
      </c>
      <c r="AY960" s="238" t="s">
        <v>171</v>
      </c>
    </row>
    <row r="961" s="12" customFormat="1">
      <c r="B961" s="228"/>
      <c r="C961" s="229"/>
      <c r="D961" s="219" t="s">
        <v>180</v>
      </c>
      <c r="E961" s="230" t="s">
        <v>1</v>
      </c>
      <c r="F961" s="231" t="s">
        <v>1997</v>
      </c>
      <c r="G961" s="229"/>
      <c r="H961" s="232">
        <v>26.75</v>
      </c>
      <c r="I961" s="233"/>
      <c r="J961" s="229"/>
      <c r="K961" s="229"/>
      <c r="L961" s="234"/>
      <c r="M961" s="235"/>
      <c r="N961" s="236"/>
      <c r="O961" s="236"/>
      <c r="P961" s="236"/>
      <c r="Q961" s="236"/>
      <c r="R961" s="236"/>
      <c r="S961" s="236"/>
      <c r="T961" s="237"/>
      <c r="AT961" s="238" t="s">
        <v>180</v>
      </c>
      <c r="AU961" s="238" t="s">
        <v>87</v>
      </c>
      <c r="AV961" s="12" t="s">
        <v>87</v>
      </c>
      <c r="AW961" s="12" t="s">
        <v>38</v>
      </c>
      <c r="AX961" s="12" t="s">
        <v>77</v>
      </c>
      <c r="AY961" s="238" t="s">
        <v>171</v>
      </c>
    </row>
    <row r="962" s="12" customFormat="1">
      <c r="B962" s="228"/>
      <c r="C962" s="229"/>
      <c r="D962" s="219" t="s">
        <v>180</v>
      </c>
      <c r="E962" s="230" t="s">
        <v>1</v>
      </c>
      <c r="F962" s="231" t="s">
        <v>1998</v>
      </c>
      <c r="G962" s="229"/>
      <c r="H962" s="232">
        <v>70.337999999999994</v>
      </c>
      <c r="I962" s="233"/>
      <c r="J962" s="229"/>
      <c r="K962" s="229"/>
      <c r="L962" s="234"/>
      <c r="M962" s="235"/>
      <c r="N962" s="236"/>
      <c r="O962" s="236"/>
      <c r="P962" s="236"/>
      <c r="Q962" s="236"/>
      <c r="R962" s="236"/>
      <c r="S962" s="236"/>
      <c r="T962" s="237"/>
      <c r="AT962" s="238" t="s">
        <v>180</v>
      </c>
      <c r="AU962" s="238" t="s">
        <v>87</v>
      </c>
      <c r="AV962" s="12" t="s">
        <v>87</v>
      </c>
      <c r="AW962" s="12" t="s">
        <v>38</v>
      </c>
      <c r="AX962" s="12" t="s">
        <v>77</v>
      </c>
      <c r="AY962" s="238" t="s">
        <v>171</v>
      </c>
    </row>
    <row r="963" s="12" customFormat="1">
      <c r="B963" s="228"/>
      <c r="C963" s="229"/>
      <c r="D963" s="219" t="s">
        <v>180</v>
      </c>
      <c r="E963" s="230" t="s">
        <v>1</v>
      </c>
      <c r="F963" s="231" t="s">
        <v>1999</v>
      </c>
      <c r="G963" s="229"/>
      <c r="H963" s="232">
        <v>31.899999999999999</v>
      </c>
      <c r="I963" s="233"/>
      <c r="J963" s="229"/>
      <c r="K963" s="229"/>
      <c r="L963" s="234"/>
      <c r="M963" s="235"/>
      <c r="N963" s="236"/>
      <c r="O963" s="236"/>
      <c r="P963" s="236"/>
      <c r="Q963" s="236"/>
      <c r="R963" s="236"/>
      <c r="S963" s="236"/>
      <c r="T963" s="237"/>
      <c r="AT963" s="238" t="s">
        <v>180</v>
      </c>
      <c r="AU963" s="238" t="s">
        <v>87</v>
      </c>
      <c r="AV963" s="12" t="s">
        <v>87</v>
      </c>
      <c r="AW963" s="12" t="s">
        <v>38</v>
      </c>
      <c r="AX963" s="12" t="s">
        <v>77</v>
      </c>
      <c r="AY963" s="238" t="s">
        <v>171</v>
      </c>
    </row>
    <row r="964" s="13" customFormat="1">
      <c r="B964" s="239"/>
      <c r="C964" s="240"/>
      <c r="D964" s="219" t="s">
        <v>180</v>
      </c>
      <c r="E964" s="241" t="s">
        <v>1</v>
      </c>
      <c r="F964" s="242" t="s">
        <v>253</v>
      </c>
      <c r="G964" s="240"/>
      <c r="H964" s="243">
        <v>183.12799999999999</v>
      </c>
      <c r="I964" s="244"/>
      <c r="J964" s="240"/>
      <c r="K964" s="240"/>
      <c r="L964" s="245"/>
      <c r="M964" s="246"/>
      <c r="N964" s="247"/>
      <c r="O964" s="247"/>
      <c r="P964" s="247"/>
      <c r="Q964" s="247"/>
      <c r="R964" s="247"/>
      <c r="S964" s="247"/>
      <c r="T964" s="248"/>
      <c r="AT964" s="249" t="s">
        <v>180</v>
      </c>
      <c r="AU964" s="249" t="s">
        <v>87</v>
      </c>
      <c r="AV964" s="13" t="s">
        <v>178</v>
      </c>
      <c r="AW964" s="13" t="s">
        <v>38</v>
      </c>
      <c r="AX964" s="13" t="s">
        <v>85</v>
      </c>
      <c r="AY964" s="249" t="s">
        <v>171</v>
      </c>
    </row>
    <row r="965" s="1" customFormat="1" ht="16.5" customHeight="1">
      <c r="B965" s="38"/>
      <c r="C965" s="205" t="s">
        <v>2000</v>
      </c>
      <c r="D965" s="205" t="s">
        <v>173</v>
      </c>
      <c r="E965" s="206" t="s">
        <v>2001</v>
      </c>
      <c r="F965" s="207" t="s">
        <v>2002</v>
      </c>
      <c r="G965" s="208" t="s">
        <v>331</v>
      </c>
      <c r="H965" s="209">
        <v>12</v>
      </c>
      <c r="I965" s="210"/>
      <c r="J965" s="211">
        <f>ROUND(I965*H965,2)</f>
        <v>0</v>
      </c>
      <c r="K965" s="207" t="s">
        <v>177</v>
      </c>
      <c r="L965" s="43"/>
      <c r="M965" s="212" t="s">
        <v>1</v>
      </c>
      <c r="N965" s="213" t="s">
        <v>48</v>
      </c>
      <c r="O965" s="79"/>
      <c r="P965" s="214">
        <f>O965*H965</f>
        <v>0</v>
      </c>
      <c r="Q965" s="214">
        <v>0</v>
      </c>
      <c r="R965" s="214">
        <f>Q965*H965</f>
        <v>0</v>
      </c>
      <c r="S965" s="214">
        <v>0</v>
      </c>
      <c r="T965" s="215">
        <f>S965*H965</f>
        <v>0</v>
      </c>
      <c r="AR965" s="16" t="s">
        <v>254</v>
      </c>
      <c r="AT965" s="16" t="s">
        <v>173</v>
      </c>
      <c r="AU965" s="16" t="s">
        <v>87</v>
      </c>
      <c r="AY965" s="16" t="s">
        <v>171</v>
      </c>
      <c r="BE965" s="216">
        <f>IF(N965="základní",J965,0)</f>
        <v>0</v>
      </c>
      <c r="BF965" s="216">
        <f>IF(N965="snížená",J965,0)</f>
        <v>0</v>
      </c>
      <c r="BG965" s="216">
        <f>IF(N965="zákl. přenesená",J965,0)</f>
        <v>0</v>
      </c>
      <c r="BH965" s="216">
        <f>IF(N965="sníž. přenesená",J965,0)</f>
        <v>0</v>
      </c>
      <c r="BI965" s="216">
        <f>IF(N965="nulová",J965,0)</f>
        <v>0</v>
      </c>
      <c r="BJ965" s="16" t="s">
        <v>85</v>
      </c>
      <c r="BK965" s="216">
        <f>ROUND(I965*H965,2)</f>
        <v>0</v>
      </c>
      <c r="BL965" s="16" t="s">
        <v>254</v>
      </c>
      <c r="BM965" s="16" t="s">
        <v>2003</v>
      </c>
    </row>
    <row r="966" s="12" customFormat="1">
      <c r="B966" s="228"/>
      <c r="C966" s="229"/>
      <c r="D966" s="219" t="s">
        <v>180</v>
      </c>
      <c r="E966" s="230" t="s">
        <v>1</v>
      </c>
      <c r="F966" s="231" t="s">
        <v>2004</v>
      </c>
      <c r="G966" s="229"/>
      <c r="H966" s="232">
        <v>10</v>
      </c>
      <c r="I966" s="233"/>
      <c r="J966" s="229"/>
      <c r="K966" s="229"/>
      <c r="L966" s="234"/>
      <c r="M966" s="235"/>
      <c r="N966" s="236"/>
      <c r="O966" s="236"/>
      <c r="P966" s="236"/>
      <c r="Q966" s="236"/>
      <c r="R966" s="236"/>
      <c r="S966" s="236"/>
      <c r="T966" s="237"/>
      <c r="AT966" s="238" t="s">
        <v>180</v>
      </c>
      <c r="AU966" s="238" t="s">
        <v>87</v>
      </c>
      <c r="AV966" s="12" t="s">
        <v>87</v>
      </c>
      <c r="AW966" s="12" t="s">
        <v>38</v>
      </c>
      <c r="AX966" s="12" t="s">
        <v>77</v>
      </c>
      <c r="AY966" s="238" t="s">
        <v>171</v>
      </c>
    </row>
    <row r="967" s="12" customFormat="1">
      <c r="B967" s="228"/>
      <c r="C967" s="229"/>
      <c r="D967" s="219" t="s">
        <v>180</v>
      </c>
      <c r="E967" s="230" t="s">
        <v>1</v>
      </c>
      <c r="F967" s="231" t="s">
        <v>2005</v>
      </c>
      <c r="G967" s="229"/>
      <c r="H967" s="232">
        <v>2</v>
      </c>
      <c r="I967" s="233"/>
      <c r="J967" s="229"/>
      <c r="K967" s="229"/>
      <c r="L967" s="234"/>
      <c r="M967" s="235"/>
      <c r="N967" s="236"/>
      <c r="O967" s="236"/>
      <c r="P967" s="236"/>
      <c r="Q967" s="236"/>
      <c r="R967" s="236"/>
      <c r="S967" s="236"/>
      <c r="T967" s="237"/>
      <c r="AT967" s="238" t="s">
        <v>180</v>
      </c>
      <c r="AU967" s="238" t="s">
        <v>87</v>
      </c>
      <c r="AV967" s="12" t="s">
        <v>87</v>
      </c>
      <c r="AW967" s="12" t="s">
        <v>38</v>
      </c>
      <c r="AX967" s="12" t="s">
        <v>77</v>
      </c>
      <c r="AY967" s="238" t="s">
        <v>171</v>
      </c>
    </row>
    <row r="968" s="13" customFormat="1">
      <c r="B968" s="239"/>
      <c r="C968" s="240"/>
      <c r="D968" s="219" t="s">
        <v>180</v>
      </c>
      <c r="E968" s="241" t="s">
        <v>1</v>
      </c>
      <c r="F968" s="242" t="s">
        <v>253</v>
      </c>
      <c r="G968" s="240"/>
      <c r="H968" s="243">
        <v>12</v>
      </c>
      <c r="I968" s="244"/>
      <c r="J968" s="240"/>
      <c r="K968" s="240"/>
      <c r="L968" s="245"/>
      <c r="M968" s="246"/>
      <c r="N968" s="247"/>
      <c r="O968" s="247"/>
      <c r="P968" s="247"/>
      <c r="Q968" s="247"/>
      <c r="R968" s="247"/>
      <c r="S968" s="247"/>
      <c r="T968" s="248"/>
      <c r="AT968" s="249" t="s">
        <v>180</v>
      </c>
      <c r="AU968" s="249" t="s">
        <v>87</v>
      </c>
      <c r="AV968" s="13" t="s">
        <v>178</v>
      </c>
      <c r="AW968" s="13" t="s">
        <v>38</v>
      </c>
      <c r="AX968" s="13" t="s">
        <v>85</v>
      </c>
      <c r="AY968" s="249" t="s">
        <v>171</v>
      </c>
    </row>
    <row r="969" s="1" customFormat="1" ht="16.5" customHeight="1">
      <c r="B969" s="38"/>
      <c r="C969" s="205" t="s">
        <v>2006</v>
      </c>
      <c r="D969" s="205" t="s">
        <v>173</v>
      </c>
      <c r="E969" s="206" t="s">
        <v>2007</v>
      </c>
      <c r="F969" s="207" t="s">
        <v>2008</v>
      </c>
      <c r="G969" s="208" t="s">
        <v>331</v>
      </c>
      <c r="H969" s="209">
        <v>6</v>
      </c>
      <c r="I969" s="210"/>
      <c r="J969" s="211">
        <f>ROUND(I969*H969,2)</f>
        <v>0</v>
      </c>
      <c r="K969" s="207" t="s">
        <v>177</v>
      </c>
      <c r="L969" s="43"/>
      <c r="M969" s="212" t="s">
        <v>1</v>
      </c>
      <c r="N969" s="213" t="s">
        <v>48</v>
      </c>
      <c r="O969" s="79"/>
      <c r="P969" s="214">
        <f>O969*H969</f>
        <v>0</v>
      </c>
      <c r="Q969" s="214">
        <v>0</v>
      </c>
      <c r="R969" s="214">
        <f>Q969*H969</f>
        <v>0</v>
      </c>
      <c r="S969" s="214">
        <v>0</v>
      </c>
      <c r="T969" s="215">
        <f>S969*H969</f>
        <v>0</v>
      </c>
      <c r="AR969" s="16" t="s">
        <v>254</v>
      </c>
      <c r="AT969" s="16" t="s">
        <v>173</v>
      </c>
      <c r="AU969" s="16" t="s">
        <v>87</v>
      </c>
      <c r="AY969" s="16" t="s">
        <v>171</v>
      </c>
      <c r="BE969" s="216">
        <f>IF(N969="základní",J969,0)</f>
        <v>0</v>
      </c>
      <c r="BF969" s="216">
        <f>IF(N969="snížená",J969,0)</f>
        <v>0</v>
      </c>
      <c r="BG969" s="216">
        <f>IF(N969="zákl. přenesená",J969,0)</f>
        <v>0</v>
      </c>
      <c r="BH969" s="216">
        <f>IF(N969="sníž. přenesená",J969,0)</f>
        <v>0</v>
      </c>
      <c r="BI969" s="216">
        <f>IF(N969="nulová",J969,0)</f>
        <v>0</v>
      </c>
      <c r="BJ969" s="16" t="s">
        <v>85</v>
      </c>
      <c r="BK969" s="216">
        <f>ROUND(I969*H969,2)</f>
        <v>0</v>
      </c>
      <c r="BL969" s="16" t="s">
        <v>254</v>
      </c>
      <c r="BM969" s="16" t="s">
        <v>2009</v>
      </c>
    </row>
    <row r="970" s="12" customFormat="1">
      <c r="B970" s="228"/>
      <c r="C970" s="229"/>
      <c r="D970" s="219" t="s">
        <v>180</v>
      </c>
      <c r="E970" s="230" t="s">
        <v>1</v>
      </c>
      <c r="F970" s="231" t="s">
        <v>2010</v>
      </c>
      <c r="G970" s="229"/>
      <c r="H970" s="232">
        <v>5</v>
      </c>
      <c r="I970" s="233"/>
      <c r="J970" s="229"/>
      <c r="K970" s="229"/>
      <c r="L970" s="234"/>
      <c r="M970" s="235"/>
      <c r="N970" s="236"/>
      <c r="O970" s="236"/>
      <c r="P970" s="236"/>
      <c r="Q970" s="236"/>
      <c r="R970" s="236"/>
      <c r="S970" s="236"/>
      <c r="T970" s="237"/>
      <c r="AT970" s="238" t="s">
        <v>180</v>
      </c>
      <c r="AU970" s="238" t="s">
        <v>87</v>
      </c>
      <c r="AV970" s="12" t="s">
        <v>87</v>
      </c>
      <c r="AW970" s="12" t="s">
        <v>38</v>
      </c>
      <c r="AX970" s="12" t="s">
        <v>77</v>
      </c>
      <c r="AY970" s="238" t="s">
        <v>171</v>
      </c>
    </row>
    <row r="971" s="12" customFormat="1">
      <c r="B971" s="228"/>
      <c r="C971" s="229"/>
      <c r="D971" s="219" t="s">
        <v>180</v>
      </c>
      <c r="E971" s="230" t="s">
        <v>1</v>
      </c>
      <c r="F971" s="231" t="s">
        <v>2011</v>
      </c>
      <c r="G971" s="229"/>
      <c r="H971" s="232">
        <v>1</v>
      </c>
      <c r="I971" s="233"/>
      <c r="J971" s="229"/>
      <c r="K971" s="229"/>
      <c r="L971" s="234"/>
      <c r="M971" s="235"/>
      <c r="N971" s="236"/>
      <c r="O971" s="236"/>
      <c r="P971" s="236"/>
      <c r="Q971" s="236"/>
      <c r="R971" s="236"/>
      <c r="S971" s="236"/>
      <c r="T971" s="237"/>
      <c r="AT971" s="238" t="s">
        <v>180</v>
      </c>
      <c r="AU971" s="238" t="s">
        <v>87</v>
      </c>
      <c r="AV971" s="12" t="s">
        <v>87</v>
      </c>
      <c r="AW971" s="12" t="s">
        <v>38</v>
      </c>
      <c r="AX971" s="12" t="s">
        <v>77</v>
      </c>
      <c r="AY971" s="238" t="s">
        <v>171</v>
      </c>
    </row>
    <row r="972" s="13" customFormat="1">
      <c r="B972" s="239"/>
      <c r="C972" s="240"/>
      <c r="D972" s="219" t="s">
        <v>180</v>
      </c>
      <c r="E972" s="241" t="s">
        <v>1</v>
      </c>
      <c r="F972" s="242" t="s">
        <v>253</v>
      </c>
      <c r="G972" s="240"/>
      <c r="H972" s="243">
        <v>6</v>
      </c>
      <c r="I972" s="244"/>
      <c r="J972" s="240"/>
      <c r="K972" s="240"/>
      <c r="L972" s="245"/>
      <c r="M972" s="246"/>
      <c r="N972" s="247"/>
      <c r="O972" s="247"/>
      <c r="P972" s="247"/>
      <c r="Q972" s="247"/>
      <c r="R972" s="247"/>
      <c r="S972" s="247"/>
      <c r="T972" s="248"/>
      <c r="AT972" s="249" t="s">
        <v>180</v>
      </c>
      <c r="AU972" s="249" t="s">
        <v>87</v>
      </c>
      <c r="AV972" s="13" t="s">
        <v>178</v>
      </c>
      <c r="AW972" s="13" t="s">
        <v>38</v>
      </c>
      <c r="AX972" s="13" t="s">
        <v>85</v>
      </c>
      <c r="AY972" s="249" t="s">
        <v>171</v>
      </c>
    </row>
    <row r="973" s="1" customFormat="1" ht="16.5" customHeight="1">
      <c r="B973" s="38"/>
      <c r="C973" s="205" t="s">
        <v>2012</v>
      </c>
      <c r="D973" s="205" t="s">
        <v>173</v>
      </c>
      <c r="E973" s="206" t="s">
        <v>2013</v>
      </c>
      <c r="F973" s="207" t="s">
        <v>2014</v>
      </c>
      <c r="G973" s="208" t="s">
        <v>189</v>
      </c>
      <c r="H973" s="209">
        <v>3.2000000000000002</v>
      </c>
      <c r="I973" s="210"/>
      <c r="J973" s="211">
        <f>ROUND(I973*H973,2)</f>
        <v>0</v>
      </c>
      <c r="K973" s="207" t="s">
        <v>177</v>
      </c>
      <c r="L973" s="43"/>
      <c r="M973" s="212" t="s">
        <v>1</v>
      </c>
      <c r="N973" s="213" t="s">
        <v>48</v>
      </c>
      <c r="O973" s="79"/>
      <c r="P973" s="214">
        <f>O973*H973</f>
        <v>0</v>
      </c>
      <c r="Q973" s="214">
        <v>0.002</v>
      </c>
      <c r="R973" s="214">
        <f>Q973*H973</f>
        <v>0.0064000000000000003</v>
      </c>
      <c r="S973" s="214">
        <v>0</v>
      </c>
      <c r="T973" s="215">
        <f>S973*H973</f>
        <v>0</v>
      </c>
      <c r="AR973" s="16" t="s">
        <v>254</v>
      </c>
      <c r="AT973" s="16" t="s">
        <v>173</v>
      </c>
      <c r="AU973" s="16" t="s">
        <v>87</v>
      </c>
      <c r="AY973" s="16" t="s">
        <v>171</v>
      </c>
      <c r="BE973" s="216">
        <f>IF(N973="základní",J973,0)</f>
        <v>0</v>
      </c>
      <c r="BF973" s="216">
        <f>IF(N973="snížená",J973,0)</f>
        <v>0</v>
      </c>
      <c r="BG973" s="216">
        <f>IF(N973="zákl. přenesená",J973,0)</f>
        <v>0</v>
      </c>
      <c r="BH973" s="216">
        <f>IF(N973="sníž. přenesená",J973,0)</f>
        <v>0</v>
      </c>
      <c r="BI973" s="216">
        <f>IF(N973="nulová",J973,0)</f>
        <v>0</v>
      </c>
      <c r="BJ973" s="16" t="s">
        <v>85</v>
      </c>
      <c r="BK973" s="216">
        <f>ROUND(I973*H973,2)</f>
        <v>0</v>
      </c>
      <c r="BL973" s="16" t="s">
        <v>254</v>
      </c>
      <c r="BM973" s="16" t="s">
        <v>2015</v>
      </c>
    </row>
    <row r="974" s="12" customFormat="1">
      <c r="B974" s="228"/>
      <c r="C974" s="229"/>
      <c r="D974" s="219" t="s">
        <v>180</v>
      </c>
      <c r="E974" s="230" t="s">
        <v>1</v>
      </c>
      <c r="F974" s="231" t="s">
        <v>2016</v>
      </c>
      <c r="G974" s="229"/>
      <c r="H974" s="232">
        <v>1</v>
      </c>
      <c r="I974" s="233"/>
      <c r="J974" s="229"/>
      <c r="K974" s="229"/>
      <c r="L974" s="234"/>
      <c r="M974" s="235"/>
      <c r="N974" s="236"/>
      <c r="O974" s="236"/>
      <c r="P974" s="236"/>
      <c r="Q974" s="236"/>
      <c r="R974" s="236"/>
      <c r="S974" s="236"/>
      <c r="T974" s="237"/>
      <c r="AT974" s="238" t="s">
        <v>180</v>
      </c>
      <c r="AU974" s="238" t="s">
        <v>87</v>
      </c>
      <c r="AV974" s="12" t="s">
        <v>87</v>
      </c>
      <c r="AW974" s="12" t="s">
        <v>38</v>
      </c>
      <c r="AX974" s="12" t="s">
        <v>77</v>
      </c>
      <c r="AY974" s="238" t="s">
        <v>171</v>
      </c>
    </row>
    <row r="975" s="12" customFormat="1">
      <c r="B975" s="228"/>
      <c r="C975" s="229"/>
      <c r="D975" s="219" t="s">
        <v>180</v>
      </c>
      <c r="E975" s="230" t="s">
        <v>1</v>
      </c>
      <c r="F975" s="231" t="s">
        <v>2017</v>
      </c>
      <c r="G975" s="229"/>
      <c r="H975" s="232">
        <v>2.2000000000000002</v>
      </c>
      <c r="I975" s="233"/>
      <c r="J975" s="229"/>
      <c r="K975" s="229"/>
      <c r="L975" s="234"/>
      <c r="M975" s="235"/>
      <c r="N975" s="236"/>
      <c r="O975" s="236"/>
      <c r="P975" s="236"/>
      <c r="Q975" s="236"/>
      <c r="R975" s="236"/>
      <c r="S975" s="236"/>
      <c r="T975" s="237"/>
      <c r="AT975" s="238" t="s">
        <v>180</v>
      </c>
      <c r="AU975" s="238" t="s">
        <v>87</v>
      </c>
      <c r="AV975" s="12" t="s">
        <v>87</v>
      </c>
      <c r="AW975" s="12" t="s">
        <v>38</v>
      </c>
      <c r="AX975" s="12" t="s">
        <v>77</v>
      </c>
      <c r="AY975" s="238" t="s">
        <v>171</v>
      </c>
    </row>
    <row r="976" s="13" customFormat="1">
      <c r="B976" s="239"/>
      <c r="C976" s="240"/>
      <c r="D976" s="219" t="s">
        <v>180</v>
      </c>
      <c r="E976" s="241" t="s">
        <v>1</v>
      </c>
      <c r="F976" s="242" t="s">
        <v>253</v>
      </c>
      <c r="G976" s="240"/>
      <c r="H976" s="243">
        <v>3.2000000000000002</v>
      </c>
      <c r="I976" s="244"/>
      <c r="J976" s="240"/>
      <c r="K976" s="240"/>
      <c r="L976" s="245"/>
      <c r="M976" s="246"/>
      <c r="N976" s="247"/>
      <c r="O976" s="247"/>
      <c r="P976" s="247"/>
      <c r="Q976" s="247"/>
      <c r="R976" s="247"/>
      <c r="S976" s="247"/>
      <c r="T976" s="248"/>
      <c r="AT976" s="249" t="s">
        <v>180</v>
      </c>
      <c r="AU976" s="249" t="s">
        <v>87</v>
      </c>
      <c r="AV976" s="13" t="s">
        <v>178</v>
      </c>
      <c r="AW976" s="13" t="s">
        <v>38</v>
      </c>
      <c r="AX976" s="13" t="s">
        <v>85</v>
      </c>
      <c r="AY976" s="249" t="s">
        <v>171</v>
      </c>
    </row>
    <row r="977" s="1" customFormat="1" ht="16.5" customHeight="1">
      <c r="B977" s="38"/>
      <c r="C977" s="261" t="s">
        <v>2018</v>
      </c>
      <c r="D977" s="261" t="s">
        <v>383</v>
      </c>
      <c r="E977" s="262" t="s">
        <v>2019</v>
      </c>
      <c r="F977" s="263" t="s">
        <v>2020</v>
      </c>
      <c r="G977" s="264" t="s">
        <v>176</v>
      </c>
      <c r="H977" s="265">
        <v>0.88</v>
      </c>
      <c r="I977" s="266"/>
      <c r="J977" s="267">
        <f>ROUND(I977*H977,2)</f>
        <v>0</v>
      </c>
      <c r="K977" s="263" t="s">
        <v>177</v>
      </c>
      <c r="L977" s="268"/>
      <c r="M977" s="269" t="s">
        <v>1</v>
      </c>
      <c r="N977" s="270" t="s">
        <v>48</v>
      </c>
      <c r="O977" s="79"/>
      <c r="P977" s="214">
        <f>O977*H977</f>
        <v>0</v>
      </c>
      <c r="Q977" s="214">
        <v>0.0126</v>
      </c>
      <c r="R977" s="214">
        <f>Q977*H977</f>
        <v>0.011088000000000001</v>
      </c>
      <c r="S977" s="214">
        <v>0</v>
      </c>
      <c r="T977" s="215">
        <f>S977*H977</f>
        <v>0</v>
      </c>
      <c r="AR977" s="16" t="s">
        <v>343</v>
      </c>
      <c r="AT977" s="16" t="s">
        <v>383</v>
      </c>
      <c r="AU977" s="16" t="s">
        <v>87</v>
      </c>
      <c r="AY977" s="16" t="s">
        <v>171</v>
      </c>
      <c r="BE977" s="216">
        <f>IF(N977="základní",J977,0)</f>
        <v>0</v>
      </c>
      <c r="BF977" s="216">
        <f>IF(N977="snížená",J977,0)</f>
        <v>0</v>
      </c>
      <c r="BG977" s="216">
        <f>IF(N977="zákl. přenesená",J977,0)</f>
        <v>0</v>
      </c>
      <c r="BH977" s="216">
        <f>IF(N977="sníž. přenesená",J977,0)</f>
        <v>0</v>
      </c>
      <c r="BI977" s="216">
        <f>IF(N977="nulová",J977,0)</f>
        <v>0</v>
      </c>
      <c r="BJ977" s="16" t="s">
        <v>85</v>
      </c>
      <c r="BK977" s="216">
        <f>ROUND(I977*H977,2)</f>
        <v>0</v>
      </c>
      <c r="BL977" s="16" t="s">
        <v>254</v>
      </c>
      <c r="BM977" s="16" t="s">
        <v>2021</v>
      </c>
    </row>
    <row r="978" s="12" customFormat="1">
      <c r="B978" s="228"/>
      <c r="C978" s="229"/>
      <c r="D978" s="219" t="s">
        <v>180</v>
      </c>
      <c r="E978" s="229"/>
      <c r="F978" s="231" t="s">
        <v>2022</v>
      </c>
      <c r="G978" s="229"/>
      <c r="H978" s="232">
        <v>0.88</v>
      </c>
      <c r="I978" s="233"/>
      <c r="J978" s="229"/>
      <c r="K978" s="229"/>
      <c r="L978" s="234"/>
      <c r="M978" s="235"/>
      <c r="N978" s="236"/>
      <c r="O978" s="236"/>
      <c r="P978" s="236"/>
      <c r="Q978" s="236"/>
      <c r="R978" s="236"/>
      <c r="S978" s="236"/>
      <c r="T978" s="237"/>
      <c r="AT978" s="238" t="s">
        <v>180</v>
      </c>
      <c r="AU978" s="238" t="s">
        <v>87</v>
      </c>
      <c r="AV978" s="12" t="s">
        <v>87</v>
      </c>
      <c r="AW978" s="12" t="s">
        <v>4</v>
      </c>
      <c r="AX978" s="12" t="s">
        <v>85</v>
      </c>
      <c r="AY978" s="238" t="s">
        <v>171</v>
      </c>
    </row>
    <row r="979" s="1" customFormat="1" ht="16.5" customHeight="1">
      <c r="B979" s="38"/>
      <c r="C979" s="205" t="s">
        <v>2023</v>
      </c>
      <c r="D979" s="205" t="s">
        <v>173</v>
      </c>
      <c r="E979" s="206" t="s">
        <v>2024</v>
      </c>
      <c r="F979" s="207" t="s">
        <v>2025</v>
      </c>
      <c r="G979" s="208" t="s">
        <v>234</v>
      </c>
      <c r="H979" s="209">
        <v>1.946</v>
      </c>
      <c r="I979" s="210"/>
      <c r="J979" s="211">
        <f>ROUND(I979*H979,2)</f>
        <v>0</v>
      </c>
      <c r="K979" s="207" t="s">
        <v>177</v>
      </c>
      <c r="L979" s="43"/>
      <c r="M979" s="212" t="s">
        <v>1</v>
      </c>
      <c r="N979" s="213" t="s">
        <v>48</v>
      </c>
      <c r="O979" s="79"/>
      <c r="P979" s="214">
        <f>O979*H979</f>
        <v>0</v>
      </c>
      <c r="Q979" s="214">
        <v>0</v>
      </c>
      <c r="R979" s="214">
        <f>Q979*H979</f>
        <v>0</v>
      </c>
      <c r="S979" s="214">
        <v>0</v>
      </c>
      <c r="T979" s="215">
        <f>S979*H979</f>
        <v>0</v>
      </c>
      <c r="AR979" s="16" t="s">
        <v>254</v>
      </c>
      <c r="AT979" s="16" t="s">
        <v>173</v>
      </c>
      <c r="AU979" s="16" t="s">
        <v>87</v>
      </c>
      <c r="AY979" s="16" t="s">
        <v>171</v>
      </c>
      <c r="BE979" s="216">
        <f>IF(N979="základní",J979,0)</f>
        <v>0</v>
      </c>
      <c r="BF979" s="216">
        <f>IF(N979="snížená",J979,0)</f>
        <v>0</v>
      </c>
      <c r="BG979" s="216">
        <f>IF(N979="zákl. přenesená",J979,0)</f>
        <v>0</v>
      </c>
      <c r="BH979" s="216">
        <f>IF(N979="sníž. přenesená",J979,0)</f>
        <v>0</v>
      </c>
      <c r="BI979" s="216">
        <f>IF(N979="nulová",J979,0)</f>
        <v>0</v>
      </c>
      <c r="BJ979" s="16" t="s">
        <v>85</v>
      </c>
      <c r="BK979" s="216">
        <f>ROUND(I979*H979,2)</f>
        <v>0</v>
      </c>
      <c r="BL979" s="16" t="s">
        <v>254</v>
      </c>
      <c r="BM979" s="16" t="s">
        <v>2026</v>
      </c>
    </row>
    <row r="980" s="10" customFormat="1" ht="22.8" customHeight="1">
      <c r="B980" s="189"/>
      <c r="C980" s="190"/>
      <c r="D980" s="191" t="s">
        <v>76</v>
      </c>
      <c r="E980" s="203" t="s">
        <v>2027</v>
      </c>
      <c r="F980" s="203" t="s">
        <v>2028</v>
      </c>
      <c r="G980" s="190"/>
      <c r="H980" s="190"/>
      <c r="I980" s="193"/>
      <c r="J980" s="204">
        <f>BK980</f>
        <v>0</v>
      </c>
      <c r="K980" s="190"/>
      <c r="L980" s="195"/>
      <c r="M980" s="196"/>
      <c r="N980" s="197"/>
      <c r="O980" s="197"/>
      <c r="P980" s="198">
        <f>SUM(P981:P993)</f>
        <v>0</v>
      </c>
      <c r="Q980" s="197"/>
      <c r="R980" s="198">
        <f>SUM(R981:R993)</f>
        <v>0.34928612999999992</v>
      </c>
      <c r="S980" s="197"/>
      <c r="T980" s="199">
        <f>SUM(T981:T993)</f>
        <v>0</v>
      </c>
      <c r="AR980" s="200" t="s">
        <v>87</v>
      </c>
      <c r="AT980" s="201" t="s">
        <v>76</v>
      </c>
      <c r="AU980" s="201" t="s">
        <v>85</v>
      </c>
      <c r="AY980" s="200" t="s">
        <v>171</v>
      </c>
      <c r="BK980" s="202">
        <f>SUM(BK981:BK993)</f>
        <v>0</v>
      </c>
    </row>
    <row r="981" s="1" customFormat="1" ht="16.5" customHeight="1">
      <c r="B981" s="38"/>
      <c r="C981" s="205" t="s">
        <v>2029</v>
      </c>
      <c r="D981" s="205" t="s">
        <v>173</v>
      </c>
      <c r="E981" s="206" t="s">
        <v>2030</v>
      </c>
      <c r="F981" s="207" t="s">
        <v>2031</v>
      </c>
      <c r="G981" s="208" t="s">
        <v>176</v>
      </c>
      <c r="H981" s="209">
        <v>154.28999999999999</v>
      </c>
      <c r="I981" s="210"/>
      <c r="J981" s="211">
        <f>ROUND(I981*H981,2)</f>
        <v>0</v>
      </c>
      <c r="K981" s="207" t="s">
        <v>177</v>
      </c>
      <c r="L981" s="43"/>
      <c r="M981" s="212" t="s">
        <v>1</v>
      </c>
      <c r="N981" s="213" t="s">
        <v>48</v>
      </c>
      <c r="O981" s="79"/>
      <c r="P981" s="214">
        <f>O981*H981</f>
        <v>0</v>
      </c>
      <c r="Q981" s="214">
        <v>0.00023000000000000001</v>
      </c>
      <c r="R981" s="214">
        <f>Q981*H981</f>
        <v>0.035486699999999996</v>
      </c>
      <c r="S981" s="214">
        <v>0</v>
      </c>
      <c r="T981" s="215">
        <f>S981*H981</f>
        <v>0</v>
      </c>
      <c r="AR981" s="16" t="s">
        <v>254</v>
      </c>
      <c r="AT981" s="16" t="s">
        <v>173</v>
      </c>
      <c r="AU981" s="16" t="s">
        <v>87</v>
      </c>
      <c r="AY981" s="16" t="s">
        <v>171</v>
      </c>
      <c r="BE981" s="216">
        <f>IF(N981="základní",J981,0)</f>
        <v>0</v>
      </c>
      <c r="BF981" s="216">
        <f>IF(N981="snížená",J981,0)</f>
        <v>0</v>
      </c>
      <c r="BG981" s="216">
        <f>IF(N981="zákl. přenesená",J981,0)</f>
        <v>0</v>
      </c>
      <c r="BH981" s="216">
        <f>IF(N981="sníž. přenesená",J981,0)</f>
        <v>0</v>
      </c>
      <c r="BI981" s="216">
        <f>IF(N981="nulová",J981,0)</f>
        <v>0</v>
      </c>
      <c r="BJ981" s="16" t="s">
        <v>85</v>
      </c>
      <c r="BK981" s="216">
        <f>ROUND(I981*H981,2)</f>
        <v>0</v>
      </c>
      <c r="BL981" s="16" t="s">
        <v>254</v>
      </c>
      <c r="BM981" s="16" t="s">
        <v>2032</v>
      </c>
    </row>
    <row r="982" s="1" customFormat="1" ht="16.5" customHeight="1">
      <c r="B982" s="38"/>
      <c r="C982" s="205" t="s">
        <v>2033</v>
      </c>
      <c r="D982" s="205" t="s">
        <v>173</v>
      </c>
      <c r="E982" s="206" t="s">
        <v>2034</v>
      </c>
      <c r="F982" s="207" t="s">
        <v>2035</v>
      </c>
      <c r="G982" s="208" t="s">
        <v>176</v>
      </c>
      <c r="H982" s="209">
        <v>154.28999999999999</v>
      </c>
      <c r="I982" s="210"/>
      <c r="J982" s="211">
        <f>ROUND(I982*H982,2)</f>
        <v>0</v>
      </c>
      <c r="K982" s="207" t="s">
        <v>177</v>
      </c>
      <c r="L982" s="43"/>
      <c r="M982" s="212" t="s">
        <v>1</v>
      </c>
      <c r="N982" s="213" t="s">
        <v>48</v>
      </c>
      <c r="O982" s="79"/>
      <c r="P982" s="214">
        <f>O982*H982</f>
        <v>0</v>
      </c>
      <c r="Q982" s="214">
        <v>0.00033</v>
      </c>
      <c r="R982" s="214">
        <f>Q982*H982</f>
        <v>0.050915699999999994</v>
      </c>
      <c r="S982" s="214">
        <v>0</v>
      </c>
      <c r="T982" s="215">
        <f>S982*H982</f>
        <v>0</v>
      </c>
      <c r="AR982" s="16" t="s">
        <v>254</v>
      </c>
      <c r="AT982" s="16" t="s">
        <v>173</v>
      </c>
      <c r="AU982" s="16" t="s">
        <v>87</v>
      </c>
      <c r="AY982" s="16" t="s">
        <v>171</v>
      </c>
      <c r="BE982" s="216">
        <f>IF(N982="základní",J982,0)</f>
        <v>0</v>
      </c>
      <c r="BF982" s="216">
        <f>IF(N982="snížená",J982,0)</f>
        <v>0</v>
      </c>
      <c r="BG982" s="216">
        <f>IF(N982="zákl. přenesená",J982,0)</f>
        <v>0</v>
      </c>
      <c r="BH982" s="216">
        <f>IF(N982="sníž. přenesená",J982,0)</f>
        <v>0</v>
      </c>
      <c r="BI982" s="216">
        <f>IF(N982="nulová",J982,0)</f>
        <v>0</v>
      </c>
      <c r="BJ982" s="16" t="s">
        <v>85</v>
      </c>
      <c r="BK982" s="216">
        <f>ROUND(I982*H982,2)</f>
        <v>0</v>
      </c>
      <c r="BL982" s="16" t="s">
        <v>254</v>
      </c>
      <c r="BM982" s="16" t="s">
        <v>2036</v>
      </c>
    </row>
    <row r="983" s="11" customFormat="1">
      <c r="B983" s="217"/>
      <c r="C983" s="218"/>
      <c r="D983" s="219" t="s">
        <v>180</v>
      </c>
      <c r="E983" s="220" t="s">
        <v>1</v>
      </c>
      <c r="F983" s="221" t="s">
        <v>2037</v>
      </c>
      <c r="G983" s="218"/>
      <c r="H983" s="220" t="s">
        <v>1</v>
      </c>
      <c r="I983" s="222"/>
      <c r="J983" s="218"/>
      <c r="K983" s="218"/>
      <c r="L983" s="223"/>
      <c r="M983" s="224"/>
      <c r="N983" s="225"/>
      <c r="O983" s="225"/>
      <c r="P983" s="225"/>
      <c r="Q983" s="225"/>
      <c r="R983" s="225"/>
      <c r="S983" s="225"/>
      <c r="T983" s="226"/>
      <c r="AT983" s="227" t="s">
        <v>180</v>
      </c>
      <c r="AU983" s="227" t="s">
        <v>87</v>
      </c>
      <c r="AV983" s="11" t="s">
        <v>85</v>
      </c>
      <c r="AW983" s="11" t="s">
        <v>38</v>
      </c>
      <c r="AX983" s="11" t="s">
        <v>77</v>
      </c>
      <c r="AY983" s="227" t="s">
        <v>171</v>
      </c>
    </row>
    <row r="984" s="12" customFormat="1">
      <c r="B984" s="228"/>
      <c r="C984" s="229"/>
      <c r="D984" s="219" t="s">
        <v>180</v>
      </c>
      <c r="E984" s="230" t="s">
        <v>1</v>
      </c>
      <c r="F984" s="231" t="s">
        <v>2038</v>
      </c>
      <c r="G984" s="229"/>
      <c r="H984" s="232">
        <v>223.41</v>
      </c>
      <c r="I984" s="233"/>
      <c r="J984" s="229"/>
      <c r="K984" s="229"/>
      <c r="L984" s="234"/>
      <c r="M984" s="235"/>
      <c r="N984" s="236"/>
      <c r="O984" s="236"/>
      <c r="P984" s="236"/>
      <c r="Q984" s="236"/>
      <c r="R984" s="236"/>
      <c r="S984" s="236"/>
      <c r="T984" s="237"/>
      <c r="AT984" s="238" t="s">
        <v>180</v>
      </c>
      <c r="AU984" s="238" t="s">
        <v>87</v>
      </c>
      <c r="AV984" s="12" t="s">
        <v>87</v>
      </c>
      <c r="AW984" s="12" t="s">
        <v>38</v>
      </c>
      <c r="AX984" s="12" t="s">
        <v>77</v>
      </c>
      <c r="AY984" s="238" t="s">
        <v>171</v>
      </c>
    </row>
    <row r="985" s="12" customFormat="1">
      <c r="B985" s="228"/>
      <c r="C985" s="229"/>
      <c r="D985" s="219" t="s">
        <v>180</v>
      </c>
      <c r="E985" s="230" t="s">
        <v>1</v>
      </c>
      <c r="F985" s="231" t="s">
        <v>2039</v>
      </c>
      <c r="G985" s="229"/>
      <c r="H985" s="232">
        <v>-69.120000000000005</v>
      </c>
      <c r="I985" s="233"/>
      <c r="J985" s="229"/>
      <c r="K985" s="229"/>
      <c r="L985" s="234"/>
      <c r="M985" s="235"/>
      <c r="N985" s="236"/>
      <c r="O985" s="236"/>
      <c r="P985" s="236"/>
      <c r="Q985" s="236"/>
      <c r="R985" s="236"/>
      <c r="S985" s="236"/>
      <c r="T985" s="237"/>
      <c r="AT985" s="238" t="s">
        <v>180</v>
      </c>
      <c r="AU985" s="238" t="s">
        <v>87</v>
      </c>
      <c r="AV985" s="12" t="s">
        <v>87</v>
      </c>
      <c r="AW985" s="12" t="s">
        <v>38</v>
      </c>
      <c r="AX985" s="12" t="s">
        <v>77</v>
      </c>
      <c r="AY985" s="238" t="s">
        <v>171</v>
      </c>
    </row>
    <row r="986" s="13" customFormat="1">
      <c r="B986" s="239"/>
      <c r="C986" s="240"/>
      <c r="D986" s="219" t="s">
        <v>180</v>
      </c>
      <c r="E986" s="241" t="s">
        <v>1</v>
      </c>
      <c r="F986" s="242" t="s">
        <v>253</v>
      </c>
      <c r="G986" s="240"/>
      <c r="H986" s="243">
        <v>154.28999999999999</v>
      </c>
      <c r="I986" s="244"/>
      <c r="J986" s="240"/>
      <c r="K986" s="240"/>
      <c r="L986" s="245"/>
      <c r="M986" s="246"/>
      <c r="N986" s="247"/>
      <c r="O986" s="247"/>
      <c r="P986" s="247"/>
      <c r="Q986" s="247"/>
      <c r="R986" s="247"/>
      <c r="S986" s="247"/>
      <c r="T986" s="248"/>
      <c r="AT986" s="249" t="s">
        <v>180</v>
      </c>
      <c r="AU986" s="249" t="s">
        <v>87</v>
      </c>
      <c r="AV986" s="13" t="s">
        <v>178</v>
      </c>
      <c r="AW986" s="13" t="s">
        <v>38</v>
      </c>
      <c r="AX986" s="13" t="s">
        <v>85</v>
      </c>
      <c r="AY986" s="249" t="s">
        <v>171</v>
      </c>
    </row>
    <row r="987" s="1" customFormat="1" ht="16.5" customHeight="1">
      <c r="B987" s="38"/>
      <c r="C987" s="205" t="s">
        <v>2040</v>
      </c>
      <c r="D987" s="205" t="s">
        <v>173</v>
      </c>
      <c r="E987" s="206" t="s">
        <v>2041</v>
      </c>
      <c r="F987" s="207" t="s">
        <v>2042</v>
      </c>
      <c r="G987" s="208" t="s">
        <v>176</v>
      </c>
      <c r="H987" s="209">
        <v>154.28999999999999</v>
      </c>
      <c r="I987" s="210"/>
      <c r="J987" s="211">
        <f>ROUND(I987*H987,2)</f>
        <v>0</v>
      </c>
      <c r="K987" s="207" t="s">
        <v>177</v>
      </c>
      <c r="L987" s="43"/>
      <c r="M987" s="212" t="s">
        <v>1</v>
      </c>
      <c r="N987" s="213" t="s">
        <v>48</v>
      </c>
      <c r="O987" s="79"/>
      <c r="P987" s="214">
        <f>O987*H987</f>
        <v>0</v>
      </c>
      <c r="Q987" s="214">
        <v>0.0016000000000000001</v>
      </c>
      <c r="R987" s="214">
        <f>Q987*H987</f>
        <v>0.246864</v>
      </c>
      <c r="S987" s="214">
        <v>0</v>
      </c>
      <c r="T987" s="215">
        <f>S987*H987</f>
        <v>0</v>
      </c>
      <c r="AR987" s="16" t="s">
        <v>254</v>
      </c>
      <c r="AT987" s="16" t="s">
        <v>173</v>
      </c>
      <c r="AU987" s="16" t="s">
        <v>87</v>
      </c>
      <c r="AY987" s="16" t="s">
        <v>171</v>
      </c>
      <c r="BE987" s="216">
        <f>IF(N987="základní",J987,0)</f>
        <v>0</v>
      </c>
      <c r="BF987" s="216">
        <f>IF(N987="snížená",J987,0)</f>
        <v>0</v>
      </c>
      <c r="BG987" s="216">
        <f>IF(N987="zákl. přenesená",J987,0)</f>
        <v>0</v>
      </c>
      <c r="BH987" s="216">
        <f>IF(N987="sníž. přenesená",J987,0)</f>
        <v>0</v>
      </c>
      <c r="BI987" s="216">
        <f>IF(N987="nulová",J987,0)</f>
        <v>0</v>
      </c>
      <c r="BJ987" s="16" t="s">
        <v>85</v>
      </c>
      <c r="BK987" s="216">
        <f>ROUND(I987*H987,2)</f>
        <v>0</v>
      </c>
      <c r="BL987" s="16" t="s">
        <v>254</v>
      </c>
      <c r="BM987" s="16" t="s">
        <v>2043</v>
      </c>
    </row>
    <row r="988" s="1" customFormat="1" ht="16.5" customHeight="1">
      <c r="B988" s="38"/>
      <c r="C988" s="205" t="s">
        <v>2044</v>
      </c>
      <c r="D988" s="205" t="s">
        <v>173</v>
      </c>
      <c r="E988" s="206" t="s">
        <v>2045</v>
      </c>
      <c r="F988" s="207" t="s">
        <v>2046</v>
      </c>
      <c r="G988" s="208" t="s">
        <v>176</v>
      </c>
      <c r="H988" s="209">
        <v>14.696999999999999</v>
      </c>
      <c r="I988" s="210"/>
      <c r="J988" s="211">
        <f>ROUND(I988*H988,2)</f>
        <v>0</v>
      </c>
      <c r="K988" s="207" t="s">
        <v>177</v>
      </c>
      <c r="L988" s="43"/>
      <c r="M988" s="212" t="s">
        <v>1</v>
      </c>
      <c r="N988" s="213" t="s">
        <v>48</v>
      </c>
      <c r="O988" s="79"/>
      <c r="P988" s="214">
        <f>O988*H988</f>
        <v>0</v>
      </c>
      <c r="Q988" s="214">
        <v>0.00042999999999999999</v>
      </c>
      <c r="R988" s="214">
        <f>Q988*H988</f>
        <v>0.0063197099999999992</v>
      </c>
      <c r="S988" s="214">
        <v>0</v>
      </c>
      <c r="T988" s="215">
        <f>S988*H988</f>
        <v>0</v>
      </c>
      <c r="AR988" s="16" t="s">
        <v>254</v>
      </c>
      <c r="AT988" s="16" t="s">
        <v>173</v>
      </c>
      <c r="AU988" s="16" t="s">
        <v>87</v>
      </c>
      <c r="AY988" s="16" t="s">
        <v>171</v>
      </c>
      <c r="BE988" s="216">
        <f>IF(N988="základní",J988,0)</f>
        <v>0</v>
      </c>
      <c r="BF988" s="216">
        <f>IF(N988="snížená",J988,0)</f>
        <v>0</v>
      </c>
      <c r="BG988" s="216">
        <f>IF(N988="zákl. přenesená",J988,0)</f>
        <v>0</v>
      </c>
      <c r="BH988" s="216">
        <f>IF(N988="sníž. přenesená",J988,0)</f>
        <v>0</v>
      </c>
      <c r="BI988" s="216">
        <f>IF(N988="nulová",J988,0)</f>
        <v>0</v>
      </c>
      <c r="BJ988" s="16" t="s">
        <v>85</v>
      </c>
      <c r="BK988" s="216">
        <f>ROUND(I988*H988,2)</f>
        <v>0</v>
      </c>
      <c r="BL988" s="16" t="s">
        <v>254</v>
      </c>
      <c r="BM988" s="16" t="s">
        <v>2047</v>
      </c>
    </row>
    <row r="989" s="11" customFormat="1">
      <c r="B989" s="217"/>
      <c r="C989" s="218"/>
      <c r="D989" s="219" t="s">
        <v>180</v>
      </c>
      <c r="E989" s="220" t="s">
        <v>1</v>
      </c>
      <c r="F989" s="221" t="s">
        <v>2048</v>
      </c>
      <c r="G989" s="218"/>
      <c r="H989" s="220" t="s">
        <v>1</v>
      </c>
      <c r="I989" s="222"/>
      <c r="J989" s="218"/>
      <c r="K989" s="218"/>
      <c r="L989" s="223"/>
      <c r="M989" s="224"/>
      <c r="N989" s="225"/>
      <c r="O989" s="225"/>
      <c r="P989" s="225"/>
      <c r="Q989" s="225"/>
      <c r="R989" s="225"/>
      <c r="S989" s="225"/>
      <c r="T989" s="226"/>
      <c r="AT989" s="227" t="s">
        <v>180</v>
      </c>
      <c r="AU989" s="227" t="s">
        <v>87</v>
      </c>
      <c r="AV989" s="11" t="s">
        <v>85</v>
      </c>
      <c r="AW989" s="11" t="s">
        <v>38</v>
      </c>
      <c r="AX989" s="11" t="s">
        <v>77</v>
      </c>
      <c r="AY989" s="227" t="s">
        <v>171</v>
      </c>
    </row>
    <row r="990" s="12" customFormat="1">
      <c r="B990" s="228"/>
      <c r="C990" s="229"/>
      <c r="D990" s="219" t="s">
        <v>180</v>
      </c>
      <c r="E990" s="230" t="s">
        <v>1</v>
      </c>
      <c r="F990" s="231" t="s">
        <v>2049</v>
      </c>
      <c r="G990" s="229"/>
      <c r="H990" s="232">
        <v>10.901999999999999</v>
      </c>
      <c r="I990" s="233"/>
      <c r="J990" s="229"/>
      <c r="K990" s="229"/>
      <c r="L990" s="234"/>
      <c r="M990" s="235"/>
      <c r="N990" s="236"/>
      <c r="O990" s="236"/>
      <c r="P990" s="236"/>
      <c r="Q990" s="236"/>
      <c r="R990" s="236"/>
      <c r="S990" s="236"/>
      <c r="T990" s="237"/>
      <c r="AT990" s="238" t="s">
        <v>180</v>
      </c>
      <c r="AU990" s="238" t="s">
        <v>87</v>
      </c>
      <c r="AV990" s="12" t="s">
        <v>87</v>
      </c>
      <c r="AW990" s="12" t="s">
        <v>38</v>
      </c>
      <c r="AX990" s="12" t="s">
        <v>77</v>
      </c>
      <c r="AY990" s="238" t="s">
        <v>171</v>
      </c>
    </row>
    <row r="991" s="12" customFormat="1">
      <c r="B991" s="228"/>
      <c r="C991" s="229"/>
      <c r="D991" s="219" t="s">
        <v>180</v>
      </c>
      <c r="E991" s="230" t="s">
        <v>1</v>
      </c>
      <c r="F991" s="231" t="s">
        <v>2050</v>
      </c>
      <c r="G991" s="229"/>
      <c r="H991" s="232">
        <v>3.7949999999999999</v>
      </c>
      <c r="I991" s="233"/>
      <c r="J991" s="229"/>
      <c r="K991" s="229"/>
      <c r="L991" s="234"/>
      <c r="M991" s="235"/>
      <c r="N991" s="236"/>
      <c r="O991" s="236"/>
      <c r="P991" s="236"/>
      <c r="Q991" s="236"/>
      <c r="R991" s="236"/>
      <c r="S991" s="236"/>
      <c r="T991" s="237"/>
      <c r="AT991" s="238" t="s">
        <v>180</v>
      </c>
      <c r="AU991" s="238" t="s">
        <v>87</v>
      </c>
      <c r="AV991" s="12" t="s">
        <v>87</v>
      </c>
      <c r="AW991" s="12" t="s">
        <v>38</v>
      </c>
      <c r="AX991" s="12" t="s">
        <v>77</v>
      </c>
      <c r="AY991" s="238" t="s">
        <v>171</v>
      </c>
    </row>
    <row r="992" s="13" customFormat="1">
      <c r="B992" s="239"/>
      <c r="C992" s="240"/>
      <c r="D992" s="219" t="s">
        <v>180</v>
      </c>
      <c r="E992" s="241" t="s">
        <v>1</v>
      </c>
      <c r="F992" s="242" t="s">
        <v>253</v>
      </c>
      <c r="G992" s="240"/>
      <c r="H992" s="243">
        <v>14.696999999999999</v>
      </c>
      <c r="I992" s="244"/>
      <c r="J992" s="240"/>
      <c r="K992" s="240"/>
      <c r="L992" s="245"/>
      <c r="M992" s="246"/>
      <c r="N992" s="247"/>
      <c r="O992" s="247"/>
      <c r="P992" s="247"/>
      <c r="Q992" s="247"/>
      <c r="R992" s="247"/>
      <c r="S992" s="247"/>
      <c r="T992" s="248"/>
      <c r="AT992" s="249" t="s">
        <v>180</v>
      </c>
      <c r="AU992" s="249" t="s">
        <v>87</v>
      </c>
      <c r="AV992" s="13" t="s">
        <v>178</v>
      </c>
      <c r="AW992" s="13" t="s">
        <v>38</v>
      </c>
      <c r="AX992" s="13" t="s">
        <v>85</v>
      </c>
      <c r="AY992" s="249" t="s">
        <v>171</v>
      </c>
    </row>
    <row r="993" s="1" customFormat="1" ht="16.5" customHeight="1">
      <c r="B993" s="38"/>
      <c r="C993" s="205" t="s">
        <v>2051</v>
      </c>
      <c r="D993" s="205" t="s">
        <v>173</v>
      </c>
      <c r="E993" s="206" t="s">
        <v>2052</v>
      </c>
      <c r="F993" s="207" t="s">
        <v>2053</v>
      </c>
      <c r="G993" s="208" t="s">
        <v>176</v>
      </c>
      <c r="H993" s="209">
        <v>14.696999999999999</v>
      </c>
      <c r="I993" s="210"/>
      <c r="J993" s="211">
        <f>ROUND(I993*H993,2)</f>
        <v>0</v>
      </c>
      <c r="K993" s="207" t="s">
        <v>177</v>
      </c>
      <c r="L993" s="43"/>
      <c r="M993" s="212" t="s">
        <v>1</v>
      </c>
      <c r="N993" s="213" t="s">
        <v>48</v>
      </c>
      <c r="O993" s="79"/>
      <c r="P993" s="214">
        <f>O993*H993</f>
        <v>0</v>
      </c>
      <c r="Q993" s="214">
        <v>0.00066</v>
      </c>
      <c r="R993" s="214">
        <f>Q993*H993</f>
        <v>0.0097000200000000002</v>
      </c>
      <c r="S993" s="214">
        <v>0</v>
      </c>
      <c r="T993" s="215">
        <f>S993*H993</f>
        <v>0</v>
      </c>
      <c r="AR993" s="16" t="s">
        <v>254</v>
      </c>
      <c r="AT993" s="16" t="s">
        <v>173</v>
      </c>
      <c r="AU993" s="16" t="s">
        <v>87</v>
      </c>
      <c r="AY993" s="16" t="s">
        <v>171</v>
      </c>
      <c r="BE993" s="216">
        <f>IF(N993="základní",J993,0)</f>
        <v>0</v>
      </c>
      <c r="BF993" s="216">
        <f>IF(N993="snížená",J993,0)</f>
        <v>0</v>
      </c>
      <c r="BG993" s="216">
        <f>IF(N993="zákl. přenesená",J993,0)</f>
        <v>0</v>
      </c>
      <c r="BH993" s="216">
        <f>IF(N993="sníž. přenesená",J993,0)</f>
        <v>0</v>
      </c>
      <c r="BI993" s="216">
        <f>IF(N993="nulová",J993,0)</f>
        <v>0</v>
      </c>
      <c r="BJ993" s="16" t="s">
        <v>85</v>
      </c>
      <c r="BK993" s="216">
        <f>ROUND(I993*H993,2)</f>
        <v>0</v>
      </c>
      <c r="BL993" s="16" t="s">
        <v>254</v>
      </c>
      <c r="BM993" s="16" t="s">
        <v>2054</v>
      </c>
    </row>
    <row r="994" s="10" customFormat="1" ht="22.8" customHeight="1">
      <c r="B994" s="189"/>
      <c r="C994" s="190"/>
      <c r="D994" s="191" t="s">
        <v>76</v>
      </c>
      <c r="E994" s="203" t="s">
        <v>2055</v>
      </c>
      <c r="F994" s="203" t="s">
        <v>2056</v>
      </c>
      <c r="G994" s="190"/>
      <c r="H994" s="190"/>
      <c r="I994" s="193"/>
      <c r="J994" s="204">
        <f>BK994</f>
        <v>0</v>
      </c>
      <c r="K994" s="190"/>
      <c r="L994" s="195"/>
      <c r="M994" s="196"/>
      <c r="N994" s="197"/>
      <c r="O994" s="197"/>
      <c r="P994" s="198">
        <f>SUM(P995:P1013)</f>
        <v>0</v>
      </c>
      <c r="Q994" s="197"/>
      <c r="R994" s="198">
        <f>SUM(R995:R1013)</f>
        <v>2.0744935899999999</v>
      </c>
      <c r="S994" s="197"/>
      <c r="T994" s="199">
        <f>SUM(T995:T1013)</f>
        <v>0</v>
      </c>
      <c r="AR994" s="200" t="s">
        <v>87</v>
      </c>
      <c r="AT994" s="201" t="s">
        <v>76</v>
      </c>
      <c r="AU994" s="201" t="s">
        <v>85</v>
      </c>
      <c r="AY994" s="200" t="s">
        <v>171</v>
      </c>
      <c r="BK994" s="202">
        <f>SUM(BK995:BK1013)</f>
        <v>0</v>
      </c>
    </row>
    <row r="995" s="1" customFormat="1" ht="16.5" customHeight="1">
      <c r="B995" s="38"/>
      <c r="C995" s="205" t="s">
        <v>2057</v>
      </c>
      <c r="D995" s="205" t="s">
        <v>173</v>
      </c>
      <c r="E995" s="206" t="s">
        <v>2058</v>
      </c>
      <c r="F995" s="207" t="s">
        <v>2059</v>
      </c>
      <c r="G995" s="208" t="s">
        <v>176</v>
      </c>
      <c r="H995" s="209">
        <v>1092.4169999999999</v>
      </c>
      <c r="I995" s="210"/>
      <c r="J995" s="211">
        <f>ROUND(I995*H995,2)</f>
        <v>0</v>
      </c>
      <c r="K995" s="207" t="s">
        <v>177</v>
      </c>
      <c r="L995" s="43"/>
      <c r="M995" s="212" t="s">
        <v>1</v>
      </c>
      <c r="N995" s="213" t="s">
        <v>48</v>
      </c>
      <c r="O995" s="79"/>
      <c r="P995" s="214">
        <f>O995*H995</f>
        <v>0</v>
      </c>
      <c r="Q995" s="214">
        <v>0.00020000000000000001</v>
      </c>
      <c r="R995" s="214">
        <f>Q995*H995</f>
        <v>0.21848339999999999</v>
      </c>
      <c r="S995" s="214">
        <v>0</v>
      </c>
      <c r="T995" s="215">
        <f>S995*H995</f>
        <v>0</v>
      </c>
      <c r="AR995" s="16" t="s">
        <v>254</v>
      </c>
      <c r="AT995" s="16" t="s">
        <v>173</v>
      </c>
      <c r="AU995" s="16" t="s">
        <v>87</v>
      </c>
      <c r="AY995" s="16" t="s">
        <v>171</v>
      </c>
      <c r="BE995" s="216">
        <f>IF(N995="základní",J995,0)</f>
        <v>0</v>
      </c>
      <c r="BF995" s="216">
        <f>IF(N995="snížená",J995,0)</f>
        <v>0</v>
      </c>
      <c r="BG995" s="216">
        <f>IF(N995="zákl. přenesená",J995,0)</f>
        <v>0</v>
      </c>
      <c r="BH995" s="216">
        <f>IF(N995="sníž. přenesená",J995,0)</f>
        <v>0</v>
      </c>
      <c r="BI995" s="216">
        <f>IF(N995="nulová",J995,0)</f>
        <v>0</v>
      </c>
      <c r="BJ995" s="16" t="s">
        <v>85</v>
      </c>
      <c r="BK995" s="216">
        <f>ROUND(I995*H995,2)</f>
        <v>0</v>
      </c>
      <c r="BL995" s="16" t="s">
        <v>254</v>
      </c>
      <c r="BM995" s="16" t="s">
        <v>2060</v>
      </c>
    </row>
    <row r="996" s="12" customFormat="1">
      <c r="B996" s="228"/>
      <c r="C996" s="229"/>
      <c r="D996" s="219" t="s">
        <v>180</v>
      </c>
      <c r="E996" s="230" t="s">
        <v>1</v>
      </c>
      <c r="F996" s="231" t="s">
        <v>2061</v>
      </c>
      <c r="G996" s="229"/>
      <c r="H996" s="232">
        <v>571.90899999999999</v>
      </c>
      <c r="I996" s="233"/>
      <c r="J996" s="229"/>
      <c r="K996" s="229"/>
      <c r="L996" s="234"/>
      <c r="M996" s="235"/>
      <c r="N996" s="236"/>
      <c r="O996" s="236"/>
      <c r="P996" s="236"/>
      <c r="Q996" s="236"/>
      <c r="R996" s="236"/>
      <c r="S996" s="236"/>
      <c r="T996" s="237"/>
      <c r="AT996" s="238" t="s">
        <v>180</v>
      </c>
      <c r="AU996" s="238" t="s">
        <v>87</v>
      </c>
      <c r="AV996" s="12" t="s">
        <v>87</v>
      </c>
      <c r="AW996" s="12" t="s">
        <v>38</v>
      </c>
      <c r="AX996" s="12" t="s">
        <v>77</v>
      </c>
      <c r="AY996" s="238" t="s">
        <v>171</v>
      </c>
    </row>
    <row r="997" s="12" customFormat="1">
      <c r="B997" s="228"/>
      <c r="C997" s="229"/>
      <c r="D997" s="219" t="s">
        <v>180</v>
      </c>
      <c r="E997" s="230" t="s">
        <v>1</v>
      </c>
      <c r="F997" s="231" t="s">
        <v>552</v>
      </c>
      <c r="G997" s="229"/>
      <c r="H997" s="232">
        <v>270.911</v>
      </c>
      <c r="I997" s="233"/>
      <c r="J997" s="229"/>
      <c r="K997" s="229"/>
      <c r="L997" s="234"/>
      <c r="M997" s="235"/>
      <c r="N997" s="236"/>
      <c r="O997" s="236"/>
      <c r="P997" s="236"/>
      <c r="Q997" s="236"/>
      <c r="R997" s="236"/>
      <c r="S997" s="236"/>
      <c r="T997" s="237"/>
      <c r="AT997" s="238" t="s">
        <v>180</v>
      </c>
      <c r="AU997" s="238" t="s">
        <v>87</v>
      </c>
      <c r="AV997" s="12" t="s">
        <v>87</v>
      </c>
      <c r="AW997" s="12" t="s">
        <v>38</v>
      </c>
      <c r="AX997" s="12" t="s">
        <v>77</v>
      </c>
      <c r="AY997" s="238" t="s">
        <v>171</v>
      </c>
    </row>
    <row r="998" s="12" customFormat="1">
      <c r="B998" s="228"/>
      <c r="C998" s="229"/>
      <c r="D998" s="219" t="s">
        <v>180</v>
      </c>
      <c r="E998" s="230" t="s">
        <v>1</v>
      </c>
      <c r="F998" s="231" t="s">
        <v>2062</v>
      </c>
      <c r="G998" s="229"/>
      <c r="H998" s="232">
        <v>249.59700000000001</v>
      </c>
      <c r="I998" s="233"/>
      <c r="J998" s="229"/>
      <c r="K998" s="229"/>
      <c r="L998" s="234"/>
      <c r="M998" s="235"/>
      <c r="N998" s="236"/>
      <c r="O998" s="236"/>
      <c r="P998" s="236"/>
      <c r="Q998" s="236"/>
      <c r="R998" s="236"/>
      <c r="S998" s="236"/>
      <c r="T998" s="237"/>
      <c r="AT998" s="238" t="s">
        <v>180</v>
      </c>
      <c r="AU998" s="238" t="s">
        <v>87</v>
      </c>
      <c r="AV998" s="12" t="s">
        <v>87</v>
      </c>
      <c r="AW998" s="12" t="s">
        <v>38</v>
      </c>
      <c r="AX998" s="12" t="s">
        <v>77</v>
      </c>
      <c r="AY998" s="238" t="s">
        <v>171</v>
      </c>
    </row>
    <row r="999" s="13" customFormat="1">
      <c r="B999" s="239"/>
      <c r="C999" s="240"/>
      <c r="D999" s="219" t="s">
        <v>180</v>
      </c>
      <c r="E999" s="241" t="s">
        <v>1</v>
      </c>
      <c r="F999" s="242" t="s">
        <v>253</v>
      </c>
      <c r="G999" s="240"/>
      <c r="H999" s="243">
        <v>1092.4169999999999</v>
      </c>
      <c r="I999" s="244"/>
      <c r="J999" s="240"/>
      <c r="K999" s="240"/>
      <c r="L999" s="245"/>
      <c r="M999" s="246"/>
      <c r="N999" s="247"/>
      <c r="O999" s="247"/>
      <c r="P999" s="247"/>
      <c r="Q999" s="247"/>
      <c r="R999" s="247"/>
      <c r="S999" s="247"/>
      <c r="T999" s="248"/>
      <c r="AT999" s="249" t="s">
        <v>180</v>
      </c>
      <c r="AU999" s="249" t="s">
        <v>87</v>
      </c>
      <c r="AV999" s="13" t="s">
        <v>178</v>
      </c>
      <c r="AW999" s="13" t="s">
        <v>38</v>
      </c>
      <c r="AX999" s="13" t="s">
        <v>85</v>
      </c>
      <c r="AY999" s="249" t="s">
        <v>171</v>
      </c>
    </row>
    <row r="1000" s="1" customFormat="1" ht="16.5" customHeight="1">
      <c r="B1000" s="38"/>
      <c r="C1000" s="205" t="s">
        <v>2063</v>
      </c>
      <c r="D1000" s="205" t="s">
        <v>173</v>
      </c>
      <c r="E1000" s="206" t="s">
        <v>2064</v>
      </c>
      <c r="F1000" s="207" t="s">
        <v>2065</v>
      </c>
      <c r="G1000" s="208" t="s">
        <v>176</v>
      </c>
      <c r="H1000" s="209">
        <v>1092.4169999999999</v>
      </c>
      <c r="I1000" s="210"/>
      <c r="J1000" s="211">
        <f>ROUND(I1000*H1000,2)</f>
        <v>0</v>
      </c>
      <c r="K1000" s="207" t="s">
        <v>177</v>
      </c>
      <c r="L1000" s="43"/>
      <c r="M1000" s="212" t="s">
        <v>1</v>
      </c>
      <c r="N1000" s="213" t="s">
        <v>48</v>
      </c>
      <c r="O1000" s="79"/>
      <c r="P1000" s="214">
        <f>O1000*H1000</f>
        <v>0</v>
      </c>
      <c r="Q1000" s="214">
        <v>0.00029</v>
      </c>
      <c r="R1000" s="214">
        <f>Q1000*H1000</f>
        <v>0.31680092999999998</v>
      </c>
      <c r="S1000" s="214">
        <v>0</v>
      </c>
      <c r="T1000" s="215">
        <f>S1000*H1000</f>
        <v>0</v>
      </c>
      <c r="AR1000" s="16" t="s">
        <v>254</v>
      </c>
      <c r="AT1000" s="16" t="s">
        <v>173</v>
      </c>
      <c r="AU1000" s="16" t="s">
        <v>87</v>
      </c>
      <c r="AY1000" s="16" t="s">
        <v>171</v>
      </c>
      <c r="BE1000" s="216">
        <f>IF(N1000="základní",J1000,0)</f>
        <v>0</v>
      </c>
      <c r="BF1000" s="216">
        <f>IF(N1000="snížená",J1000,0)</f>
        <v>0</v>
      </c>
      <c r="BG1000" s="216">
        <f>IF(N1000="zákl. přenesená",J1000,0)</f>
        <v>0</v>
      </c>
      <c r="BH1000" s="216">
        <f>IF(N1000="sníž. přenesená",J1000,0)</f>
        <v>0</v>
      </c>
      <c r="BI1000" s="216">
        <f>IF(N1000="nulová",J1000,0)</f>
        <v>0</v>
      </c>
      <c r="BJ1000" s="16" t="s">
        <v>85</v>
      </c>
      <c r="BK1000" s="216">
        <f>ROUND(I1000*H1000,2)</f>
        <v>0</v>
      </c>
      <c r="BL1000" s="16" t="s">
        <v>254</v>
      </c>
      <c r="BM1000" s="16" t="s">
        <v>2066</v>
      </c>
    </row>
    <row r="1001" s="1" customFormat="1" ht="16.5" customHeight="1">
      <c r="B1001" s="38"/>
      <c r="C1001" s="205" t="s">
        <v>2067</v>
      </c>
      <c r="D1001" s="205" t="s">
        <v>173</v>
      </c>
      <c r="E1001" s="206" t="s">
        <v>2068</v>
      </c>
      <c r="F1001" s="207" t="s">
        <v>2069</v>
      </c>
      <c r="G1001" s="208" t="s">
        <v>189</v>
      </c>
      <c r="H1001" s="209">
        <v>825</v>
      </c>
      <c r="I1001" s="210"/>
      <c r="J1001" s="211">
        <f>ROUND(I1001*H1001,2)</f>
        <v>0</v>
      </c>
      <c r="K1001" s="207" t="s">
        <v>177</v>
      </c>
      <c r="L1001" s="43"/>
      <c r="M1001" s="212" t="s">
        <v>1</v>
      </c>
      <c r="N1001" s="213" t="s">
        <v>48</v>
      </c>
      <c r="O1001" s="79"/>
      <c r="P1001" s="214">
        <f>O1001*H1001</f>
        <v>0</v>
      </c>
      <c r="Q1001" s="214">
        <v>0</v>
      </c>
      <c r="R1001" s="214">
        <f>Q1001*H1001</f>
        <v>0</v>
      </c>
      <c r="S1001" s="214">
        <v>0</v>
      </c>
      <c r="T1001" s="215">
        <f>S1001*H1001</f>
        <v>0</v>
      </c>
      <c r="AR1001" s="16" t="s">
        <v>254</v>
      </c>
      <c r="AT1001" s="16" t="s">
        <v>173</v>
      </c>
      <c r="AU1001" s="16" t="s">
        <v>87</v>
      </c>
      <c r="AY1001" s="16" t="s">
        <v>171</v>
      </c>
      <c r="BE1001" s="216">
        <f>IF(N1001="základní",J1001,0)</f>
        <v>0</v>
      </c>
      <c r="BF1001" s="216">
        <f>IF(N1001="snížená",J1001,0)</f>
        <v>0</v>
      </c>
      <c r="BG1001" s="216">
        <f>IF(N1001="zákl. přenesená",J1001,0)</f>
        <v>0</v>
      </c>
      <c r="BH1001" s="216">
        <f>IF(N1001="sníž. přenesená",J1001,0)</f>
        <v>0</v>
      </c>
      <c r="BI1001" s="216">
        <f>IF(N1001="nulová",J1001,0)</f>
        <v>0</v>
      </c>
      <c r="BJ1001" s="16" t="s">
        <v>85</v>
      </c>
      <c r="BK1001" s="216">
        <f>ROUND(I1001*H1001,2)</f>
        <v>0</v>
      </c>
      <c r="BL1001" s="16" t="s">
        <v>254</v>
      </c>
      <c r="BM1001" s="16" t="s">
        <v>2070</v>
      </c>
    </row>
    <row r="1002" s="1" customFormat="1" ht="16.5" customHeight="1">
      <c r="B1002" s="38"/>
      <c r="C1002" s="205" t="s">
        <v>2071</v>
      </c>
      <c r="D1002" s="205" t="s">
        <v>173</v>
      </c>
      <c r="E1002" s="206" t="s">
        <v>2072</v>
      </c>
      <c r="F1002" s="207" t="s">
        <v>2073</v>
      </c>
      <c r="G1002" s="208" t="s">
        <v>176</v>
      </c>
      <c r="H1002" s="209">
        <v>1092.4169999999999</v>
      </c>
      <c r="I1002" s="210"/>
      <c r="J1002" s="211">
        <f>ROUND(I1002*H1002,2)</f>
        <v>0</v>
      </c>
      <c r="K1002" s="207" t="s">
        <v>177</v>
      </c>
      <c r="L1002" s="43"/>
      <c r="M1002" s="212" t="s">
        <v>1</v>
      </c>
      <c r="N1002" s="213" t="s">
        <v>48</v>
      </c>
      <c r="O1002" s="79"/>
      <c r="P1002" s="214">
        <f>O1002*H1002</f>
        <v>0</v>
      </c>
      <c r="Q1002" s="214">
        <v>1.0000000000000001E-05</v>
      </c>
      <c r="R1002" s="214">
        <f>Q1002*H1002</f>
        <v>0.01092417</v>
      </c>
      <c r="S1002" s="214">
        <v>0</v>
      </c>
      <c r="T1002" s="215">
        <f>S1002*H1002</f>
        <v>0</v>
      </c>
      <c r="AR1002" s="16" t="s">
        <v>254</v>
      </c>
      <c r="AT1002" s="16" t="s">
        <v>173</v>
      </c>
      <c r="AU1002" s="16" t="s">
        <v>87</v>
      </c>
      <c r="AY1002" s="16" t="s">
        <v>171</v>
      </c>
      <c r="BE1002" s="216">
        <f>IF(N1002="základní",J1002,0)</f>
        <v>0</v>
      </c>
      <c r="BF1002" s="216">
        <f>IF(N1002="snížená",J1002,0)</f>
        <v>0</v>
      </c>
      <c r="BG1002" s="216">
        <f>IF(N1002="zákl. přenesená",J1002,0)</f>
        <v>0</v>
      </c>
      <c r="BH1002" s="216">
        <f>IF(N1002="sníž. přenesená",J1002,0)</f>
        <v>0</v>
      </c>
      <c r="BI1002" s="216">
        <f>IF(N1002="nulová",J1002,0)</f>
        <v>0</v>
      </c>
      <c r="BJ1002" s="16" t="s">
        <v>85</v>
      </c>
      <c r="BK1002" s="216">
        <f>ROUND(I1002*H1002,2)</f>
        <v>0</v>
      </c>
      <c r="BL1002" s="16" t="s">
        <v>254</v>
      </c>
      <c r="BM1002" s="16" t="s">
        <v>2074</v>
      </c>
    </row>
    <row r="1003" s="1" customFormat="1" ht="16.5" customHeight="1">
      <c r="B1003" s="38"/>
      <c r="C1003" s="205" t="s">
        <v>2075</v>
      </c>
      <c r="D1003" s="205" t="s">
        <v>173</v>
      </c>
      <c r="E1003" s="206" t="s">
        <v>2076</v>
      </c>
      <c r="F1003" s="207" t="s">
        <v>2077</v>
      </c>
      <c r="G1003" s="208" t="s">
        <v>176</v>
      </c>
      <c r="H1003" s="209">
        <v>270.911</v>
      </c>
      <c r="I1003" s="210"/>
      <c r="J1003" s="211">
        <f>ROUND(I1003*H1003,2)</f>
        <v>0</v>
      </c>
      <c r="K1003" s="207" t="s">
        <v>177</v>
      </c>
      <c r="L1003" s="43"/>
      <c r="M1003" s="212" t="s">
        <v>1</v>
      </c>
      <c r="N1003" s="213" t="s">
        <v>48</v>
      </c>
      <c r="O1003" s="79"/>
      <c r="P1003" s="214">
        <f>O1003*H1003</f>
        <v>0</v>
      </c>
      <c r="Q1003" s="214">
        <v>0.00106</v>
      </c>
      <c r="R1003" s="214">
        <f>Q1003*H1003</f>
        <v>0.28716565999999999</v>
      </c>
      <c r="S1003" s="214">
        <v>0</v>
      </c>
      <c r="T1003" s="215">
        <f>S1003*H1003</f>
        <v>0</v>
      </c>
      <c r="AR1003" s="16" t="s">
        <v>254</v>
      </c>
      <c r="AT1003" s="16" t="s">
        <v>173</v>
      </c>
      <c r="AU1003" s="16" t="s">
        <v>87</v>
      </c>
      <c r="AY1003" s="16" t="s">
        <v>171</v>
      </c>
      <c r="BE1003" s="216">
        <f>IF(N1003="základní",J1003,0)</f>
        <v>0</v>
      </c>
      <c r="BF1003" s="216">
        <f>IF(N1003="snížená",J1003,0)</f>
        <v>0</v>
      </c>
      <c r="BG1003" s="216">
        <f>IF(N1003="zákl. přenesená",J1003,0)</f>
        <v>0</v>
      </c>
      <c r="BH1003" s="216">
        <f>IF(N1003="sníž. přenesená",J1003,0)</f>
        <v>0</v>
      </c>
      <c r="BI1003" s="216">
        <f>IF(N1003="nulová",J1003,0)</f>
        <v>0</v>
      </c>
      <c r="BJ1003" s="16" t="s">
        <v>85</v>
      </c>
      <c r="BK1003" s="216">
        <f>ROUND(I1003*H1003,2)</f>
        <v>0</v>
      </c>
      <c r="BL1003" s="16" t="s">
        <v>254</v>
      </c>
      <c r="BM1003" s="16" t="s">
        <v>2078</v>
      </c>
    </row>
    <row r="1004" s="12" customFormat="1">
      <c r="B1004" s="228"/>
      <c r="C1004" s="229"/>
      <c r="D1004" s="219" t="s">
        <v>180</v>
      </c>
      <c r="E1004" s="230" t="s">
        <v>1</v>
      </c>
      <c r="F1004" s="231" t="s">
        <v>552</v>
      </c>
      <c r="G1004" s="229"/>
      <c r="H1004" s="232">
        <v>270.911</v>
      </c>
      <c r="I1004" s="233"/>
      <c r="J1004" s="229"/>
      <c r="K1004" s="229"/>
      <c r="L1004" s="234"/>
      <c r="M1004" s="235"/>
      <c r="N1004" s="236"/>
      <c r="O1004" s="236"/>
      <c r="P1004" s="236"/>
      <c r="Q1004" s="236"/>
      <c r="R1004" s="236"/>
      <c r="S1004" s="236"/>
      <c r="T1004" s="237"/>
      <c r="AT1004" s="238" t="s">
        <v>180</v>
      </c>
      <c r="AU1004" s="238" t="s">
        <v>87</v>
      </c>
      <c r="AV1004" s="12" t="s">
        <v>87</v>
      </c>
      <c r="AW1004" s="12" t="s">
        <v>38</v>
      </c>
      <c r="AX1004" s="12" t="s">
        <v>85</v>
      </c>
      <c r="AY1004" s="238" t="s">
        <v>171</v>
      </c>
    </row>
    <row r="1005" s="1" customFormat="1" ht="16.5" customHeight="1">
      <c r="B1005" s="38"/>
      <c r="C1005" s="205" t="s">
        <v>2079</v>
      </c>
      <c r="D1005" s="205" t="s">
        <v>173</v>
      </c>
      <c r="E1005" s="206" t="s">
        <v>2080</v>
      </c>
      <c r="F1005" s="207" t="s">
        <v>2081</v>
      </c>
      <c r="G1005" s="208" t="s">
        <v>176</v>
      </c>
      <c r="H1005" s="209">
        <v>821.50599999999997</v>
      </c>
      <c r="I1005" s="210"/>
      <c r="J1005" s="211">
        <f>ROUND(I1005*H1005,2)</f>
        <v>0</v>
      </c>
      <c r="K1005" s="207" t="s">
        <v>177</v>
      </c>
      <c r="L1005" s="43"/>
      <c r="M1005" s="212" t="s">
        <v>1</v>
      </c>
      <c r="N1005" s="213" t="s">
        <v>48</v>
      </c>
      <c r="O1005" s="79"/>
      <c r="P1005" s="214">
        <f>O1005*H1005</f>
        <v>0</v>
      </c>
      <c r="Q1005" s="214">
        <v>0.0015</v>
      </c>
      <c r="R1005" s="214">
        <f>Q1005*H1005</f>
        <v>1.232259</v>
      </c>
      <c r="S1005" s="214">
        <v>0</v>
      </c>
      <c r="T1005" s="215">
        <f>S1005*H1005</f>
        <v>0</v>
      </c>
      <c r="AR1005" s="16" t="s">
        <v>254</v>
      </c>
      <c r="AT1005" s="16" t="s">
        <v>173</v>
      </c>
      <c r="AU1005" s="16" t="s">
        <v>87</v>
      </c>
      <c r="AY1005" s="16" t="s">
        <v>171</v>
      </c>
      <c r="BE1005" s="216">
        <f>IF(N1005="základní",J1005,0)</f>
        <v>0</v>
      </c>
      <c r="BF1005" s="216">
        <f>IF(N1005="snížená",J1005,0)</f>
        <v>0</v>
      </c>
      <c r="BG1005" s="216">
        <f>IF(N1005="zákl. přenesená",J1005,0)</f>
        <v>0</v>
      </c>
      <c r="BH1005" s="216">
        <f>IF(N1005="sníž. přenesená",J1005,0)</f>
        <v>0</v>
      </c>
      <c r="BI1005" s="216">
        <f>IF(N1005="nulová",J1005,0)</f>
        <v>0</v>
      </c>
      <c r="BJ1005" s="16" t="s">
        <v>85</v>
      </c>
      <c r="BK1005" s="216">
        <f>ROUND(I1005*H1005,2)</f>
        <v>0</v>
      </c>
      <c r="BL1005" s="16" t="s">
        <v>254</v>
      </c>
      <c r="BM1005" s="16" t="s">
        <v>2082</v>
      </c>
    </row>
    <row r="1006" s="12" customFormat="1">
      <c r="B1006" s="228"/>
      <c r="C1006" s="229"/>
      <c r="D1006" s="219" t="s">
        <v>180</v>
      </c>
      <c r="E1006" s="230" t="s">
        <v>1</v>
      </c>
      <c r="F1006" s="231" t="s">
        <v>2061</v>
      </c>
      <c r="G1006" s="229"/>
      <c r="H1006" s="232">
        <v>571.90899999999999</v>
      </c>
      <c r="I1006" s="233"/>
      <c r="J1006" s="229"/>
      <c r="K1006" s="229"/>
      <c r="L1006" s="234"/>
      <c r="M1006" s="235"/>
      <c r="N1006" s="236"/>
      <c r="O1006" s="236"/>
      <c r="P1006" s="236"/>
      <c r="Q1006" s="236"/>
      <c r="R1006" s="236"/>
      <c r="S1006" s="236"/>
      <c r="T1006" s="237"/>
      <c r="AT1006" s="238" t="s">
        <v>180</v>
      </c>
      <c r="AU1006" s="238" t="s">
        <v>87</v>
      </c>
      <c r="AV1006" s="12" t="s">
        <v>87</v>
      </c>
      <c r="AW1006" s="12" t="s">
        <v>38</v>
      </c>
      <c r="AX1006" s="12" t="s">
        <v>77</v>
      </c>
      <c r="AY1006" s="238" t="s">
        <v>171</v>
      </c>
    </row>
    <row r="1007" s="12" customFormat="1">
      <c r="B1007" s="228"/>
      <c r="C1007" s="229"/>
      <c r="D1007" s="219" t="s">
        <v>180</v>
      </c>
      <c r="E1007" s="230" t="s">
        <v>1</v>
      </c>
      <c r="F1007" s="231" t="s">
        <v>2062</v>
      </c>
      <c r="G1007" s="229"/>
      <c r="H1007" s="232">
        <v>249.59700000000001</v>
      </c>
      <c r="I1007" s="233"/>
      <c r="J1007" s="229"/>
      <c r="K1007" s="229"/>
      <c r="L1007" s="234"/>
      <c r="M1007" s="235"/>
      <c r="N1007" s="236"/>
      <c r="O1007" s="236"/>
      <c r="P1007" s="236"/>
      <c r="Q1007" s="236"/>
      <c r="R1007" s="236"/>
      <c r="S1007" s="236"/>
      <c r="T1007" s="237"/>
      <c r="AT1007" s="238" t="s">
        <v>180</v>
      </c>
      <c r="AU1007" s="238" t="s">
        <v>87</v>
      </c>
      <c r="AV1007" s="12" t="s">
        <v>87</v>
      </c>
      <c r="AW1007" s="12" t="s">
        <v>38</v>
      </c>
      <c r="AX1007" s="12" t="s">
        <v>77</v>
      </c>
      <c r="AY1007" s="238" t="s">
        <v>171</v>
      </c>
    </row>
    <row r="1008" s="13" customFormat="1">
      <c r="B1008" s="239"/>
      <c r="C1008" s="240"/>
      <c r="D1008" s="219" t="s">
        <v>180</v>
      </c>
      <c r="E1008" s="241" t="s">
        <v>1</v>
      </c>
      <c r="F1008" s="242" t="s">
        <v>253</v>
      </c>
      <c r="G1008" s="240"/>
      <c r="H1008" s="243">
        <v>821.50599999999997</v>
      </c>
      <c r="I1008" s="244"/>
      <c r="J1008" s="240"/>
      <c r="K1008" s="240"/>
      <c r="L1008" s="245"/>
      <c r="M1008" s="246"/>
      <c r="N1008" s="247"/>
      <c r="O1008" s="247"/>
      <c r="P1008" s="247"/>
      <c r="Q1008" s="247"/>
      <c r="R1008" s="247"/>
      <c r="S1008" s="247"/>
      <c r="T1008" s="248"/>
      <c r="AT1008" s="249" t="s">
        <v>180</v>
      </c>
      <c r="AU1008" s="249" t="s">
        <v>87</v>
      </c>
      <c r="AV1008" s="13" t="s">
        <v>178</v>
      </c>
      <c r="AW1008" s="13" t="s">
        <v>38</v>
      </c>
      <c r="AX1008" s="13" t="s">
        <v>85</v>
      </c>
      <c r="AY1008" s="249" t="s">
        <v>171</v>
      </c>
    </row>
    <row r="1009" s="1" customFormat="1" ht="16.5" customHeight="1">
      <c r="B1009" s="38"/>
      <c r="C1009" s="205" t="s">
        <v>2083</v>
      </c>
      <c r="D1009" s="205" t="s">
        <v>173</v>
      </c>
      <c r="E1009" s="206" t="s">
        <v>2084</v>
      </c>
      <c r="F1009" s="207" t="s">
        <v>2085</v>
      </c>
      <c r="G1009" s="208" t="s">
        <v>176</v>
      </c>
      <c r="H1009" s="209">
        <v>72.359999999999999</v>
      </c>
      <c r="I1009" s="210"/>
      <c r="J1009" s="211">
        <f>ROUND(I1009*H1009,2)</f>
        <v>0</v>
      </c>
      <c r="K1009" s="207" t="s">
        <v>177</v>
      </c>
      <c r="L1009" s="43"/>
      <c r="M1009" s="212" t="s">
        <v>1</v>
      </c>
      <c r="N1009" s="213" t="s">
        <v>48</v>
      </c>
      <c r="O1009" s="79"/>
      <c r="P1009" s="214">
        <f>O1009*H1009</f>
        <v>0</v>
      </c>
      <c r="Q1009" s="214">
        <v>2.0000000000000002E-05</v>
      </c>
      <c r="R1009" s="214">
        <f>Q1009*H1009</f>
        <v>0.0014472000000000001</v>
      </c>
      <c r="S1009" s="214">
        <v>0</v>
      </c>
      <c r="T1009" s="215">
        <f>S1009*H1009</f>
        <v>0</v>
      </c>
      <c r="AR1009" s="16" t="s">
        <v>254</v>
      </c>
      <c r="AT1009" s="16" t="s">
        <v>173</v>
      </c>
      <c r="AU1009" s="16" t="s">
        <v>87</v>
      </c>
      <c r="AY1009" s="16" t="s">
        <v>171</v>
      </c>
      <c r="BE1009" s="216">
        <f>IF(N1009="základní",J1009,0)</f>
        <v>0</v>
      </c>
      <c r="BF1009" s="216">
        <f>IF(N1009="snížená",J1009,0)</f>
        <v>0</v>
      </c>
      <c r="BG1009" s="216">
        <f>IF(N1009="zákl. přenesená",J1009,0)</f>
        <v>0</v>
      </c>
      <c r="BH1009" s="216">
        <f>IF(N1009="sníž. přenesená",J1009,0)</f>
        <v>0</v>
      </c>
      <c r="BI1009" s="216">
        <f>IF(N1009="nulová",J1009,0)</f>
        <v>0</v>
      </c>
      <c r="BJ1009" s="16" t="s">
        <v>85</v>
      </c>
      <c r="BK1009" s="216">
        <f>ROUND(I1009*H1009,2)</f>
        <v>0</v>
      </c>
      <c r="BL1009" s="16" t="s">
        <v>254</v>
      </c>
      <c r="BM1009" s="16" t="s">
        <v>2086</v>
      </c>
    </row>
    <row r="1010" s="12" customFormat="1">
      <c r="B1010" s="228"/>
      <c r="C1010" s="229"/>
      <c r="D1010" s="219" t="s">
        <v>180</v>
      </c>
      <c r="E1010" s="230" t="s">
        <v>1</v>
      </c>
      <c r="F1010" s="231" t="s">
        <v>2087</v>
      </c>
      <c r="G1010" s="229"/>
      <c r="H1010" s="232">
        <v>72.359999999999999</v>
      </c>
      <c r="I1010" s="233"/>
      <c r="J1010" s="229"/>
      <c r="K1010" s="229"/>
      <c r="L1010" s="234"/>
      <c r="M1010" s="235"/>
      <c r="N1010" s="236"/>
      <c r="O1010" s="236"/>
      <c r="P1010" s="236"/>
      <c r="Q1010" s="236"/>
      <c r="R1010" s="236"/>
      <c r="S1010" s="236"/>
      <c r="T1010" s="237"/>
      <c r="AT1010" s="238" t="s">
        <v>180</v>
      </c>
      <c r="AU1010" s="238" t="s">
        <v>87</v>
      </c>
      <c r="AV1010" s="12" t="s">
        <v>87</v>
      </c>
      <c r="AW1010" s="12" t="s">
        <v>38</v>
      </c>
      <c r="AX1010" s="12" t="s">
        <v>85</v>
      </c>
      <c r="AY1010" s="238" t="s">
        <v>171</v>
      </c>
    </row>
    <row r="1011" s="1" customFormat="1" ht="16.5" customHeight="1">
      <c r="B1011" s="38"/>
      <c r="C1011" s="205" t="s">
        <v>2088</v>
      </c>
      <c r="D1011" s="205" t="s">
        <v>173</v>
      </c>
      <c r="E1011" s="206" t="s">
        <v>2089</v>
      </c>
      <c r="F1011" s="207" t="s">
        <v>2090</v>
      </c>
      <c r="G1011" s="208" t="s">
        <v>176</v>
      </c>
      <c r="H1011" s="209">
        <v>701.60299999999995</v>
      </c>
      <c r="I1011" s="210"/>
      <c r="J1011" s="211">
        <f>ROUND(I1011*H1011,2)</f>
        <v>0</v>
      </c>
      <c r="K1011" s="207" t="s">
        <v>177</v>
      </c>
      <c r="L1011" s="43"/>
      <c r="M1011" s="212" t="s">
        <v>1</v>
      </c>
      <c r="N1011" s="213" t="s">
        <v>48</v>
      </c>
      <c r="O1011" s="79"/>
      <c r="P1011" s="214">
        <f>O1011*H1011</f>
        <v>0</v>
      </c>
      <c r="Q1011" s="214">
        <v>1.0000000000000001E-05</v>
      </c>
      <c r="R1011" s="214">
        <f>Q1011*H1011</f>
        <v>0.0070160300000000004</v>
      </c>
      <c r="S1011" s="214">
        <v>0</v>
      </c>
      <c r="T1011" s="215">
        <f>S1011*H1011</f>
        <v>0</v>
      </c>
      <c r="AR1011" s="16" t="s">
        <v>254</v>
      </c>
      <c r="AT1011" s="16" t="s">
        <v>173</v>
      </c>
      <c r="AU1011" s="16" t="s">
        <v>87</v>
      </c>
      <c r="AY1011" s="16" t="s">
        <v>171</v>
      </c>
      <c r="BE1011" s="216">
        <f>IF(N1011="základní",J1011,0)</f>
        <v>0</v>
      </c>
      <c r="BF1011" s="216">
        <f>IF(N1011="snížená",J1011,0)</f>
        <v>0</v>
      </c>
      <c r="BG1011" s="216">
        <f>IF(N1011="zákl. přenesená",J1011,0)</f>
        <v>0</v>
      </c>
      <c r="BH1011" s="216">
        <f>IF(N1011="sníž. přenesená",J1011,0)</f>
        <v>0</v>
      </c>
      <c r="BI1011" s="216">
        <f>IF(N1011="nulová",J1011,0)</f>
        <v>0</v>
      </c>
      <c r="BJ1011" s="16" t="s">
        <v>85</v>
      </c>
      <c r="BK1011" s="216">
        <f>ROUND(I1011*H1011,2)</f>
        <v>0</v>
      </c>
      <c r="BL1011" s="16" t="s">
        <v>254</v>
      </c>
      <c r="BM1011" s="16" t="s">
        <v>2091</v>
      </c>
    </row>
    <row r="1012" s="12" customFormat="1">
      <c r="B1012" s="228"/>
      <c r="C1012" s="229"/>
      <c r="D1012" s="219" t="s">
        <v>180</v>
      </c>
      <c r="E1012" s="230" t="s">
        <v>1</v>
      </c>
      <c r="F1012" s="231" t="s">
        <v>848</v>
      </c>
      <c r="G1012" s="229"/>
      <c r="H1012" s="232">
        <v>701.60299999999995</v>
      </c>
      <c r="I1012" s="233"/>
      <c r="J1012" s="229"/>
      <c r="K1012" s="229"/>
      <c r="L1012" s="234"/>
      <c r="M1012" s="235"/>
      <c r="N1012" s="236"/>
      <c r="O1012" s="236"/>
      <c r="P1012" s="236"/>
      <c r="Q1012" s="236"/>
      <c r="R1012" s="236"/>
      <c r="S1012" s="236"/>
      <c r="T1012" s="237"/>
      <c r="AT1012" s="238" t="s">
        <v>180</v>
      </c>
      <c r="AU1012" s="238" t="s">
        <v>87</v>
      </c>
      <c r="AV1012" s="12" t="s">
        <v>87</v>
      </c>
      <c r="AW1012" s="12" t="s">
        <v>38</v>
      </c>
      <c r="AX1012" s="12" t="s">
        <v>85</v>
      </c>
      <c r="AY1012" s="238" t="s">
        <v>171</v>
      </c>
    </row>
    <row r="1013" s="1" customFormat="1" ht="16.5" customHeight="1">
      <c r="B1013" s="38"/>
      <c r="C1013" s="205" t="s">
        <v>2092</v>
      </c>
      <c r="D1013" s="205" t="s">
        <v>173</v>
      </c>
      <c r="E1013" s="206" t="s">
        <v>2093</v>
      </c>
      <c r="F1013" s="207" t="s">
        <v>2094</v>
      </c>
      <c r="G1013" s="208" t="s">
        <v>176</v>
      </c>
      <c r="H1013" s="209">
        <v>39.719999999999999</v>
      </c>
      <c r="I1013" s="210"/>
      <c r="J1013" s="211">
        <f>ROUND(I1013*H1013,2)</f>
        <v>0</v>
      </c>
      <c r="K1013" s="207" t="s">
        <v>177</v>
      </c>
      <c r="L1013" s="43"/>
      <c r="M1013" s="212" t="s">
        <v>1</v>
      </c>
      <c r="N1013" s="213" t="s">
        <v>48</v>
      </c>
      <c r="O1013" s="79"/>
      <c r="P1013" s="214">
        <f>O1013*H1013</f>
        <v>0</v>
      </c>
      <c r="Q1013" s="214">
        <v>1.0000000000000001E-05</v>
      </c>
      <c r="R1013" s="214">
        <f>Q1013*H1013</f>
        <v>0.00039720000000000001</v>
      </c>
      <c r="S1013" s="214">
        <v>0</v>
      </c>
      <c r="T1013" s="215">
        <f>S1013*H1013</f>
        <v>0</v>
      </c>
      <c r="AR1013" s="16" t="s">
        <v>254</v>
      </c>
      <c r="AT1013" s="16" t="s">
        <v>173</v>
      </c>
      <c r="AU1013" s="16" t="s">
        <v>87</v>
      </c>
      <c r="AY1013" s="16" t="s">
        <v>171</v>
      </c>
      <c r="BE1013" s="216">
        <f>IF(N1013="základní",J1013,0)</f>
        <v>0</v>
      </c>
      <c r="BF1013" s="216">
        <f>IF(N1013="snížená",J1013,0)</f>
        <v>0</v>
      </c>
      <c r="BG1013" s="216">
        <f>IF(N1013="zákl. přenesená",J1013,0)</f>
        <v>0</v>
      </c>
      <c r="BH1013" s="216">
        <f>IF(N1013="sníž. přenesená",J1013,0)</f>
        <v>0</v>
      </c>
      <c r="BI1013" s="216">
        <f>IF(N1013="nulová",J1013,0)</f>
        <v>0</v>
      </c>
      <c r="BJ1013" s="16" t="s">
        <v>85</v>
      </c>
      <c r="BK1013" s="216">
        <f>ROUND(I1013*H1013,2)</f>
        <v>0</v>
      </c>
      <c r="BL1013" s="16" t="s">
        <v>254</v>
      </c>
      <c r="BM1013" s="16" t="s">
        <v>2095</v>
      </c>
    </row>
    <row r="1014" s="10" customFormat="1" ht="25.92" customHeight="1">
      <c r="B1014" s="189"/>
      <c r="C1014" s="190"/>
      <c r="D1014" s="191" t="s">
        <v>76</v>
      </c>
      <c r="E1014" s="192" t="s">
        <v>383</v>
      </c>
      <c r="F1014" s="192" t="s">
        <v>2096</v>
      </c>
      <c r="G1014" s="190"/>
      <c r="H1014" s="190"/>
      <c r="I1014" s="193"/>
      <c r="J1014" s="194">
        <f>BK1014</f>
        <v>0</v>
      </c>
      <c r="K1014" s="190"/>
      <c r="L1014" s="195"/>
      <c r="M1014" s="196"/>
      <c r="N1014" s="197"/>
      <c r="O1014" s="197"/>
      <c r="P1014" s="198">
        <f>P1015+P1023</f>
        <v>0</v>
      </c>
      <c r="Q1014" s="197"/>
      <c r="R1014" s="198">
        <f>R1015+R1023</f>
        <v>1.4205900000000002</v>
      </c>
      <c r="S1014" s="197"/>
      <c r="T1014" s="199">
        <f>T1015+T1023</f>
        <v>0</v>
      </c>
      <c r="AR1014" s="200" t="s">
        <v>186</v>
      </c>
      <c r="AT1014" s="201" t="s">
        <v>76</v>
      </c>
      <c r="AU1014" s="201" t="s">
        <v>77</v>
      </c>
      <c r="AY1014" s="200" t="s">
        <v>171</v>
      </c>
      <c r="BK1014" s="202">
        <f>BK1015+BK1023</f>
        <v>0</v>
      </c>
    </row>
    <row r="1015" s="10" customFormat="1" ht="22.8" customHeight="1">
      <c r="B1015" s="189"/>
      <c r="C1015" s="190"/>
      <c r="D1015" s="191" t="s">
        <v>76</v>
      </c>
      <c r="E1015" s="203" t="s">
        <v>2097</v>
      </c>
      <c r="F1015" s="203" t="s">
        <v>2098</v>
      </c>
      <c r="G1015" s="190"/>
      <c r="H1015" s="190"/>
      <c r="I1015" s="193"/>
      <c r="J1015" s="204">
        <f>BK1015</f>
        <v>0</v>
      </c>
      <c r="K1015" s="190"/>
      <c r="L1015" s="195"/>
      <c r="M1015" s="196"/>
      <c r="N1015" s="197"/>
      <c r="O1015" s="197"/>
      <c r="P1015" s="198">
        <f>SUM(P1016:P1022)</f>
        <v>0</v>
      </c>
      <c r="Q1015" s="197"/>
      <c r="R1015" s="198">
        <f>SUM(R1016:R1022)</f>
        <v>0.12</v>
      </c>
      <c r="S1015" s="197"/>
      <c r="T1015" s="199">
        <f>SUM(T1016:T1022)</f>
        <v>0</v>
      </c>
      <c r="AR1015" s="200" t="s">
        <v>186</v>
      </c>
      <c r="AT1015" s="201" t="s">
        <v>76</v>
      </c>
      <c r="AU1015" s="201" t="s">
        <v>85</v>
      </c>
      <c r="AY1015" s="200" t="s">
        <v>171</v>
      </c>
      <c r="BK1015" s="202">
        <f>SUM(BK1016:BK1022)</f>
        <v>0</v>
      </c>
    </row>
    <row r="1016" s="1" customFormat="1" ht="16.5" customHeight="1">
      <c r="B1016" s="38"/>
      <c r="C1016" s="205" t="s">
        <v>2099</v>
      </c>
      <c r="D1016" s="205" t="s">
        <v>173</v>
      </c>
      <c r="E1016" s="206" t="s">
        <v>2100</v>
      </c>
      <c r="F1016" s="207" t="s">
        <v>2101</v>
      </c>
      <c r="G1016" s="208" t="s">
        <v>331</v>
      </c>
      <c r="H1016" s="209">
        <v>1</v>
      </c>
      <c r="I1016" s="210"/>
      <c r="J1016" s="211">
        <f>ROUND(I1016*H1016,2)</f>
        <v>0</v>
      </c>
      <c r="K1016" s="207" t="s">
        <v>1</v>
      </c>
      <c r="L1016" s="43"/>
      <c r="M1016" s="212" t="s">
        <v>1</v>
      </c>
      <c r="N1016" s="213" t="s">
        <v>48</v>
      </c>
      <c r="O1016" s="79"/>
      <c r="P1016" s="214">
        <f>O1016*H1016</f>
        <v>0</v>
      </c>
      <c r="Q1016" s="214">
        <v>0</v>
      </c>
      <c r="R1016" s="214">
        <f>Q1016*H1016</f>
        <v>0</v>
      </c>
      <c r="S1016" s="214">
        <v>0</v>
      </c>
      <c r="T1016" s="215">
        <f>S1016*H1016</f>
        <v>0</v>
      </c>
      <c r="AR1016" s="16" t="s">
        <v>489</v>
      </c>
      <c r="AT1016" s="16" t="s">
        <v>173</v>
      </c>
      <c r="AU1016" s="16" t="s">
        <v>87</v>
      </c>
      <c r="AY1016" s="16" t="s">
        <v>171</v>
      </c>
      <c r="BE1016" s="216">
        <f>IF(N1016="základní",J1016,0)</f>
        <v>0</v>
      </c>
      <c r="BF1016" s="216">
        <f>IF(N1016="snížená",J1016,0)</f>
        <v>0</v>
      </c>
      <c r="BG1016" s="216">
        <f>IF(N1016="zákl. přenesená",J1016,0)</f>
        <v>0</v>
      </c>
      <c r="BH1016" s="216">
        <f>IF(N1016="sníž. přenesená",J1016,0)</f>
        <v>0</v>
      </c>
      <c r="BI1016" s="216">
        <f>IF(N1016="nulová",J1016,0)</f>
        <v>0</v>
      </c>
      <c r="BJ1016" s="16" t="s">
        <v>85</v>
      </c>
      <c r="BK1016" s="216">
        <f>ROUND(I1016*H1016,2)</f>
        <v>0</v>
      </c>
      <c r="BL1016" s="16" t="s">
        <v>489</v>
      </c>
      <c r="BM1016" s="16" t="s">
        <v>2102</v>
      </c>
    </row>
    <row r="1017" s="1" customFormat="1" ht="16.5" customHeight="1">
      <c r="B1017" s="38"/>
      <c r="C1017" s="205" t="s">
        <v>2103</v>
      </c>
      <c r="D1017" s="205" t="s">
        <v>173</v>
      </c>
      <c r="E1017" s="206" t="s">
        <v>2104</v>
      </c>
      <c r="F1017" s="207" t="s">
        <v>2105</v>
      </c>
      <c r="G1017" s="208" t="s">
        <v>331</v>
      </c>
      <c r="H1017" s="209">
        <v>1</v>
      </c>
      <c r="I1017" s="210"/>
      <c r="J1017" s="211">
        <f>ROUND(I1017*H1017,2)</f>
        <v>0</v>
      </c>
      <c r="K1017" s="207" t="s">
        <v>1</v>
      </c>
      <c r="L1017" s="43"/>
      <c r="M1017" s="212" t="s">
        <v>1</v>
      </c>
      <c r="N1017" s="213" t="s">
        <v>48</v>
      </c>
      <c r="O1017" s="79"/>
      <c r="P1017" s="214">
        <f>O1017*H1017</f>
        <v>0</v>
      </c>
      <c r="Q1017" s="214">
        <v>0</v>
      </c>
      <c r="R1017" s="214">
        <f>Q1017*H1017</f>
        <v>0</v>
      </c>
      <c r="S1017" s="214">
        <v>0</v>
      </c>
      <c r="T1017" s="215">
        <f>S1017*H1017</f>
        <v>0</v>
      </c>
      <c r="AR1017" s="16" t="s">
        <v>489</v>
      </c>
      <c r="AT1017" s="16" t="s">
        <v>173</v>
      </c>
      <c r="AU1017" s="16" t="s">
        <v>87</v>
      </c>
      <c r="AY1017" s="16" t="s">
        <v>171</v>
      </c>
      <c r="BE1017" s="216">
        <f>IF(N1017="základní",J1017,0)</f>
        <v>0</v>
      </c>
      <c r="BF1017" s="216">
        <f>IF(N1017="snížená",J1017,0)</f>
        <v>0</v>
      </c>
      <c r="BG1017" s="216">
        <f>IF(N1017="zákl. přenesená",J1017,0)</f>
        <v>0</v>
      </c>
      <c r="BH1017" s="216">
        <f>IF(N1017="sníž. přenesená",J1017,0)</f>
        <v>0</v>
      </c>
      <c r="BI1017" s="216">
        <f>IF(N1017="nulová",J1017,0)</f>
        <v>0</v>
      </c>
      <c r="BJ1017" s="16" t="s">
        <v>85</v>
      </c>
      <c r="BK1017" s="216">
        <f>ROUND(I1017*H1017,2)</f>
        <v>0</v>
      </c>
      <c r="BL1017" s="16" t="s">
        <v>489</v>
      </c>
      <c r="BM1017" s="16" t="s">
        <v>2106</v>
      </c>
    </row>
    <row r="1018" s="1" customFormat="1" ht="16.5" customHeight="1">
      <c r="B1018" s="38"/>
      <c r="C1018" s="205" t="s">
        <v>2107</v>
      </c>
      <c r="D1018" s="205" t="s">
        <v>173</v>
      </c>
      <c r="E1018" s="206" t="s">
        <v>2108</v>
      </c>
      <c r="F1018" s="207" t="s">
        <v>2109</v>
      </c>
      <c r="G1018" s="208" t="s">
        <v>331</v>
      </c>
      <c r="H1018" s="209">
        <v>1</v>
      </c>
      <c r="I1018" s="210"/>
      <c r="J1018" s="211">
        <f>ROUND(I1018*H1018,2)</f>
        <v>0</v>
      </c>
      <c r="K1018" s="207" t="s">
        <v>1</v>
      </c>
      <c r="L1018" s="43"/>
      <c r="M1018" s="212" t="s">
        <v>1</v>
      </c>
      <c r="N1018" s="213" t="s">
        <v>48</v>
      </c>
      <c r="O1018" s="79"/>
      <c r="P1018" s="214">
        <f>O1018*H1018</f>
        <v>0</v>
      </c>
      <c r="Q1018" s="214">
        <v>0</v>
      </c>
      <c r="R1018" s="214">
        <f>Q1018*H1018</f>
        <v>0</v>
      </c>
      <c r="S1018" s="214">
        <v>0</v>
      </c>
      <c r="T1018" s="215">
        <f>S1018*H1018</f>
        <v>0</v>
      </c>
      <c r="AR1018" s="16" t="s">
        <v>489</v>
      </c>
      <c r="AT1018" s="16" t="s">
        <v>173</v>
      </c>
      <c r="AU1018" s="16" t="s">
        <v>87</v>
      </c>
      <c r="AY1018" s="16" t="s">
        <v>171</v>
      </c>
      <c r="BE1018" s="216">
        <f>IF(N1018="základní",J1018,0)</f>
        <v>0</v>
      </c>
      <c r="BF1018" s="216">
        <f>IF(N1018="snížená",J1018,0)</f>
        <v>0</v>
      </c>
      <c r="BG1018" s="216">
        <f>IF(N1018="zákl. přenesená",J1018,0)</f>
        <v>0</v>
      </c>
      <c r="BH1018" s="216">
        <f>IF(N1018="sníž. přenesená",J1018,0)</f>
        <v>0</v>
      </c>
      <c r="BI1018" s="216">
        <f>IF(N1018="nulová",J1018,0)</f>
        <v>0</v>
      </c>
      <c r="BJ1018" s="16" t="s">
        <v>85</v>
      </c>
      <c r="BK1018" s="216">
        <f>ROUND(I1018*H1018,2)</f>
        <v>0</v>
      </c>
      <c r="BL1018" s="16" t="s">
        <v>489</v>
      </c>
      <c r="BM1018" s="16" t="s">
        <v>2110</v>
      </c>
    </row>
    <row r="1019" s="1" customFormat="1" ht="16.5" customHeight="1">
      <c r="B1019" s="38"/>
      <c r="C1019" s="205" t="s">
        <v>2111</v>
      </c>
      <c r="D1019" s="205" t="s">
        <v>173</v>
      </c>
      <c r="E1019" s="206" t="s">
        <v>2112</v>
      </c>
      <c r="F1019" s="207" t="s">
        <v>2113</v>
      </c>
      <c r="G1019" s="208" t="s">
        <v>331</v>
      </c>
      <c r="H1019" s="209">
        <v>1</v>
      </c>
      <c r="I1019" s="210"/>
      <c r="J1019" s="211">
        <f>ROUND(I1019*H1019,2)</f>
        <v>0</v>
      </c>
      <c r="K1019" s="207" t="s">
        <v>1</v>
      </c>
      <c r="L1019" s="43"/>
      <c r="M1019" s="212" t="s">
        <v>1</v>
      </c>
      <c r="N1019" s="213" t="s">
        <v>48</v>
      </c>
      <c r="O1019" s="79"/>
      <c r="P1019" s="214">
        <f>O1019*H1019</f>
        <v>0</v>
      </c>
      <c r="Q1019" s="214">
        <v>0</v>
      </c>
      <c r="R1019" s="214">
        <f>Q1019*H1019</f>
        <v>0</v>
      </c>
      <c r="S1019" s="214">
        <v>0</v>
      </c>
      <c r="T1019" s="215">
        <f>S1019*H1019</f>
        <v>0</v>
      </c>
      <c r="AR1019" s="16" t="s">
        <v>489</v>
      </c>
      <c r="AT1019" s="16" t="s">
        <v>173</v>
      </c>
      <c r="AU1019" s="16" t="s">
        <v>87</v>
      </c>
      <c r="AY1019" s="16" t="s">
        <v>171</v>
      </c>
      <c r="BE1019" s="216">
        <f>IF(N1019="základní",J1019,0)</f>
        <v>0</v>
      </c>
      <c r="BF1019" s="216">
        <f>IF(N1019="snížená",J1019,0)</f>
        <v>0</v>
      </c>
      <c r="BG1019" s="216">
        <f>IF(N1019="zákl. přenesená",J1019,0)</f>
        <v>0</v>
      </c>
      <c r="BH1019" s="216">
        <f>IF(N1019="sníž. přenesená",J1019,0)</f>
        <v>0</v>
      </c>
      <c r="BI1019" s="216">
        <f>IF(N1019="nulová",J1019,0)</f>
        <v>0</v>
      </c>
      <c r="BJ1019" s="16" t="s">
        <v>85</v>
      </c>
      <c r="BK1019" s="216">
        <f>ROUND(I1019*H1019,2)</f>
        <v>0</v>
      </c>
      <c r="BL1019" s="16" t="s">
        <v>489</v>
      </c>
      <c r="BM1019" s="16" t="s">
        <v>2114</v>
      </c>
    </row>
    <row r="1020" s="1" customFormat="1" ht="16.5" customHeight="1">
      <c r="B1020" s="38"/>
      <c r="C1020" s="261" t="s">
        <v>2115</v>
      </c>
      <c r="D1020" s="261" t="s">
        <v>383</v>
      </c>
      <c r="E1020" s="262" t="s">
        <v>2116</v>
      </c>
      <c r="F1020" s="263" t="s">
        <v>2117</v>
      </c>
      <c r="G1020" s="264" t="s">
        <v>331</v>
      </c>
      <c r="H1020" s="265">
        <v>3</v>
      </c>
      <c r="I1020" s="266"/>
      <c r="J1020" s="267">
        <f>ROUND(I1020*H1020,2)</f>
        <v>0</v>
      </c>
      <c r="K1020" s="263" t="s">
        <v>1</v>
      </c>
      <c r="L1020" s="268"/>
      <c r="M1020" s="269" t="s">
        <v>1</v>
      </c>
      <c r="N1020" s="270" t="s">
        <v>48</v>
      </c>
      <c r="O1020" s="79"/>
      <c r="P1020" s="214">
        <f>O1020*H1020</f>
        <v>0</v>
      </c>
      <c r="Q1020" s="214">
        <v>0.0080000000000000002</v>
      </c>
      <c r="R1020" s="214">
        <f>Q1020*H1020</f>
        <v>0.024</v>
      </c>
      <c r="S1020" s="214">
        <v>0</v>
      </c>
      <c r="T1020" s="215">
        <f>S1020*H1020</f>
        <v>0</v>
      </c>
      <c r="AR1020" s="16" t="s">
        <v>805</v>
      </c>
      <c r="AT1020" s="16" t="s">
        <v>383</v>
      </c>
      <c r="AU1020" s="16" t="s">
        <v>87</v>
      </c>
      <c r="AY1020" s="16" t="s">
        <v>171</v>
      </c>
      <c r="BE1020" s="216">
        <f>IF(N1020="základní",J1020,0)</f>
        <v>0</v>
      </c>
      <c r="BF1020" s="216">
        <f>IF(N1020="snížená",J1020,0)</f>
        <v>0</v>
      </c>
      <c r="BG1020" s="216">
        <f>IF(N1020="zákl. přenesená",J1020,0)</f>
        <v>0</v>
      </c>
      <c r="BH1020" s="216">
        <f>IF(N1020="sníž. přenesená",J1020,0)</f>
        <v>0</v>
      </c>
      <c r="BI1020" s="216">
        <f>IF(N1020="nulová",J1020,0)</f>
        <v>0</v>
      </c>
      <c r="BJ1020" s="16" t="s">
        <v>85</v>
      </c>
      <c r="BK1020" s="216">
        <f>ROUND(I1020*H1020,2)</f>
        <v>0</v>
      </c>
      <c r="BL1020" s="16" t="s">
        <v>805</v>
      </c>
      <c r="BM1020" s="16" t="s">
        <v>2118</v>
      </c>
    </row>
    <row r="1021" s="1" customFormat="1" ht="16.5" customHeight="1">
      <c r="B1021" s="38"/>
      <c r="C1021" s="261" t="s">
        <v>2119</v>
      </c>
      <c r="D1021" s="261" t="s">
        <v>383</v>
      </c>
      <c r="E1021" s="262" t="s">
        <v>2120</v>
      </c>
      <c r="F1021" s="263" t="s">
        <v>2121</v>
      </c>
      <c r="G1021" s="264" t="s">
        <v>331</v>
      </c>
      <c r="H1021" s="265">
        <v>2</v>
      </c>
      <c r="I1021" s="266"/>
      <c r="J1021" s="267">
        <f>ROUND(I1021*H1021,2)</f>
        <v>0</v>
      </c>
      <c r="K1021" s="263" t="s">
        <v>1</v>
      </c>
      <c r="L1021" s="268"/>
      <c r="M1021" s="269" t="s">
        <v>1</v>
      </c>
      <c r="N1021" s="270" t="s">
        <v>48</v>
      </c>
      <c r="O1021" s="79"/>
      <c r="P1021" s="214">
        <f>O1021*H1021</f>
        <v>0</v>
      </c>
      <c r="Q1021" s="214">
        <v>0.0080000000000000002</v>
      </c>
      <c r="R1021" s="214">
        <f>Q1021*H1021</f>
        <v>0.016</v>
      </c>
      <c r="S1021" s="214">
        <v>0</v>
      </c>
      <c r="T1021" s="215">
        <f>S1021*H1021</f>
        <v>0</v>
      </c>
      <c r="AR1021" s="16" t="s">
        <v>805</v>
      </c>
      <c r="AT1021" s="16" t="s">
        <v>383</v>
      </c>
      <c r="AU1021" s="16" t="s">
        <v>87</v>
      </c>
      <c r="AY1021" s="16" t="s">
        <v>171</v>
      </c>
      <c r="BE1021" s="216">
        <f>IF(N1021="základní",J1021,0)</f>
        <v>0</v>
      </c>
      <c r="BF1021" s="216">
        <f>IF(N1021="snížená",J1021,0)</f>
        <v>0</v>
      </c>
      <c r="BG1021" s="216">
        <f>IF(N1021="zákl. přenesená",J1021,0)</f>
        <v>0</v>
      </c>
      <c r="BH1021" s="216">
        <f>IF(N1021="sníž. přenesená",J1021,0)</f>
        <v>0</v>
      </c>
      <c r="BI1021" s="216">
        <f>IF(N1021="nulová",J1021,0)</f>
        <v>0</v>
      </c>
      <c r="BJ1021" s="16" t="s">
        <v>85</v>
      </c>
      <c r="BK1021" s="216">
        <f>ROUND(I1021*H1021,2)</f>
        <v>0</v>
      </c>
      <c r="BL1021" s="16" t="s">
        <v>805</v>
      </c>
      <c r="BM1021" s="16" t="s">
        <v>2122</v>
      </c>
    </row>
    <row r="1022" s="1" customFormat="1" ht="16.5" customHeight="1">
      <c r="B1022" s="38"/>
      <c r="C1022" s="261" t="s">
        <v>2123</v>
      </c>
      <c r="D1022" s="261" t="s">
        <v>383</v>
      </c>
      <c r="E1022" s="262" t="s">
        <v>2124</v>
      </c>
      <c r="F1022" s="263" t="s">
        <v>2125</v>
      </c>
      <c r="G1022" s="264" t="s">
        <v>331</v>
      </c>
      <c r="H1022" s="265">
        <v>10</v>
      </c>
      <c r="I1022" s="266"/>
      <c r="J1022" s="267">
        <f>ROUND(I1022*H1022,2)</f>
        <v>0</v>
      </c>
      <c r="K1022" s="263" t="s">
        <v>1</v>
      </c>
      <c r="L1022" s="268"/>
      <c r="M1022" s="269" t="s">
        <v>1</v>
      </c>
      <c r="N1022" s="270" t="s">
        <v>48</v>
      </c>
      <c r="O1022" s="79"/>
      <c r="P1022" s="214">
        <f>O1022*H1022</f>
        <v>0</v>
      </c>
      <c r="Q1022" s="214">
        <v>0.0080000000000000002</v>
      </c>
      <c r="R1022" s="214">
        <f>Q1022*H1022</f>
        <v>0.080000000000000002</v>
      </c>
      <c r="S1022" s="214">
        <v>0</v>
      </c>
      <c r="T1022" s="215">
        <f>S1022*H1022</f>
        <v>0</v>
      </c>
      <c r="AR1022" s="16" t="s">
        <v>805</v>
      </c>
      <c r="AT1022" s="16" t="s">
        <v>383</v>
      </c>
      <c r="AU1022" s="16" t="s">
        <v>87</v>
      </c>
      <c r="AY1022" s="16" t="s">
        <v>171</v>
      </c>
      <c r="BE1022" s="216">
        <f>IF(N1022="základní",J1022,0)</f>
        <v>0</v>
      </c>
      <c r="BF1022" s="216">
        <f>IF(N1022="snížená",J1022,0)</f>
        <v>0</v>
      </c>
      <c r="BG1022" s="216">
        <f>IF(N1022="zákl. přenesená",J1022,0)</f>
        <v>0</v>
      </c>
      <c r="BH1022" s="216">
        <f>IF(N1022="sníž. přenesená",J1022,0)</f>
        <v>0</v>
      </c>
      <c r="BI1022" s="216">
        <f>IF(N1022="nulová",J1022,0)</f>
        <v>0</v>
      </c>
      <c r="BJ1022" s="16" t="s">
        <v>85</v>
      </c>
      <c r="BK1022" s="216">
        <f>ROUND(I1022*H1022,2)</f>
        <v>0</v>
      </c>
      <c r="BL1022" s="16" t="s">
        <v>805</v>
      </c>
      <c r="BM1022" s="16" t="s">
        <v>2126</v>
      </c>
    </row>
    <row r="1023" s="10" customFormat="1" ht="22.8" customHeight="1">
      <c r="B1023" s="189"/>
      <c r="C1023" s="190"/>
      <c r="D1023" s="191" t="s">
        <v>76</v>
      </c>
      <c r="E1023" s="203" t="s">
        <v>2127</v>
      </c>
      <c r="F1023" s="203" t="s">
        <v>2128</v>
      </c>
      <c r="G1023" s="190"/>
      <c r="H1023" s="190"/>
      <c r="I1023" s="193"/>
      <c r="J1023" s="204">
        <f>BK1023</f>
        <v>0</v>
      </c>
      <c r="K1023" s="190"/>
      <c r="L1023" s="195"/>
      <c r="M1023" s="196"/>
      <c r="N1023" s="197"/>
      <c r="O1023" s="197"/>
      <c r="P1023" s="198">
        <f>SUM(P1024:P1025)</f>
        <v>0</v>
      </c>
      <c r="Q1023" s="197"/>
      <c r="R1023" s="198">
        <f>SUM(R1024:R1025)</f>
        <v>1.3005900000000001</v>
      </c>
      <c r="S1023" s="197"/>
      <c r="T1023" s="199">
        <f>SUM(T1024:T1025)</f>
        <v>0</v>
      </c>
      <c r="AR1023" s="200" t="s">
        <v>186</v>
      </c>
      <c r="AT1023" s="201" t="s">
        <v>76</v>
      </c>
      <c r="AU1023" s="201" t="s">
        <v>85</v>
      </c>
      <c r="AY1023" s="200" t="s">
        <v>171</v>
      </c>
      <c r="BK1023" s="202">
        <f>SUM(BK1024:BK1025)</f>
        <v>0</v>
      </c>
    </row>
    <row r="1024" s="1" customFormat="1" ht="16.5" customHeight="1">
      <c r="B1024" s="38"/>
      <c r="C1024" s="205" t="s">
        <v>2129</v>
      </c>
      <c r="D1024" s="205" t="s">
        <v>173</v>
      </c>
      <c r="E1024" s="206" t="s">
        <v>2130</v>
      </c>
      <c r="F1024" s="207" t="s">
        <v>2131</v>
      </c>
      <c r="G1024" s="208" t="s">
        <v>331</v>
      </c>
      <c r="H1024" s="209">
        <v>1</v>
      </c>
      <c r="I1024" s="210"/>
      <c r="J1024" s="211">
        <f>ROUND(I1024*H1024,2)</f>
        <v>0</v>
      </c>
      <c r="K1024" s="207" t="s">
        <v>177</v>
      </c>
      <c r="L1024" s="43"/>
      <c r="M1024" s="212" t="s">
        <v>1</v>
      </c>
      <c r="N1024" s="213" t="s">
        <v>48</v>
      </c>
      <c r="O1024" s="79"/>
      <c r="P1024" s="214">
        <f>O1024*H1024</f>
        <v>0</v>
      </c>
      <c r="Q1024" s="214">
        <v>0.43353000000000003</v>
      </c>
      <c r="R1024" s="214">
        <f>Q1024*H1024</f>
        <v>0.43353000000000003</v>
      </c>
      <c r="S1024" s="214">
        <v>0</v>
      </c>
      <c r="T1024" s="215">
        <f>S1024*H1024</f>
        <v>0</v>
      </c>
      <c r="AR1024" s="16" t="s">
        <v>489</v>
      </c>
      <c r="AT1024" s="16" t="s">
        <v>173</v>
      </c>
      <c r="AU1024" s="16" t="s">
        <v>87</v>
      </c>
      <c r="AY1024" s="16" t="s">
        <v>171</v>
      </c>
      <c r="BE1024" s="216">
        <f>IF(N1024="základní",J1024,0)</f>
        <v>0</v>
      </c>
      <c r="BF1024" s="216">
        <f>IF(N1024="snížená",J1024,0)</f>
        <v>0</v>
      </c>
      <c r="BG1024" s="216">
        <f>IF(N1024="zákl. přenesená",J1024,0)</f>
        <v>0</v>
      </c>
      <c r="BH1024" s="216">
        <f>IF(N1024="sníž. přenesená",J1024,0)</f>
        <v>0</v>
      </c>
      <c r="BI1024" s="216">
        <f>IF(N1024="nulová",J1024,0)</f>
        <v>0</v>
      </c>
      <c r="BJ1024" s="16" t="s">
        <v>85</v>
      </c>
      <c r="BK1024" s="216">
        <f>ROUND(I1024*H1024,2)</f>
        <v>0</v>
      </c>
      <c r="BL1024" s="16" t="s">
        <v>489</v>
      </c>
      <c r="BM1024" s="16" t="s">
        <v>2132</v>
      </c>
    </row>
    <row r="1025" s="1" customFormat="1" ht="16.5" customHeight="1">
      <c r="B1025" s="38"/>
      <c r="C1025" s="205" t="s">
        <v>2133</v>
      </c>
      <c r="D1025" s="205" t="s">
        <v>173</v>
      </c>
      <c r="E1025" s="206" t="s">
        <v>2134</v>
      </c>
      <c r="F1025" s="207" t="s">
        <v>2135</v>
      </c>
      <c r="G1025" s="208" t="s">
        <v>331</v>
      </c>
      <c r="H1025" s="209">
        <v>2</v>
      </c>
      <c r="I1025" s="210"/>
      <c r="J1025" s="211">
        <f>ROUND(I1025*H1025,2)</f>
        <v>0</v>
      </c>
      <c r="K1025" s="207" t="s">
        <v>1</v>
      </c>
      <c r="L1025" s="43"/>
      <c r="M1025" s="271" t="s">
        <v>1</v>
      </c>
      <c r="N1025" s="272" t="s">
        <v>48</v>
      </c>
      <c r="O1025" s="273"/>
      <c r="P1025" s="274">
        <f>O1025*H1025</f>
        <v>0</v>
      </c>
      <c r="Q1025" s="274">
        <v>0.43353000000000003</v>
      </c>
      <c r="R1025" s="274">
        <f>Q1025*H1025</f>
        <v>0.86706000000000005</v>
      </c>
      <c r="S1025" s="274">
        <v>0</v>
      </c>
      <c r="T1025" s="275">
        <f>S1025*H1025</f>
        <v>0</v>
      </c>
      <c r="AR1025" s="16" t="s">
        <v>489</v>
      </c>
      <c r="AT1025" s="16" t="s">
        <v>173</v>
      </c>
      <c r="AU1025" s="16" t="s">
        <v>87</v>
      </c>
      <c r="AY1025" s="16" t="s">
        <v>171</v>
      </c>
      <c r="BE1025" s="216">
        <f>IF(N1025="základní",J1025,0)</f>
        <v>0</v>
      </c>
      <c r="BF1025" s="216">
        <f>IF(N1025="snížená",J1025,0)</f>
        <v>0</v>
      </c>
      <c r="BG1025" s="216">
        <f>IF(N1025="zákl. přenesená",J1025,0)</f>
        <v>0</v>
      </c>
      <c r="BH1025" s="216">
        <f>IF(N1025="sníž. přenesená",J1025,0)</f>
        <v>0</v>
      </c>
      <c r="BI1025" s="216">
        <f>IF(N1025="nulová",J1025,0)</f>
        <v>0</v>
      </c>
      <c r="BJ1025" s="16" t="s">
        <v>85</v>
      </c>
      <c r="BK1025" s="216">
        <f>ROUND(I1025*H1025,2)</f>
        <v>0</v>
      </c>
      <c r="BL1025" s="16" t="s">
        <v>489</v>
      </c>
      <c r="BM1025" s="16" t="s">
        <v>2136</v>
      </c>
    </row>
    <row r="1026" s="1" customFormat="1" ht="6.96" customHeight="1">
      <c r="B1026" s="57"/>
      <c r="C1026" s="58"/>
      <c r="D1026" s="58"/>
      <c r="E1026" s="58"/>
      <c r="F1026" s="58"/>
      <c r="G1026" s="58"/>
      <c r="H1026" s="58"/>
      <c r="I1026" s="155"/>
      <c r="J1026" s="58"/>
      <c r="K1026" s="58"/>
      <c r="L1026" s="43"/>
    </row>
  </sheetData>
  <sheetProtection sheet="1" autoFilter="0" formatColumns="0" formatRows="0" objects="1" scenarios="1" spinCount="100000" saltValue="o58yhZrSdep5syKMJ5Ocm8MKX9VdLm3vHVx5U/X8xCcmvSWD96qqXjQn94psTVwn1XUsqH5pEdOHg9vxpEy1dA==" hashValue="L/UDhhza7vkAdwMOyNdE9gB+MRZbSvRCLM/Z55JWQmd6ri6LXD94jVZ2Rf1jxB5POhLbYk6LAR61SRXM9wPXrg==" algorithmName="SHA-512" password="CC35"/>
  <autoFilter ref="C111:K1025"/>
  <mergeCells count="9">
    <mergeCell ref="E7:H7"/>
    <mergeCell ref="E9:H9"/>
    <mergeCell ref="E18:H18"/>
    <mergeCell ref="E27:H27"/>
    <mergeCell ref="E48:H48"/>
    <mergeCell ref="E50:H50"/>
    <mergeCell ref="E102:H102"/>
    <mergeCell ref="E104:H10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90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87</v>
      </c>
    </row>
    <row r="4" ht="24.96" customHeight="1">
      <c r="B4" s="19"/>
      <c r="D4" s="128" t="s">
        <v>115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Stavební úpravy ZŠ Mnichovická 23.4.2019</v>
      </c>
      <c r="F7" s="129"/>
      <c r="G7" s="129"/>
      <c r="H7" s="129"/>
      <c r="L7" s="19"/>
    </row>
    <row r="8" s="1" customFormat="1" ht="12" customHeight="1">
      <c r="B8" s="43"/>
      <c r="D8" s="129" t="s">
        <v>116</v>
      </c>
      <c r="I8" s="131"/>
      <c r="L8" s="43"/>
    </row>
    <row r="9" s="1" customFormat="1" ht="36.96" customHeight="1">
      <c r="B9" s="43"/>
      <c r="E9" s="132" t="s">
        <v>2137</v>
      </c>
      <c r="F9" s="1"/>
      <c r="G9" s="1"/>
      <c r="H9" s="1"/>
      <c r="I9" s="131"/>
      <c r="L9" s="43"/>
    </row>
    <row r="10" s="1" customFormat="1">
      <c r="B10" s="43"/>
      <c r="I10" s="131"/>
      <c r="L10" s="43"/>
    </row>
    <row r="11" s="1" customFormat="1" ht="12" customHeight="1">
      <c r="B11" s="43"/>
      <c r="D11" s="129" t="s">
        <v>18</v>
      </c>
      <c r="F11" s="16" t="s">
        <v>1</v>
      </c>
      <c r="I11" s="133" t="s">
        <v>20</v>
      </c>
      <c r="J11" s="16" t="s">
        <v>1</v>
      </c>
      <c r="L11" s="43"/>
    </row>
    <row r="12" s="1" customFormat="1" ht="12" customHeight="1">
      <c r="B12" s="43"/>
      <c r="D12" s="129" t="s">
        <v>22</v>
      </c>
      <c r="F12" s="16" t="s">
        <v>23</v>
      </c>
      <c r="I12" s="133" t="s">
        <v>24</v>
      </c>
      <c r="J12" s="134" t="str">
        <f>'Rekapitulace stavby'!AN8</f>
        <v>17. 1. 2019</v>
      </c>
      <c r="L12" s="43"/>
    </row>
    <row r="13" s="1" customFormat="1" ht="10.8" customHeight="1">
      <c r="B13" s="43"/>
      <c r="I13" s="131"/>
      <c r="L13" s="43"/>
    </row>
    <row r="14" s="1" customFormat="1" ht="12" customHeight="1">
      <c r="B14" s="43"/>
      <c r="D14" s="129" t="s">
        <v>30</v>
      </c>
      <c r="I14" s="133" t="s">
        <v>31</v>
      </c>
      <c r="J14" s="16" t="s">
        <v>1</v>
      </c>
      <c r="L14" s="43"/>
    </row>
    <row r="15" s="1" customFormat="1" ht="18" customHeight="1">
      <c r="B15" s="43"/>
      <c r="E15" s="16" t="s">
        <v>32</v>
      </c>
      <c r="I15" s="133" t="s">
        <v>33</v>
      </c>
      <c r="J15" s="16" t="s">
        <v>1</v>
      </c>
      <c r="L15" s="43"/>
    </row>
    <row r="16" s="1" customFormat="1" ht="6.96" customHeight="1">
      <c r="B16" s="43"/>
      <c r="I16" s="131"/>
      <c r="L16" s="43"/>
    </row>
    <row r="17" s="1" customFormat="1" ht="12" customHeight="1">
      <c r="B17" s="43"/>
      <c r="D17" s="129" t="s">
        <v>34</v>
      </c>
      <c r="I17" s="133" t="s">
        <v>31</v>
      </c>
      <c r="J17" s="32" t="str">
        <f>'Rekapitulace stavby'!AN13</f>
        <v>Vyplň údaj</v>
      </c>
      <c r="L17" s="43"/>
    </row>
    <row r="18" s="1" customFormat="1" ht="18" customHeight="1">
      <c r="B18" s="43"/>
      <c r="E18" s="32" t="str">
        <f>'Rekapitulace stavby'!E14</f>
        <v>Vyplň údaj</v>
      </c>
      <c r="F18" s="16"/>
      <c r="G18" s="16"/>
      <c r="H18" s="16"/>
      <c r="I18" s="133" t="s">
        <v>33</v>
      </c>
      <c r="J18" s="32" t="str">
        <f>'Rekapitulace stavby'!AN14</f>
        <v>Vyplň údaj</v>
      </c>
      <c r="L18" s="43"/>
    </row>
    <row r="19" s="1" customFormat="1" ht="6.96" customHeight="1">
      <c r="B19" s="43"/>
      <c r="I19" s="131"/>
      <c r="L19" s="43"/>
    </row>
    <row r="20" s="1" customFormat="1" ht="12" customHeight="1">
      <c r="B20" s="43"/>
      <c r="D20" s="129" t="s">
        <v>36</v>
      </c>
      <c r="I20" s="133" t="s">
        <v>31</v>
      </c>
      <c r="J20" s="16" t="s">
        <v>1</v>
      </c>
      <c r="L20" s="43"/>
    </row>
    <row r="21" s="1" customFormat="1" ht="18" customHeight="1">
      <c r="B21" s="43"/>
      <c r="E21" s="16" t="s">
        <v>37</v>
      </c>
      <c r="I21" s="133" t="s">
        <v>33</v>
      </c>
      <c r="J21" s="16" t="s">
        <v>1</v>
      </c>
      <c r="L21" s="43"/>
    </row>
    <row r="22" s="1" customFormat="1" ht="6.96" customHeight="1">
      <c r="B22" s="43"/>
      <c r="I22" s="131"/>
      <c r="L22" s="43"/>
    </row>
    <row r="23" s="1" customFormat="1" ht="12" customHeight="1">
      <c r="B23" s="43"/>
      <c r="D23" s="129" t="s">
        <v>39</v>
      </c>
      <c r="I23" s="133" t="s">
        <v>31</v>
      </c>
      <c r="J23" s="16" t="str">
        <f>IF('Rekapitulace stavby'!AN19="","",'Rekapitulace stavby'!AN19)</f>
        <v/>
      </c>
      <c r="L23" s="43"/>
    </row>
    <row r="24" s="1" customFormat="1" ht="18" customHeight="1">
      <c r="B24" s="43"/>
      <c r="E24" s="16" t="str">
        <f>IF('Rekapitulace stavby'!E20="","",'Rekapitulace stavby'!E20)</f>
        <v xml:space="preserve"> </v>
      </c>
      <c r="I24" s="133" t="s">
        <v>33</v>
      </c>
      <c r="J24" s="16" t="str">
        <f>IF('Rekapitulace stavby'!AN20="","",'Rekapitulace stavby'!AN20)</f>
        <v/>
      </c>
      <c r="L24" s="43"/>
    </row>
    <row r="25" s="1" customFormat="1" ht="6.96" customHeight="1">
      <c r="B25" s="43"/>
      <c r="I25" s="131"/>
      <c r="L25" s="43"/>
    </row>
    <row r="26" s="1" customFormat="1" ht="12" customHeight="1">
      <c r="B26" s="43"/>
      <c r="D26" s="129" t="s">
        <v>41</v>
      </c>
      <c r="I26" s="131"/>
      <c r="L26" s="43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3"/>
      <c r="I28" s="131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38"/>
      <c r="J29" s="71"/>
      <c r="K29" s="71"/>
      <c r="L29" s="43"/>
    </row>
    <row r="30" s="1" customFormat="1" ht="25.44" customHeight="1">
      <c r="B30" s="43"/>
      <c r="D30" s="139" t="s">
        <v>43</v>
      </c>
      <c r="I30" s="131"/>
      <c r="J30" s="140">
        <f>ROUND(J90,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38"/>
      <c r="J31" s="71"/>
      <c r="K31" s="71"/>
      <c r="L31" s="43"/>
    </row>
    <row r="32" s="1" customFormat="1" ht="14.4" customHeight="1">
      <c r="B32" s="43"/>
      <c r="F32" s="141" t="s">
        <v>45</v>
      </c>
      <c r="I32" s="142" t="s">
        <v>44</v>
      </c>
      <c r="J32" s="141" t="s">
        <v>46</v>
      </c>
      <c r="L32" s="43"/>
    </row>
    <row r="33" s="1" customFormat="1" ht="14.4" customHeight="1">
      <c r="B33" s="43"/>
      <c r="D33" s="129" t="s">
        <v>47</v>
      </c>
      <c r="E33" s="129" t="s">
        <v>48</v>
      </c>
      <c r="F33" s="143">
        <f>ROUND((SUM(BE90:BE289)),  2)</f>
        <v>0</v>
      </c>
      <c r="I33" s="144">
        <v>0.20999999999999999</v>
      </c>
      <c r="J33" s="143">
        <f>ROUND(((SUM(BE90:BE289))*I33),  2)</f>
        <v>0</v>
      </c>
      <c r="L33" s="43"/>
    </row>
    <row r="34" s="1" customFormat="1" ht="14.4" customHeight="1">
      <c r="B34" s="43"/>
      <c r="E34" s="129" t="s">
        <v>49</v>
      </c>
      <c r="F34" s="143">
        <f>ROUND((SUM(BF90:BF289)),  2)</f>
        <v>0</v>
      </c>
      <c r="I34" s="144">
        <v>0.14999999999999999</v>
      </c>
      <c r="J34" s="143">
        <f>ROUND(((SUM(BF90:BF289))*I34),  2)</f>
        <v>0</v>
      </c>
      <c r="L34" s="43"/>
    </row>
    <row r="35" hidden="1" s="1" customFormat="1" ht="14.4" customHeight="1">
      <c r="B35" s="43"/>
      <c r="E35" s="129" t="s">
        <v>50</v>
      </c>
      <c r="F35" s="143">
        <f>ROUND((SUM(BG90:BG289)),  2)</f>
        <v>0</v>
      </c>
      <c r="I35" s="144">
        <v>0.20999999999999999</v>
      </c>
      <c r="J35" s="143">
        <f>0</f>
        <v>0</v>
      </c>
      <c r="L35" s="43"/>
    </row>
    <row r="36" hidden="1" s="1" customFormat="1" ht="14.4" customHeight="1">
      <c r="B36" s="43"/>
      <c r="E36" s="129" t="s">
        <v>51</v>
      </c>
      <c r="F36" s="143">
        <f>ROUND((SUM(BH90:BH289)),  2)</f>
        <v>0</v>
      </c>
      <c r="I36" s="144">
        <v>0.14999999999999999</v>
      </c>
      <c r="J36" s="143">
        <f>0</f>
        <v>0</v>
      </c>
      <c r="L36" s="43"/>
    </row>
    <row r="37" hidden="1" s="1" customFormat="1" ht="14.4" customHeight="1">
      <c r="B37" s="43"/>
      <c r="E37" s="129" t="s">
        <v>52</v>
      </c>
      <c r="F37" s="143">
        <f>ROUND((SUM(BI90:BI289)),  2)</f>
        <v>0</v>
      </c>
      <c r="I37" s="144">
        <v>0</v>
      </c>
      <c r="J37" s="143">
        <f>0</f>
        <v>0</v>
      </c>
      <c r="L37" s="43"/>
    </row>
    <row r="38" s="1" customFormat="1" ht="6.96" customHeight="1">
      <c r="B38" s="43"/>
      <c r="I38" s="131"/>
      <c r="L38" s="43"/>
    </row>
    <row r="39" s="1" customFormat="1" ht="25.44" customHeight="1">
      <c r="B39" s="43"/>
      <c r="C39" s="145"/>
      <c r="D39" s="146" t="s">
        <v>53</v>
      </c>
      <c r="E39" s="147"/>
      <c r="F39" s="147"/>
      <c r="G39" s="148" t="s">
        <v>54</v>
      </c>
      <c r="H39" s="149" t="s">
        <v>55</v>
      </c>
      <c r="I39" s="150"/>
      <c r="J39" s="151">
        <f>SUM(J30:J37)</f>
        <v>0</v>
      </c>
      <c r="K39" s="152"/>
      <c r="L39" s="43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3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3"/>
    </row>
    <row r="45" s="1" customFormat="1" ht="24.96" customHeight="1">
      <c r="B45" s="38"/>
      <c r="C45" s="22" t="s">
        <v>118</v>
      </c>
      <c r="D45" s="39"/>
      <c r="E45" s="39"/>
      <c r="F45" s="39"/>
      <c r="G45" s="39"/>
      <c r="H45" s="39"/>
      <c r="I45" s="131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1"/>
      <c r="J46" s="39"/>
      <c r="K46" s="39"/>
      <c r="L46" s="43"/>
    </row>
    <row r="47" s="1" customFormat="1" ht="12" customHeight="1">
      <c r="B47" s="38"/>
      <c r="C47" s="31" t="s">
        <v>16</v>
      </c>
      <c r="D47" s="39"/>
      <c r="E47" s="39"/>
      <c r="F47" s="39"/>
      <c r="G47" s="39"/>
      <c r="H47" s="39"/>
      <c r="I47" s="131"/>
      <c r="J47" s="39"/>
      <c r="K47" s="39"/>
      <c r="L47" s="43"/>
    </row>
    <row r="48" s="1" customFormat="1" ht="16.5" customHeight="1">
      <c r="B48" s="38"/>
      <c r="C48" s="39"/>
      <c r="D48" s="39"/>
      <c r="E48" s="159" t="str">
        <f>E7</f>
        <v>Stavební úpravy ZŠ Mnichovická 23.4.2019</v>
      </c>
      <c r="F48" s="31"/>
      <c r="G48" s="31"/>
      <c r="H48" s="31"/>
      <c r="I48" s="131"/>
      <c r="J48" s="39"/>
      <c r="K48" s="39"/>
      <c r="L48" s="43"/>
    </row>
    <row r="49" s="1" customFormat="1" ht="12" customHeight="1">
      <c r="B49" s="38"/>
      <c r="C49" s="31" t="s">
        <v>116</v>
      </c>
      <c r="D49" s="39"/>
      <c r="E49" s="39"/>
      <c r="F49" s="39"/>
      <c r="G49" s="39"/>
      <c r="H49" s="39"/>
      <c r="I49" s="131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SO 02 - Zateplení 1.NP a 2.NP - neuznatelné náklady</v>
      </c>
      <c r="F50" s="39"/>
      <c r="G50" s="39"/>
      <c r="H50" s="39"/>
      <c r="I50" s="131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1"/>
      <c r="J51" s="39"/>
      <c r="K51" s="39"/>
      <c r="L51" s="43"/>
    </row>
    <row r="52" s="1" customFormat="1" ht="12" customHeight="1">
      <c r="B52" s="38"/>
      <c r="C52" s="31" t="s">
        <v>22</v>
      </c>
      <c r="D52" s="39"/>
      <c r="E52" s="39"/>
      <c r="F52" s="26" t="str">
        <f>F12</f>
        <v>Mnichovická 62, Kolín</v>
      </c>
      <c r="G52" s="39"/>
      <c r="H52" s="39"/>
      <c r="I52" s="133" t="s">
        <v>24</v>
      </c>
      <c r="J52" s="67" t="str">
        <f>IF(J12="","",J12)</f>
        <v>17. 1. 2019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1"/>
      <c r="J53" s="39"/>
      <c r="K53" s="39"/>
      <c r="L53" s="43"/>
    </row>
    <row r="54" s="1" customFormat="1" ht="24.9" customHeight="1">
      <c r="B54" s="38"/>
      <c r="C54" s="31" t="s">
        <v>30</v>
      </c>
      <c r="D54" s="39"/>
      <c r="E54" s="39"/>
      <c r="F54" s="26" t="str">
        <f>E15</f>
        <v>Město Kolín, Karlovo nám. 78, 280 12 Kolín 1</v>
      </c>
      <c r="G54" s="39"/>
      <c r="H54" s="39"/>
      <c r="I54" s="133" t="s">
        <v>36</v>
      </c>
      <c r="J54" s="36" t="str">
        <f>E21</f>
        <v>Projecticon s.r.o., Nový Hrádek 151, 549 522</v>
      </c>
      <c r="K54" s="39"/>
      <c r="L54" s="43"/>
    </row>
    <row r="55" s="1" customFormat="1" ht="13.65" customHeight="1">
      <c r="B55" s="38"/>
      <c r="C55" s="31" t="s">
        <v>34</v>
      </c>
      <c r="D55" s="39"/>
      <c r="E55" s="39"/>
      <c r="F55" s="26" t="str">
        <f>IF(E18="","",E18)</f>
        <v>Vyplň údaj</v>
      </c>
      <c r="G55" s="39"/>
      <c r="H55" s="39"/>
      <c r="I55" s="133" t="s">
        <v>39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1"/>
      <c r="J56" s="39"/>
      <c r="K56" s="39"/>
      <c r="L56" s="43"/>
    </row>
    <row r="57" s="1" customFormat="1" ht="29.28" customHeight="1">
      <c r="B57" s="38"/>
      <c r="C57" s="160" t="s">
        <v>119</v>
      </c>
      <c r="D57" s="161"/>
      <c r="E57" s="161"/>
      <c r="F57" s="161"/>
      <c r="G57" s="161"/>
      <c r="H57" s="161"/>
      <c r="I57" s="162"/>
      <c r="J57" s="163" t="s">
        <v>120</v>
      </c>
      <c r="K57" s="161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1"/>
      <c r="J58" s="39"/>
      <c r="K58" s="39"/>
      <c r="L58" s="43"/>
    </row>
    <row r="59" s="1" customFormat="1" ht="22.8" customHeight="1">
      <c r="B59" s="38"/>
      <c r="C59" s="164" t="s">
        <v>121</v>
      </c>
      <c r="D59" s="39"/>
      <c r="E59" s="39"/>
      <c r="F59" s="39"/>
      <c r="G59" s="39"/>
      <c r="H59" s="39"/>
      <c r="I59" s="131"/>
      <c r="J59" s="98">
        <f>J90</f>
        <v>0</v>
      </c>
      <c r="K59" s="39"/>
      <c r="L59" s="43"/>
      <c r="AU59" s="16" t="s">
        <v>122</v>
      </c>
    </row>
    <row r="60" s="7" customFormat="1" ht="24.96" customHeight="1">
      <c r="B60" s="165"/>
      <c r="C60" s="166"/>
      <c r="D60" s="167" t="s">
        <v>123</v>
      </c>
      <c r="E60" s="168"/>
      <c r="F60" s="168"/>
      <c r="G60" s="168"/>
      <c r="H60" s="168"/>
      <c r="I60" s="169"/>
      <c r="J60" s="170">
        <f>J91</f>
        <v>0</v>
      </c>
      <c r="K60" s="166"/>
      <c r="L60" s="171"/>
    </row>
    <row r="61" s="8" customFormat="1" ht="19.92" customHeight="1">
      <c r="B61" s="172"/>
      <c r="C61" s="173"/>
      <c r="D61" s="174" t="s">
        <v>124</v>
      </c>
      <c r="E61" s="175"/>
      <c r="F61" s="175"/>
      <c r="G61" s="175"/>
      <c r="H61" s="175"/>
      <c r="I61" s="176"/>
      <c r="J61" s="177">
        <f>J92</f>
        <v>0</v>
      </c>
      <c r="K61" s="173"/>
      <c r="L61" s="178"/>
    </row>
    <row r="62" s="8" customFormat="1" ht="19.92" customHeight="1">
      <c r="B62" s="172"/>
      <c r="C62" s="173"/>
      <c r="D62" s="174" t="s">
        <v>128</v>
      </c>
      <c r="E62" s="175"/>
      <c r="F62" s="175"/>
      <c r="G62" s="175"/>
      <c r="H62" s="175"/>
      <c r="I62" s="176"/>
      <c r="J62" s="177">
        <f>J114</f>
        <v>0</v>
      </c>
      <c r="K62" s="173"/>
      <c r="L62" s="178"/>
    </row>
    <row r="63" s="8" customFormat="1" ht="19.92" customHeight="1">
      <c r="B63" s="172"/>
      <c r="C63" s="173"/>
      <c r="D63" s="174" t="s">
        <v>129</v>
      </c>
      <c r="E63" s="175"/>
      <c r="F63" s="175"/>
      <c r="G63" s="175"/>
      <c r="H63" s="175"/>
      <c r="I63" s="176"/>
      <c r="J63" s="177">
        <f>J122</f>
        <v>0</v>
      </c>
      <c r="K63" s="173"/>
      <c r="L63" s="178"/>
    </row>
    <row r="64" s="8" customFormat="1" ht="19.92" customHeight="1">
      <c r="B64" s="172"/>
      <c r="C64" s="173"/>
      <c r="D64" s="174" t="s">
        <v>130</v>
      </c>
      <c r="E64" s="175"/>
      <c r="F64" s="175"/>
      <c r="G64" s="175"/>
      <c r="H64" s="175"/>
      <c r="I64" s="176"/>
      <c r="J64" s="177">
        <f>J225</f>
        <v>0</v>
      </c>
      <c r="K64" s="173"/>
      <c r="L64" s="178"/>
    </row>
    <row r="65" s="8" customFormat="1" ht="19.92" customHeight="1">
      <c r="B65" s="172"/>
      <c r="C65" s="173"/>
      <c r="D65" s="174" t="s">
        <v>131</v>
      </c>
      <c r="E65" s="175"/>
      <c r="F65" s="175"/>
      <c r="G65" s="175"/>
      <c r="H65" s="175"/>
      <c r="I65" s="176"/>
      <c r="J65" s="177">
        <f>J241</f>
        <v>0</v>
      </c>
      <c r="K65" s="173"/>
      <c r="L65" s="178"/>
    </row>
    <row r="66" s="8" customFormat="1" ht="19.92" customHeight="1">
      <c r="B66" s="172"/>
      <c r="C66" s="173"/>
      <c r="D66" s="174" t="s">
        <v>132</v>
      </c>
      <c r="E66" s="175"/>
      <c r="F66" s="175"/>
      <c r="G66" s="175"/>
      <c r="H66" s="175"/>
      <c r="I66" s="176"/>
      <c r="J66" s="177">
        <f>J247</f>
        <v>0</v>
      </c>
      <c r="K66" s="173"/>
      <c r="L66" s="178"/>
    </row>
    <row r="67" s="7" customFormat="1" ht="24.96" customHeight="1">
      <c r="B67" s="165"/>
      <c r="C67" s="166"/>
      <c r="D67" s="167" t="s">
        <v>133</v>
      </c>
      <c r="E67" s="168"/>
      <c r="F67" s="168"/>
      <c r="G67" s="168"/>
      <c r="H67" s="168"/>
      <c r="I67" s="169"/>
      <c r="J67" s="170">
        <f>J249</f>
        <v>0</v>
      </c>
      <c r="K67" s="166"/>
      <c r="L67" s="171"/>
    </row>
    <row r="68" s="8" customFormat="1" ht="19.92" customHeight="1">
      <c r="B68" s="172"/>
      <c r="C68" s="173"/>
      <c r="D68" s="174" t="s">
        <v>134</v>
      </c>
      <c r="E68" s="175"/>
      <c r="F68" s="175"/>
      <c r="G68" s="175"/>
      <c r="H68" s="175"/>
      <c r="I68" s="176"/>
      <c r="J68" s="177">
        <f>J250</f>
        <v>0</v>
      </c>
      <c r="K68" s="173"/>
      <c r="L68" s="178"/>
    </row>
    <row r="69" s="8" customFormat="1" ht="19.92" customHeight="1">
      <c r="B69" s="172"/>
      <c r="C69" s="173"/>
      <c r="D69" s="174" t="s">
        <v>136</v>
      </c>
      <c r="E69" s="175"/>
      <c r="F69" s="175"/>
      <c r="G69" s="175"/>
      <c r="H69" s="175"/>
      <c r="I69" s="176"/>
      <c r="J69" s="177">
        <f>J271</f>
        <v>0</v>
      </c>
      <c r="K69" s="173"/>
      <c r="L69" s="178"/>
    </row>
    <row r="70" s="8" customFormat="1" ht="19.92" customHeight="1">
      <c r="B70" s="172"/>
      <c r="C70" s="173"/>
      <c r="D70" s="174" t="s">
        <v>143</v>
      </c>
      <c r="E70" s="175"/>
      <c r="F70" s="175"/>
      <c r="G70" s="175"/>
      <c r="H70" s="175"/>
      <c r="I70" s="176"/>
      <c r="J70" s="177">
        <f>J280</f>
        <v>0</v>
      </c>
      <c r="K70" s="173"/>
      <c r="L70" s="178"/>
    </row>
    <row r="71" s="1" customFormat="1" ht="21.84" customHeight="1">
      <c r="B71" s="38"/>
      <c r="C71" s="39"/>
      <c r="D71" s="39"/>
      <c r="E71" s="39"/>
      <c r="F71" s="39"/>
      <c r="G71" s="39"/>
      <c r="H71" s="39"/>
      <c r="I71" s="131"/>
      <c r="J71" s="39"/>
      <c r="K71" s="39"/>
      <c r="L71" s="43"/>
    </row>
    <row r="72" s="1" customFormat="1" ht="6.96" customHeight="1">
      <c r="B72" s="57"/>
      <c r="C72" s="58"/>
      <c r="D72" s="58"/>
      <c r="E72" s="58"/>
      <c r="F72" s="58"/>
      <c r="G72" s="58"/>
      <c r="H72" s="58"/>
      <c r="I72" s="155"/>
      <c r="J72" s="58"/>
      <c r="K72" s="58"/>
      <c r="L72" s="43"/>
    </row>
    <row r="76" s="1" customFormat="1" ht="6.96" customHeight="1">
      <c r="B76" s="59"/>
      <c r="C76" s="60"/>
      <c r="D76" s="60"/>
      <c r="E76" s="60"/>
      <c r="F76" s="60"/>
      <c r="G76" s="60"/>
      <c r="H76" s="60"/>
      <c r="I76" s="158"/>
      <c r="J76" s="60"/>
      <c r="K76" s="60"/>
      <c r="L76" s="43"/>
    </row>
    <row r="77" s="1" customFormat="1" ht="24.96" customHeight="1">
      <c r="B77" s="38"/>
      <c r="C77" s="22" t="s">
        <v>156</v>
      </c>
      <c r="D77" s="39"/>
      <c r="E77" s="39"/>
      <c r="F77" s="39"/>
      <c r="G77" s="39"/>
      <c r="H77" s="39"/>
      <c r="I77" s="131"/>
      <c r="J77" s="39"/>
      <c r="K77" s="39"/>
      <c r="L77" s="43"/>
    </row>
    <row r="78" s="1" customFormat="1" ht="6.96" customHeight="1">
      <c r="B78" s="38"/>
      <c r="C78" s="39"/>
      <c r="D78" s="39"/>
      <c r="E78" s="39"/>
      <c r="F78" s="39"/>
      <c r="G78" s="39"/>
      <c r="H78" s="39"/>
      <c r="I78" s="131"/>
      <c r="J78" s="39"/>
      <c r="K78" s="39"/>
      <c r="L78" s="43"/>
    </row>
    <row r="79" s="1" customFormat="1" ht="12" customHeight="1">
      <c r="B79" s="38"/>
      <c r="C79" s="31" t="s">
        <v>16</v>
      </c>
      <c r="D79" s="39"/>
      <c r="E79" s="39"/>
      <c r="F79" s="39"/>
      <c r="G79" s="39"/>
      <c r="H79" s="39"/>
      <c r="I79" s="131"/>
      <c r="J79" s="39"/>
      <c r="K79" s="39"/>
      <c r="L79" s="43"/>
    </row>
    <row r="80" s="1" customFormat="1" ht="16.5" customHeight="1">
      <c r="B80" s="38"/>
      <c r="C80" s="39"/>
      <c r="D80" s="39"/>
      <c r="E80" s="159" t="str">
        <f>E7</f>
        <v>Stavební úpravy ZŠ Mnichovická 23.4.2019</v>
      </c>
      <c r="F80" s="31"/>
      <c r="G80" s="31"/>
      <c r="H80" s="31"/>
      <c r="I80" s="131"/>
      <c r="J80" s="39"/>
      <c r="K80" s="39"/>
      <c r="L80" s="43"/>
    </row>
    <row r="81" s="1" customFormat="1" ht="12" customHeight="1">
      <c r="B81" s="38"/>
      <c r="C81" s="31" t="s">
        <v>116</v>
      </c>
      <c r="D81" s="39"/>
      <c r="E81" s="39"/>
      <c r="F81" s="39"/>
      <c r="G81" s="39"/>
      <c r="H81" s="39"/>
      <c r="I81" s="131"/>
      <c r="J81" s="39"/>
      <c r="K81" s="39"/>
      <c r="L81" s="43"/>
    </row>
    <row r="82" s="1" customFormat="1" ht="16.5" customHeight="1">
      <c r="B82" s="38"/>
      <c r="C82" s="39"/>
      <c r="D82" s="39"/>
      <c r="E82" s="64" t="str">
        <f>E9</f>
        <v>SO 02 - Zateplení 1.NP a 2.NP - neuznatelné náklady</v>
      </c>
      <c r="F82" s="39"/>
      <c r="G82" s="39"/>
      <c r="H82" s="39"/>
      <c r="I82" s="131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31"/>
      <c r="J83" s="39"/>
      <c r="K83" s="39"/>
      <c r="L83" s="43"/>
    </row>
    <row r="84" s="1" customFormat="1" ht="12" customHeight="1">
      <c r="B84" s="38"/>
      <c r="C84" s="31" t="s">
        <v>22</v>
      </c>
      <c r="D84" s="39"/>
      <c r="E84" s="39"/>
      <c r="F84" s="26" t="str">
        <f>F12</f>
        <v>Mnichovická 62, Kolín</v>
      </c>
      <c r="G84" s="39"/>
      <c r="H84" s="39"/>
      <c r="I84" s="133" t="s">
        <v>24</v>
      </c>
      <c r="J84" s="67" t="str">
        <f>IF(J12="","",J12)</f>
        <v>17. 1. 2019</v>
      </c>
      <c r="K84" s="39"/>
      <c r="L84" s="43"/>
    </row>
    <row r="85" s="1" customFormat="1" ht="6.96" customHeight="1">
      <c r="B85" s="38"/>
      <c r="C85" s="39"/>
      <c r="D85" s="39"/>
      <c r="E85" s="39"/>
      <c r="F85" s="39"/>
      <c r="G85" s="39"/>
      <c r="H85" s="39"/>
      <c r="I85" s="131"/>
      <c r="J85" s="39"/>
      <c r="K85" s="39"/>
      <c r="L85" s="43"/>
    </row>
    <row r="86" s="1" customFormat="1" ht="24.9" customHeight="1">
      <c r="B86" s="38"/>
      <c r="C86" s="31" t="s">
        <v>30</v>
      </c>
      <c r="D86" s="39"/>
      <c r="E86" s="39"/>
      <c r="F86" s="26" t="str">
        <f>E15</f>
        <v>Město Kolín, Karlovo nám. 78, 280 12 Kolín 1</v>
      </c>
      <c r="G86" s="39"/>
      <c r="H86" s="39"/>
      <c r="I86" s="133" t="s">
        <v>36</v>
      </c>
      <c r="J86" s="36" t="str">
        <f>E21</f>
        <v>Projecticon s.r.o., Nový Hrádek 151, 549 522</v>
      </c>
      <c r="K86" s="39"/>
      <c r="L86" s="43"/>
    </row>
    <row r="87" s="1" customFormat="1" ht="13.65" customHeight="1">
      <c r="B87" s="38"/>
      <c r="C87" s="31" t="s">
        <v>34</v>
      </c>
      <c r="D87" s="39"/>
      <c r="E87" s="39"/>
      <c r="F87" s="26" t="str">
        <f>IF(E18="","",E18)</f>
        <v>Vyplň údaj</v>
      </c>
      <c r="G87" s="39"/>
      <c r="H87" s="39"/>
      <c r="I87" s="133" t="s">
        <v>39</v>
      </c>
      <c r="J87" s="36" t="str">
        <f>E24</f>
        <v xml:space="preserve"> </v>
      </c>
      <c r="K87" s="39"/>
      <c r="L87" s="43"/>
    </row>
    <row r="88" s="1" customFormat="1" ht="10.32" customHeight="1">
      <c r="B88" s="38"/>
      <c r="C88" s="39"/>
      <c r="D88" s="39"/>
      <c r="E88" s="39"/>
      <c r="F88" s="39"/>
      <c r="G88" s="39"/>
      <c r="H88" s="39"/>
      <c r="I88" s="131"/>
      <c r="J88" s="39"/>
      <c r="K88" s="39"/>
      <c r="L88" s="43"/>
    </row>
    <row r="89" s="9" customFormat="1" ht="29.28" customHeight="1">
      <c r="B89" s="179"/>
      <c r="C89" s="180" t="s">
        <v>157</v>
      </c>
      <c r="D89" s="181" t="s">
        <v>62</v>
      </c>
      <c r="E89" s="181" t="s">
        <v>58</v>
      </c>
      <c r="F89" s="181" t="s">
        <v>59</v>
      </c>
      <c r="G89" s="181" t="s">
        <v>158</v>
      </c>
      <c r="H89" s="181" t="s">
        <v>159</v>
      </c>
      <c r="I89" s="182" t="s">
        <v>160</v>
      </c>
      <c r="J89" s="181" t="s">
        <v>120</v>
      </c>
      <c r="K89" s="183" t="s">
        <v>161</v>
      </c>
      <c r="L89" s="184"/>
      <c r="M89" s="88" t="s">
        <v>1</v>
      </c>
      <c r="N89" s="89" t="s">
        <v>47</v>
      </c>
      <c r="O89" s="89" t="s">
        <v>162</v>
      </c>
      <c r="P89" s="89" t="s">
        <v>163</v>
      </c>
      <c r="Q89" s="89" t="s">
        <v>164</v>
      </c>
      <c r="R89" s="89" t="s">
        <v>165</v>
      </c>
      <c r="S89" s="89" t="s">
        <v>166</v>
      </c>
      <c r="T89" s="90" t="s">
        <v>167</v>
      </c>
    </row>
    <row r="90" s="1" customFormat="1" ht="22.8" customHeight="1">
      <c r="B90" s="38"/>
      <c r="C90" s="95" t="s">
        <v>168</v>
      </c>
      <c r="D90" s="39"/>
      <c r="E90" s="39"/>
      <c r="F90" s="39"/>
      <c r="G90" s="39"/>
      <c r="H90" s="39"/>
      <c r="I90" s="131"/>
      <c r="J90" s="185">
        <f>BK90</f>
        <v>0</v>
      </c>
      <c r="K90" s="39"/>
      <c r="L90" s="43"/>
      <c r="M90" s="91"/>
      <c r="N90" s="92"/>
      <c r="O90" s="92"/>
      <c r="P90" s="186">
        <f>P91+P249</f>
        <v>0</v>
      </c>
      <c r="Q90" s="92"/>
      <c r="R90" s="186">
        <f>R91+R249</f>
        <v>27.943916390000002</v>
      </c>
      <c r="S90" s="92"/>
      <c r="T90" s="187">
        <f>T91+T249</f>
        <v>60.783774999999991</v>
      </c>
      <c r="AT90" s="16" t="s">
        <v>76</v>
      </c>
      <c r="AU90" s="16" t="s">
        <v>122</v>
      </c>
      <c r="BK90" s="188">
        <f>BK91+BK249</f>
        <v>0</v>
      </c>
    </row>
    <row r="91" s="10" customFormat="1" ht="25.92" customHeight="1">
      <c r="B91" s="189"/>
      <c r="C91" s="190"/>
      <c r="D91" s="191" t="s">
        <v>76</v>
      </c>
      <c r="E91" s="192" t="s">
        <v>169</v>
      </c>
      <c r="F91" s="192" t="s">
        <v>170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P92+P114+P122+P225+P241+P247</f>
        <v>0</v>
      </c>
      <c r="Q91" s="197"/>
      <c r="R91" s="198">
        <f>R92+R114+R122+R225+R241+R247</f>
        <v>26.977960150000001</v>
      </c>
      <c r="S91" s="197"/>
      <c r="T91" s="199">
        <f>T92+T114+T122+T225+T241+T247</f>
        <v>60.698604999999993</v>
      </c>
      <c r="AR91" s="200" t="s">
        <v>85</v>
      </c>
      <c r="AT91" s="201" t="s">
        <v>76</v>
      </c>
      <c r="AU91" s="201" t="s">
        <v>77</v>
      </c>
      <c r="AY91" s="200" t="s">
        <v>171</v>
      </c>
      <c r="BK91" s="202">
        <f>BK92+BK114+BK122+BK225+BK241+BK247</f>
        <v>0</v>
      </c>
    </row>
    <row r="92" s="10" customFormat="1" ht="22.8" customHeight="1">
      <c r="B92" s="189"/>
      <c r="C92" s="190"/>
      <c r="D92" s="191" t="s">
        <v>76</v>
      </c>
      <c r="E92" s="203" t="s">
        <v>85</v>
      </c>
      <c r="F92" s="203" t="s">
        <v>172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SUM(P93:P113)</f>
        <v>0</v>
      </c>
      <c r="Q92" s="197"/>
      <c r="R92" s="198">
        <f>SUM(R93:R113)</f>
        <v>0</v>
      </c>
      <c r="S92" s="197"/>
      <c r="T92" s="199">
        <f>SUM(T93:T113)</f>
        <v>60.698604999999993</v>
      </c>
      <c r="AR92" s="200" t="s">
        <v>85</v>
      </c>
      <c r="AT92" s="201" t="s">
        <v>76</v>
      </c>
      <c r="AU92" s="201" t="s">
        <v>85</v>
      </c>
      <c r="AY92" s="200" t="s">
        <v>171</v>
      </c>
      <c r="BK92" s="202">
        <f>SUM(BK93:BK113)</f>
        <v>0</v>
      </c>
    </row>
    <row r="93" s="1" customFormat="1" ht="16.5" customHeight="1">
      <c r="B93" s="38"/>
      <c r="C93" s="205" t="s">
        <v>85</v>
      </c>
      <c r="D93" s="205" t="s">
        <v>173</v>
      </c>
      <c r="E93" s="206" t="s">
        <v>2138</v>
      </c>
      <c r="F93" s="207" t="s">
        <v>2139</v>
      </c>
      <c r="G93" s="208" t="s">
        <v>176</v>
      </c>
      <c r="H93" s="209">
        <v>3.3599999999999999</v>
      </c>
      <c r="I93" s="210"/>
      <c r="J93" s="211">
        <f>ROUND(I93*H93,2)</f>
        <v>0</v>
      </c>
      <c r="K93" s="207" t="s">
        <v>177</v>
      </c>
      <c r="L93" s="43"/>
      <c r="M93" s="212" t="s">
        <v>1</v>
      </c>
      <c r="N93" s="213" t="s">
        <v>48</v>
      </c>
      <c r="O93" s="79"/>
      <c r="P93" s="214">
        <f>O93*H93</f>
        <v>0</v>
      </c>
      <c r="Q93" s="214">
        <v>0</v>
      </c>
      <c r="R93" s="214">
        <f>Q93*H93</f>
        <v>0</v>
      </c>
      <c r="S93" s="214">
        <v>0.255</v>
      </c>
      <c r="T93" s="215">
        <f>S93*H93</f>
        <v>0.85680000000000001</v>
      </c>
      <c r="AR93" s="16" t="s">
        <v>178</v>
      </c>
      <c r="AT93" s="16" t="s">
        <v>173</v>
      </c>
      <c r="AU93" s="16" t="s">
        <v>87</v>
      </c>
      <c r="AY93" s="16" t="s">
        <v>171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6" t="s">
        <v>85</v>
      </c>
      <c r="BK93" s="216">
        <f>ROUND(I93*H93,2)</f>
        <v>0</v>
      </c>
      <c r="BL93" s="16" t="s">
        <v>178</v>
      </c>
      <c r="BM93" s="16" t="s">
        <v>2140</v>
      </c>
    </row>
    <row r="94" s="12" customFormat="1">
      <c r="B94" s="228"/>
      <c r="C94" s="229"/>
      <c r="D94" s="219" t="s">
        <v>180</v>
      </c>
      <c r="E94" s="230" t="s">
        <v>1</v>
      </c>
      <c r="F94" s="231" t="s">
        <v>2141</v>
      </c>
      <c r="G94" s="229"/>
      <c r="H94" s="232">
        <v>3.3599999999999999</v>
      </c>
      <c r="I94" s="233"/>
      <c r="J94" s="229"/>
      <c r="K94" s="229"/>
      <c r="L94" s="234"/>
      <c r="M94" s="235"/>
      <c r="N94" s="236"/>
      <c r="O94" s="236"/>
      <c r="P94" s="236"/>
      <c r="Q94" s="236"/>
      <c r="R94" s="236"/>
      <c r="S94" s="236"/>
      <c r="T94" s="237"/>
      <c r="AT94" s="238" t="s">
        <v>180</v>
      </c>
      <c r="AU94" s="238" t="s">
        <v>87</v>
      </c>
      <c r="AV94" s="12" t="s">
        <v>87</v>
      </c>
      <c r="AW94" s="12" t="s">
        <v>38</v>
      </c>
      <c r="AX94" s="12" t="s">
        <v>85</v>
      </c>
      <c r="AY94" s="238" t="s">
        <v>171</v>
      </c>
    </row>
    <row r="95" s="1" customFormat="1" ht="16.5" customHeight="1">
      <c r="B95" s="38"/>
      <c r="C95" s="205" t="s">
        <v>87</v>
      </c>
      <c r="D95" s="205" t="s">
        <v>173</v>
      </c>
      <c r="E95" s="206" t="s">
        <v>2142</v>
      </c>
      <c r="F95" s="207" t="s">
        <v>2143</v>
      </c>
      <c r="G95" s="208" t="s">
        <v>176</v>
      </c>
      <c r="H95" s="209">
        <v>24.395</v>
      </c>
      <c r="I95" s="210"/>
      <c r="J95" s="211">
        <f>ROUND(I95*H95,2)</f>
        <v>0</v>
      </c>
      <c r="K95" s="207" t="s">
        <v>177</v>
      </c>
      <c r="L95" s="43"/>
      <c r="M95" s="212" t="s">
        <v>1</v>
      </c>
      <c r="N95" s="213" t="s">
        <v>48</v>
      </c>
      <c r="O95" s="79"/>
      <c r="P95" s="214">
        <f>O95*H95</f>
        <v>0</v>
      </c>
      <c r="Q95" s="214">
        <v>0</v>
      </c>
      <c r="R95" s="214">
        <f>Q95*H95</f>
        <v>0</v>
      </c>
      <c r="S95" s="214">
        <v>0.26000000000000001</v>
      </c>
      <c r="T95" s="215">
        <f>S95*H95</f>
        <v>6.3426999999999998</v>
      </c>
      <c r="AR95" s="16" t="s">
        <v>178</v>
      </c>
      <c r="AT95" s="16" t="s">
        <v>173</v>
      </c>
      <c r="AU95" s="16" t="s">
        <v>87</v>
      </c>
      <c r="AY95" s="16" t="s">
        <v>171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6" t="s">
        <v>85</v>
      </c>
      <c r="BK95" s="216">
        <f>ROUND(I95*H95,2)</f>
        <v>0</v>
      </c>
      <c r="BL95" s="16" t="s">
        <v>178</v>
      </c>
      <c r="BM95" s="16" t="s">
        <v>2144</v>
      </c>
    </row>
    <row r="96" s="11" customFormat="1">
      <c r="B96" s="217"/>
      <c r="C96" s="218"/>
      <c r="D96" s="219" t="s">
        <v>180</v>
      </c>
      <c r="E96" s="220" t="s">
        <v>1</v>
      </c>
      <c r="F96" s="221" t="s">
        <v>2145</v>
      </c>
      <c r="G96" s="218"/>
      <c r="H96" s="220" t="s">
        <v>1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180</v>
      </c>
      <c r="AU96" s="227" t="s">
        <v>87</v>
      </c>
      <c r="AV96" s="11" t="s">
        <v>85</v>
      </c>
      <c r="AW96" s="11" t="s">
        <v>38</v>
      </c>
      <c r="AX96" s="11" t="s">
        <v>77</v>
      </c>
      <c r="AY96" s="227" t="s">
        <v>171</v>
      </c>
    </row>
    <row r="97" s="12" customFormat="1">
      <c r="B97" s="228"/>
      <c r="C97" s="229"/>
      <c r="D97" s="219" t="s">
        <v>180</v>
      </c>
      <c r="E97" s="230" t="s">
        <v>1</v>
      </c>
      <c r="F97" s="231" t="s">
        <v>2146</v>
      </c>
      <c r="G97" s="229"/>
      <c r="H97" s="232">
        <v>24.395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AT97" s="238" t="s">
        <v>180</v>
      </c>
      <c r="AU97" s="238" t="s">
        <v>87</v>
      </c>
      <c r="AV97" s="12" t="s">
        <v>87</v>
      </c>
      <c r="AW97" s="12" t="s">
        <v>38</v>
      </c>
      <c r="AX97" s="12" t="s">
        <v>85</v>
      </c>
      <c r="AY97" s="238" t="s">
        <v>171</v>
      </c>
    </row>
    <row r="98" s="1" customFormat="1" ht="16.5" customHeight="1">
      <c r="B98" s="38"/>
      <c r="C98" s="205" t="s">
        <v>186</v>
      </c>
      <c r="D98" s="205" t="s">
        <v>173</v>
      </c>
      <c r="E98" s="206" t="s">
        <v>174</v>
      </c>
      <c r="F98" s="207" t="s">
        <v>175</v>
      </c>
      <c r="G98" s="208" t="s">
        <v>176</v>
      </c>
      <c r="H98" s="209">
        <v>74.459999999999994</v>
      </c>
      <c r="I98" s="210"/>
      <c r="J98" s="211">
        <f>ROUND(I98*H98,2)</f>
        <v>0</v>
      </c>
      <c r="K98" s="207" t="s">
        <v>177</v>
      </c>
      <c r="L98" s="43"/>
      <c r="M98" s="212" t="s">
        <v>1</v>
      </c>
      <c r="N98" s="213" t="s">
        <v>48</v>
      </c>
      <c r="O98" s="79"/>
      <c r="P98" s="214">
        <f>O98*H98</f>
        <v>0</v>
      </c>
      <c r="Q98" s="214">
        <v>0</v>
      </c>
      <c r="R98" s="214">
        <f>Q98*H98</f>
        <v>0</v>
      </c>
      <c r="S98" s="214">
        <v>0.17999999999999999</v>
      </c>
      <c r="T98" s="215">
        <f>S98*H98</f>
        <v>13.402799999999999</v>
      </c>
      <c r="AR98" s="16" t="s">
        <v>178</v>
      </c>
      <c r="AT98" s="16" t="s">
        <v>173</v>
      </c>
      <c r="AU98" s="16" t="s">
        <v>87</v>
      </c>
      <c r="AY98" s="16" t="s">
        <v>171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85</v>
      </c>
      <c r="BK98" s="216">
        <f>ROUND(I98*H98,2)</f>
        <v>0</v>
      </c>
      <c r="BL98" s="16" t="s">
        <v>178</v>
      </c>
      <c r="BM98" s="16" t="s">
        <v>2147</v>
      </c>
    </row>
    <row r="99" s="12" customFormat="1">
      <c r="B99" s="228"/>
      <c r="C99" s="229"/>
      <c r="D99" s="219" t="s">
        <v>180</v>
      </c>
      <c r="E99" s="230" t="s">
        <v>1</v>
      </c>
      <c r="F99" s="231" t="s">
        <v>2148</v>
      </c>
      <c r="G99" s="229"/>
      <c r="H99" s="232">
        <v>74.459999999999994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AT99" s="238" t="s">
        <v>180</v>
      </c>
      <c r="AU99" s="238" t="s">
        <v>87</v>
      </c>
      <c r="AV99" s="12" t="s">
        <v>87</v>
      </c>
      <c r="AW99" s="12" t="s">
        <v>38</v>
      </c>
      <c r="AX99" s="12" t="s">
        <v>85</v>
      </c>
      <c r="AY99" s="238" t="s">
        <v>171</v>
      </c>
    </row>
    <row r="100" s="1" customFormat="1" ht="16.5" customHeight="1">
      <c r="B100" s="38"/>
      <c r="C100" s="205" t="s">
        <v>178</v>
      </c>
      <c r="D100" s="205" t="s">
        <v>173</v>
      </c>
      <c r="E100" s="206" t="s">
        <v>2149</v>
      </c>
      <c r="F100" s="207" t="s">
        <v>2150</v>
      </c>
      <c r="G100" s="208" t="s">
        <v>176</v>
      </c>
      <c r="H100" s="209">
        <v>61.784999999999997</v>
      </c>
      <c r="I100" s="210"/>
      <c r="J100" s="211">
        <f>ROUND(I100*H100,2)</f>
        <v>0</v>
      </c>
      <c r="K100" s="207" t="s">
        <v>177</v>
      </c>
      <c r="L100" s="43"/>
      <c r="M100" s="212" t="s">
        <v>1</v>
      </c>
      <c r="N100" s="213" t="s">
        <v>48</v>
      </c>
      <c r="O100" s="79"/>
      <c r="P100" s="214">
        <f>O100*H100</f>
        <v>0</v>
      </c>
      <c r="Q100" s="214">
        <v>0</v>
      </c>
      <c r="R100" s="214">
        <f>Q100*H100</f>
        <v>0</v>
      </c>
      <c r="S100" s="214">
        <v>0.625</v>
      </c>
      <c r="T100" s="215">
        <f>S100*H100</f>
        <v>38.615624999999994</v>
      </c>
      <c r="AR100" s="16" t="s">
        <v>178</v>
      </c>
      <c r="AT100" s="16" t="s">
        <v>173</v>
      </c>
      <c r="AU100" s="16" t="s">
        <v>87</v>
      </c>
      <c r="AY100" s="16" t="s">
        <v>171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85</v>
      </c>
      <c r="BK100" s="216">
        <f>ROUND(I100*H100,2)</f>
        <v>0</v>
      </c>
      <c r="BL100" s="16" t="s">
        <v>178</v>
      </c>
      <c r="BM100" s="16" t="s">
        <v>2151</v>
      </c>
    </row>
    <row r="101" s="12" customFormat="1">
      <c r="B101" s="228"/>
      <c r="C101" s="229"/>
      <c r="D101" s="219" t="s">
        <v>180</v>
      </c>
      <c r="E101" s="230" t="s">
        <v>1</v>
      </c>
      <c r="F101" s="231" t="s">
        <v>2152</v>
      </c>
      <c r="G101" s="229"/>
      <c r="H101" s="232">
        <v>61.784999999999997</v>
      </c>
      <c r="I101" s="233"/>
      <c r="J101" s="229"/>
      <c r="K101" s="229"/>
      <c r="L101" s="234"/>
      <c r="M101" s="235"/>
      <c r="N101" s="236"/>
      <c r="O101" s="236"/>
      <c r="P101" s="236"/>
      <c r="Q101" s="236"/>
      <c r="R101" s="236"/>
      <c r="S101" s="236"/>
      <c r="T101" s="237"/>
      <c r="AT101" s="238" t="s">
        <v>180</v>
      </c>
      <c r="AU101" s="238" t="s">
        <v>87</v>
      </c>
      <c r="AV101" s="12" t="s">
        <v>87</v>
      </c>
      <c r="AW101" s="12" t="s">
        <v>38</v>
      </c>
      <c r="AX101" s="12" t="s">
        <v>85</v>
      </c>
      <c r="AY101" s="238" t="s">
        <v>171</v>
      </c>
    </row>
    <row r="102" s="1" customFormat="1" ht="16.5" customHeight="1">
      <c r="B102" s="38"/>
      <c r="C102" s="205" t="s">
        <v>198</v>
      </c>
      <c r="D102" s="205" t="s">
        <v>173</v>
      </c>
      <c r="E102" s="206" t="s">
        <v>187</v>
      </c>
      <c r="F102" s="207" t="s">
        <v>188</v>
      </c>
      <c r="G102" s="208" t="s">
        <v>189</v>
      </c>
      <c r="H102" s="209">
        <v>37.017000000000003</v>
      </c>
      <c r="I102" s="210"/>
      <c r="J102" s="211">
        <f>ROUND(I102*H102,2)</f>
        <v>0</v>
      </c>
      <c r="K102" s="207" t="s">
        <v>177</v>
      </c>
      <c r="L102" s="43"/>
      <c r="M102" s="212" t="s">
        <v>1</v>
      </c>
      <c r="N102" s="213" t="s">
        <v>48</v>
      </c>
      <c r="O102" s="79"/>
      <c r="P102" s="214">
        <f>O102*H102</f>
        <v>0</v>
      </c>
      <c r="Q102" s="214">
        <v>0</v>
      </c>
      <c r="R102" s="214">
        <f>Q102*H102</f>
        <v>0</v>
      </c>
      <c r="S102" s="214">
        <v>0.040000000000000001</v>
      </c>
      <c r="T102" s="215">
        <f>S102*H102</f>
        <v>1.4806800000000002</v>
      </c>
      <c r="AR102" s="16" t="s">
        <v>178</v>
      </c>
      <c r="AT102" s="16" t="s">
        <v>173</v>
      </c>
      <c r="AU102" s="16" t="s">
        <v>87</v>
      </c>
      <c r="AY102" s="16" t="s">
        <v>171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85</v>
      </c>
      <c r="BK102" s="216">
        <f>ROUND(I102*H102,2)</f>
        <v>0</v>
      </c>
      <c r="BL102" s="16" t="s">
        <v>178</v>
      </c>
      <c r="BM102" s="16" t="s">
        <v>2153</v>
      </c>
    </row>
    <row r="103" s="12" customFormat="1">
      <c r="B103" s="228"/>
      <c r="C103" s="229"/>
      <c r="D103" s="219" t="s">
        <v>180</v>
      </c>
      <c r="E103" s="230" t="s">
        <v>1</v>
      </c>
      <c r="F103" s="231" t="s">
        <v>2154</v>
      </c>
      <c r="G103" s="229"/>
      <c r="H103" s="232">
        <v>37.017000000000003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AT103" s="238" t="s">
        <v>180</v>
      </c>
      <c r="AU103" s="238" t="s">
        <v>87</v>
      </c>
      <c r="AV103" s="12" t="s">
        <v>87</v>
      </c>
      <c r="AW103" s="12" t="s">
        <v>38</v>
      </c>
      <c r="AX103" s="12" t="s">
        <v>85</v>
      </c>
      <c r="AY103" s="238" t="s">
        <v>171</v>
      </c>
    </row>
    <row r="104" s="1" customFormat="1" ht="16.5" customHeight="1">
      <c r="B104" s="38"/>
      <c r="C104" s="205" t="s">
        <v>202</v>
      </c>
      <c r="D104" s="205" t="s">
        <v>173</v>
      </c>
      <c r="E104" s="206" t="s">
        <v>192</v>
      </c>
      <c r="F104" s="207" t="s">
        <v>193</v>
      </c>
      <c r="G104" s="208" t="s">
        <v>194</v>
      </c>
      <c r="H104" s="209">
        <v>52.649999999999999</v>
      </c>
      <c r="I104" s="210"/>
      <c r="J104" s="211">
        <f>ROUND(I104*H104,2)</f>
        <v>0</v>
      </c>
      <c r="K104" s="207" t="s">
        <v>177</v>
      </c>
      <c r="L104" s="43"/>
      <c r="M104" s="212" t="s">
        <v>1</v>
      </c>
      <c r="N104" s="213" t="s">
        <v>48</v>
      </c>
      <c r="O104" s="79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AR104" s="16" t="s">
        <v>178</v>
      </c>
      <c r="AT104" s="16" t="s">
        <v>173</v>
      </c>
      <c r="AU104" s="16" t="s">
        <v>87</v>
      </c>
      <c r="AY104" s="16" t="s">
        <v>171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85</v>
      </c>
      <c r="BK104" s="216">
        <f>ROUND(I104*H104,2)</f>
        <v>0</v>
      </c>
      <c r="BL104" s="16" t="s">
        <v>178</v>
      </c>
      <c r="BM104" s="16" t="s">
        <v>2155</v>
      </c>
    </row>
    <row r="105" s="12" customFormat="1">
      <c r="B105" s="228"/>
      <c r="C105" s="229"/>
      <c r="D105" s="219" t="s">
        <v>180</v>
      </c>
      <c r="E105" s="230" t="s">
        <v>1</v>
      </c>
      <c r="F105" s="231" t="s">
        <v>2156</v>
      </c>
      <c r="G105" s="229"/>
      <c r="H105" s="232">
        <v>52.649999999999999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AT105" s="238" t="s">
        <v>180</v>
      </c>
      <c r="AU105" s="238" t="s">
        <v>87</v>
      </c>
      <c r="AV105" s="12" t="s">
        <v>87</v>
      </c>
      <c r="AW105" s="12" t="s">
        <v>38</v>
      </c>
      <c r="AX105" s="12" t="s">
        <v>85</v>
      </c>
      <c r="AY105" s="238" t="s">
        <v>171</v>
      </c>
    </row>
    <row r="106" s="1" customFormat="1" ht="16.5" customHeight="1">
      <c r="B106" s="38"/>
      <c r="C106" s="205" t="s">
        <v>206</v>
      </c>
      <c r="D106" s="205" t="s">
        <v>173</v>
      </c>
      <c r="E106" s="206" t="s">
        <v>199</v>
      </c>
      <c r="F106" s="207" t="s">
        <v>200</v>
      </c>
      <c r="G106" s="208" t="s">
        <v>194</v>
      </c>
      <c r="H106" s="209">
        <v>52.649999999999999</v>
      </c>
      <c r="I106" s="210"/>
      <c r="J106" s="211">
        <f>ROUND(I106*H106,2)</f>
        <v>0</v>
      </c>
      <c r="K106" s="207" t="s">
        <v>177</v>
      </c>
      <c r="L106" s="43"/>
      <c r="M106" s="212" t="s">
        <v>1</v>
      </c>
      <c r="N106" s="213" t="s">
        <v>48</v>
      </c>
      <c r="O106" s="79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16" t="s">
        <v>178</v>
      </c>
      <c r="AT106" s="16" t="s">
        <v>173</v>
      </c>
      <c r="AU106" s="16" t="s">
        <v>87</v>
      </c>
      <c r="AY106" s="16" t="s">
        <v>171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85</v>
      </c>
      <c r="BK106" s="216">
        <f>ROUND(I106*H106,2)</f>
        <v>0</v>
      </c>
      <c r="BL106" s="16" t="s">
        <v>178</v>
      </c>
      <c r="BM106" s="16" t="s">
        <v>2157</v>
      </c>
    </row>
    <row r="107" s="1" customFormat="1" ht="16.5" customHeight="1">
      <c r="B107" s="38"/>
      <c r="C107" s="205" t="s">
        <v>211</v>
      </c>
      <c r="D107" s="205" t="s">
        <v>173</v>
      </c>
      <c r="E107" s="206" t="s">
        <v>212</v>
      </c>
      <c r="F107" s="207" t="s">
        <v>213</v>
      </c>
      <c r="G107" s="208" t="s">
        <v>194</v>
      </c>
      <c r="H107" s="209">
        <v>52.649999999999999</v>
      </c>
      <c r="I107" s="210"/>
      <c r="J107" s="211">
        <f>ROUND(I107*H107,2)</f>
        <v>0</v>
      </c>
      <c r="K107" s="207" t="s">
        <v>177</v>
      </c>
      <c r="L107" s="43"/>
      <c r="M107" s="212" t="s">
        <v>1</v>
      </c>
      <c r="N107" s="213" t="s">
        <v>48</v>
      </c>
      <c r="O107" s="79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AR107" s="16" t="s">
        <v>178</v>
      </c>
      <c r="AT107" s="16" t="s">
        <v>173</v>
      </c>
      <c r="AU107" s="16" t="s">
        <v>87</v>
      </c>
      <c r="AY107" s="16" t="s">
        <v>171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85</v>
      </c>
      <c r="BK107" s="216">
        <f>ROUND(I107*H107,2)</f>
        <v>0</v>
      </c>
      <c r="BL107" s="16" t="s">
        <v>178</v>
      </c>
      <c r="BM107" s="16" t="s">
        <v>2158</v>
      </c>
    </row>
    <row r="108" s="1" customFormat="1" ht="16.5" customHeight="1">
      <c r="B108" s="38"/>
      <c r="C108" s="205" t="s">
        <v>216</v>
      </c>
      <c r="D108" s="205" t="s">
        <v>173</v>
      </c>
      <c r="E108" s="206" t="s">
        <v>2159</v>
      </c>
      <c r="F108" s="207" t="s">
        <v>213</v>
      </c>
      <c r="G108" s="208" t="s">
        <v>194</v>
      </c>
      <c r="H108" s="209">
        <v>52.649999999999999</v>
      </c>
      <c r="I108" s="210"/>
      <c r="J108" s="211">
        <f>ROUND(I108*H108,2)</f>
        <v>0</v>
      </c>
      <c r="K108" s="207" t="s">
        <v>1</v>
      </c>
      <c r="L108" s="43"/>
      <c r="M108" s="212" t="s">
        <v>1</v>
      </c>
      <c r="N108" s="213" t="s">
        <v>48</v>
      </c>
      <c r="O108" s="79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AR108" s="16" t="s">
        <v>178</v>
      </c>
      <c r="AT108" s="16" t="s">
        <v>173</v>
      </c>
      <c r="AU108" s="16" t="s">
        <v>87</v>
      </c>
      <c r="AY108" s="16" t="s">
        <v>171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6" t="s">
        <v>85</v>
      </c>
      <c r="BK108" s="216">
        <f>ROUND(I108*H108,2)</f>
        <v>0</v>
      </c>
      <c r="BL108" s="16" t="s">
        <v>178</v>
      </c>
      <c r="BM108" s="16" t="s">
        <v>2160</v>
      </c>
    </row>
    <row r="109" s="1" customFormat="1" ht="16.5" customHeight="1">
      <c r="B109" s="38"/>
      <c r="C109" s="205" t="s">
        <v>221</v>
      </c>
      <c r="D109" s="205" t="s">
        <v>173</v>
      </c>
      <c r="E109" s="206" t="s">
        <v>217</v>
      </c>
      <c r="F109" s="207" t="s">
        <v>218</v>
      </c>
      <c r="G109" s="208" t="s">
        <v>194</v>
      </c>
      <c r="H109" s="209">
        <v>526.5</v>
      </c>
      <c r="I109" s="210"/>
      <c r="J109" s="211">
        <f>ROUND(I109*H109,2)</f>
        <v>0</v>
      </c>
      <c r="K109" s="207" t="s">
        <v>177</v>
      </c>
      <c r="L109" s="43"/>
      <c r="M109" s="212" t="s">
        <v>1</v>
      </c>
      <c r="N109" s="213" t="s">
        <v>48</v>
      </c>
      <c r="O109" s="79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AR109" s="16" t="s">
        <v>178</v>
      </c>
      <c r="AT109" s="16" t="s">
        <v>173</v>
      </c>
      <c r="AU109" s="16" t="s">
        <v>87</v>
      </c>
      <c r="AY109" s="16" t="s">
        <v>171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6" t="s">
        <v>85</v>
      </c>
      <c r="BK109" s="216">
        <f>ROUND(I109*H109,2)</f>
        <v>0</v>
      </c>
      <c r="BL109" s="16" t="s">
        <v>178</v>
      </c>
      <c r="BM109" s="16" t="s">
        <v>2161</v>
      </c>
    </row>
    <row r="110" s="12" customFormat="1">
      <c r="B110" s="228"/>
      <c r="C110" s="229"/>
      <c r="D110" s="219" t="s">
        <v>180</v>
      </c>
      <c r="E110" s="230" t="s">
        <v>1</v>
      </c>
      <c r="F110" s="231" t="s">
        <v>2162</v>
      </c>
      <c r="G110" s="229"/>
      <c r="H110" s="232">
        <v>526.5</v>
      </c>
      <c r="I110" s="233"/>
      <c r="J110" s="229"/>
      <c r="K110" s="229"/>
      <c r="L110" s="234"/>
      <c r="M110" s="235"/>
      <c r="N110" s="236"/>
      <c r="O110" s="236"/>
      <c r="P110" s="236"/>
      <c r="Q110" s="236"/>
      <c r="R110" s="236"/>
      <c r="S110" s="236"/>
      <c r="T110" s="237"/>
      <c r="AT110" s="238" t="s">
        <v>180</v>
      </c>
      <c r="AU110" s="238" t="s">
        <v>87</v>
      </c>
      <c r="AV110" s="12" t="s">
        <v>87</v>
      </c>
      <c r="AW110" s="12" t="s">
        <v>38</v>
      </c>
      <c r="AX110" s="12" t="s">
        <v>85</v>
      </c>
      <c r="AY110" s="238" t="s">
        <v>171</v>
      </c>
    </row>
    <row r="111" s="1" customFormat="1" ht="16.5" customHeight="1">
      <c r="B111" s="38"/>
      <c r="C111" s="205" t="s">
        <v>226</v>
      </c>
      <c r="D111" s="205" t="s">
        <v>173</v>
      </c>
      <c r="E111" s="206" t="s">
        <v>2163</v>
      </c>
      <c r="F111" s="207" t="s">
        <v>218</v>
      </c>
      <c r="G111" s="208" t="s">
        <v>194</v>
      </c>
      <c r="H111" s="209">
        <v>526.5</v>
      </c>
      <c r="I111" s="210"/>
      <c r="J111" s="211">
        <f>ROUND(I111*H111,2)</f>
        <v>0</v>
      </c>
      <c r="K111" s="207" t="s">
        <v>1</v>
      </c>
      <c r="L111" s="43"/>
      <c r="M111" s="212" t="s">
        <v>1</v>
      </c>
      <c r="N111" s="213" t="s">
        <v>48</v>
      </c>
      <c r="O111" s="79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AR111" s="16" t="s">
        <v>178</v>
      </c>
      <c r="AT111" s="16" t="s">
        <v>173</v>
      </c>
      <c r="AU111" s="16" t="s">
        <v>87</v>
      </c>
      <c r="AY111" s="16" t="s">
        <v>171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6" t="s">
        <v>85</v>
      </c>
      <c r="BK111" s="216">
        <f>ROUND(I111*H111,2)</f>
        <v>0</v>
      </c>
      <c r="BL111" s="16" t="s">
        <v>178</v>
      </c>
      <c r="BM111" s="16" t="s">
        <v>2164</v>
      </c>
    </row>
    <row r="112" s="12" customFormat="1">
      <c r="B112" s="228"/>
      <c r="C112" s="229"/>
      <c r="D112" s="219" t="s">
        <v>180</v>
      </c>
      <c r="E112" s="230" t="s">
        <v>1</v>
      </c>
      <c r="F112" s="231" t="s">
        <v>2165</v>
      </c>
      <c r="G112" s="229"/>
      <c r="H112" s="232">
        <v>526.5</v>
      </c>
      <c r="I112" s="233"/>
      <c r="J112" s="229"/>
      <c r="K112" s="229"/>
      <c r="L112" s="234"/>
      <c r="M112" s="235"/>
      <c r="N112" s="236"/>
      <c r="O112" s="236"/>
      <c r="P112" s="236"/>
      <c r="Q112" s="236"/>
      <c r="R112" s="236"/>
      <c r="S112" s="236"/>
      <c r="T112" s="237"/>
      <c r="AT112" s="238" t="s">
        <v>180</v>
      </c>
      <c r="AU112" s="238" t="s">
        <v>87</v>
      </c>
      <c r="AV112" s="12" t="s">
        <v>87</v>
      </c>
      <c r="AW112" s="12" t="s">
        <v>38</v>
      </c>
      <c r="AX112" s="12" t="s">
        <v>85</v>
      </c>
      <c r="AY112" s="238" t="s">
        <v>171</v>
      </c>
    </row>
    <row r="113" s="1" customFormat="1" ht="16.5" customHeight="1">
      <c r="B113" s="38"/>
      <c r="C113" s="205" t="s">
        <v>231</v>
      </c>
      <c r="D113" s="205" t="s">
        <v>173</v>
      </c>
      <c r="E113" s="206" t="s">
        <v>237</v>
      </c>
      <c r="F113" s="207" t="s">
        <v>238</v>
      </c>
      <c r="G113" s="208" t="s">
        <v>194</v>
      </c>
      <c r="H113" s="209">
        <v>52.649999999999999</v>
      </c>
      <c r="I113" s="210"/>
      <c r="J113" s="211">
        <f>ROUND(I113*H113,2)</f>
        <v>0</v>
      </c>
      <c r="K113" s="207" t="s">
        <v>177</v>
      </c>
      <c r="L113" s="43"/>
      <c r="M113" s="212" t="s">
        <v>1</v>
      </c>
      <c r="N113" s="213" t="s">
        <v>48</v>
      </c>
      <c r="O113" s="79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AR113" s="16" t="s">
        <v>178</v>
      </c>
      <c r="AT113" s="16" t="s">
        <v>173</v>
      </c>
      <c r="AU113" s="16" t="s">
        <v>87</v>
      </c>
      <c r="AY113" s="16" t="s">
        <v>171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6" t="s">
        <v>85</v>
      </c>
      <c r="BK113" s="216">
        <f>ROUND(I113*H113,2)</f>
        <v>0</v>
      </c>
      <c r="BL113" s="16" t="s">
        <v>178</v>
      </c>
      <c r="BM113" s="16" t="s">
        <v>2166</v>
      </c>
    </row>
    <row r="114" s="10" customFormat="1" ht="22.8" customHeight="1">
      <c r="B114" s="189"/>
      <c r="C114" s="190"/>
      <c r="D114" s="191" t="s">
        <v>76</v>
      </c>
      <c r="E114" s="203" t="s">
        <v>198</v>
      </c>
      <c r="F114" s="203" t="s">
        <v>528</v>
      </c>
      <c r="G114" s="190"/>
      <c r="H114" s="190"/>
      <c r="I114" s="193"/>
      <c r="J114" s="204">
        <f>BK114</f>
        <v>0</v>
      </c>
      <c r="K114" s="190"/>
      <c r="L114" s="195"/>
      <c r="M114" s="196"/>
      <c r="N114" s="197"/>
      <c r="O114" s="197"/>
      <c r="P114" s="198">
        <f>SUM(P115:P121)</f>
        <v>0</v>
      </c>
      <c r="Q114" s="197"/>
      <c r="R114" s="198">
        <f>SUM(R115:R121)</f>
        <v>1.8252762500000002</v>
      </c>
      <c r="S114" s="197"/>
      <c r="T114" s="199">
        <f>SUM(T115:T121)</f>
        <v>0</v>
      </c>
      <c r="AR114" s="200" t="s">
        <v>85</v>
      </c>
      <c r="AT114" s="201" t="s">
        <v>76</v>
      </c>
      <c r="AU114" s="201" t="s">
        <v>85</v>
      </c>
      <c r="AY114" s="200" t="s">
        <v>171</v>
      </c>
      <c r="BK114" s="202">
        <f>SUM(BK115:BK121)</f>
        <v>0</v>
      </c>
    </row>
    <row r="115" s="1" customFormat="1" ht="16.5" customHeight="1">
      <c r="B115" s="38"/>
      <c r="C115" s="205" t="s">
        <v>236</v>
      </c>
      <c r="D115" s="205" t="s">
        <v>173</v>
      </c>
      <c r="E115" s="206" t="s">
        <v>2167</v>
      </c>
      <c r="F115" s="207" t="s">
        <v>2168</v>
      </c>
      <c r="G115" s="208" t="s">
        <v>176</v>
      </c>
      <c r="H115" s="209">
        <v>61.890000000000001</v>
      </c>
      <c r="I115" s="210"/>
      <c r="J115" s="211">
        <f>ROUND(I115*H115,2)</f>
        <v>0</v>
      </c>
      <c r="K115" s="207" t="s">
        <v>177</v>
      </c>
      <c r="L115" s="43"/>
      <c r="M115" s="212" t="s">
        <v>1</v>
      </c>
      <c r="N115" s="213" t="s">
        <v>48</v>
      </c>
      <c r="O115" s="79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AR115" s="16" t="s">
        <v>178</v>
      </c>
      <c r="AT115" s="16" t="s">
        <v>173</v>
      </c>
      <c r="AU115" s="16" t="s">
        <v>87</v>
      </c>
      <c r="AY115" s="16" t="s">
        <v>171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6" t="s">
        <v>85</v>
      </c>
      <c r="BK115" s="216">
        <f>ROUND(I115*H115,2)</f>
        <v>0</v>
      </c>
      <c r="BL115" s="16" t="s">
        <v>178</v>
      </c>
      <c r="BM115" s="16" t="s">
        <v>2169</v>
      </c>
    </row>
    <row r="116" s="12" customFormat="1">
      <c r="B116" s="228"/>
      <c r="C116" s="229"/>
      <c r="D116" s="219" t="s">
        <v>180</v>
      </c>
      <c r="E116" s="230" t="s">
        <v>1</v>
      </c>
      <c r="F116" s="231" t="s">
        <v>2170</v>
      </c>
      <c r="G116" s="229"/>
      <c r="H116" s="232">
        <v>61.890000000000001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AT116" s="238" t="s">
        <v>180</v>
      </c>
      <c r="AU116" s="238" t="s">
        <v>87</v>
      </c>
      <c r="AV116" s="12" t="s">
        <v>87</v>
      </c>
      <c r="AW116" s="12" t="s">
        <v>38</v>
      </c>
      <c r="AX116" s="12" t="s">
        <v>85</v>
      </c>
      <c r="AY116" s="238" t="s">
        <v>171</v>
      </c>
    </row>
    <row r="117" s="1" customFormat="1" ht="16.5" customHeight="1">
      <c r="B117" s="38"/>
      <c r="C117" s="205" t="s">
        <v>242</v>
      </c>
      <c r="D117" s="205" t="s">
        <v>173</v>
      </c>
      <c r="E117" s="206" t="s">
        <v>538</v>
      </c>
      <c r="F117" s="207" t="s">
        <v>539</v>
      </c>
      <c r="G117" s="208" t="s">
        <v>176</v>
      </c>
      <c r="H117" s="209">
        <v>21.664999999999999</v>
      </c>
      <c r="I117" s="210"/>
      <c r="J117" s="211">
        <f>ROUND(I117*H117,2)</f>
        <v>0</v>
      </c>
      <c r="K117" s="207" t="s">
        <v>177</v>
      </c>
      <c r="L117" s="43"/>
      <c r="M117" s="212" t="s">
        <v>1</v>
      </c>
      <c r="N117" s="213" t="s">
        <v>48</v>
      </c>
      <c r="O117" s="79"/>
      <c r="P117" s="214">
        <f>O117*H117</f>
        <v>0</v>
      </c>
      <c r="Q117" s="214">
        <v>0.084250000000000005</v>
      </c>
      <c r="R117" s="214">
        <f>Q117*H117</f>
        <v>1.8252762500000002</v>
      </c>
      <c r="S117" s="214">
        <v>0</v>
      </c>
      <c r="T117" s="215">
        <f>S117*H117</f>
        <v>0</v>
      </c>
      <c r="AR117" s="16" t="s">
        <v>178</v>
      </c>
      <c r="AT117" s="16" t="s">
        <v>173</v>
      </c>
      <c r="AU117" s="16" t="s">
        <v>87</v>
      </c>
      <c r="AY117" s="16" t="s">
        <v>171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6" t="s">
        <v>85</v>
      </c>
      <c r="BK117" s="216">
        <f>ROUND(I117*H117,2)</f>
        <v>0</v>
      </c>
      <c r="BL117" s="16" t="s">
        <v>178</v>
      </c>
      <c r="BM117" s="16" t="s">
        <v>2171</v>
      </c>
    </row>
    <row r="118" s="11" customFormat="1">
      <c r="B118" s="217"/>
      <c r="C118" s="218"/>
      <c r="D118" s="219" t="s">
        <v>180</v>
      </c>
      <c r="E118" s="220" t="s">
        <v>1</v>
      </c>
      <c r="F118" s="221" t="s">
        <v>2172</v>
      </c>
      <c r="G118" s="218"/>
      <c r="H118" s="220" t="s">
        <v>1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180</v>
      </c>
      <c r="AU118" s="227" t="s">
        <v>87</v>
      </c>
      <c r="AV118" s="11" t="s">
        <v>85</v>
      </c>
      <c r="AW118" s="11" t="s">
        <v>38</v>
      </c>
      <c r="AX118" s="11" t="s">
        <v>77</v>
      </c>
      <c r="AY118" s="227" t="s">
        <v>171</v>
      </c>
    </row>
    <row r="119" s="12" customFormat="1">
      <c r="B119" s="228"/>
      <c r="C119" s="229"/>
      <c r="D119" s="219" t="s">
        <v>180</v>
      </c>
      <c r="E119" s="230" t="s">
        <v>1</v>
      </c>
      <c r="F119" s="231" t="s">
        <v>2173</v>
      </c>
      <c r="G119" s="229"/>
      <c r="H119" s="232">
        <v>21.664999999999999</v>
      </c>
      <c r="I119" s="233"/>
      <c r="J119" s="229"/>
      <c r="K119" s="229"/>
      <c r="L119" s="234"/>
      <c r="M119" s="235"/>
      <c r="N119" s="236"/>
      <c r="O119" s="236"/>
      <c r="P119" s="236"/>
      <c r="Q119" s="236"/>
      <c r="R119" s="236"/>
      <c r="S119" s="236"/>
      <c r="T119" s="237"/>
      <c r="AT119" s="238" t="s">
        <v>180</v>
      </c>
      <c r="AU119" s="238" t="s">
        <v>87</v>
      </c>
      <c r="AV119" s="12" t="s">
        <v>87</v>
      </c>
      <c r="AW119" s="12" t="s">
        <v>38</v>
      </c>
      <c r="AX119" s="12" t="s">
        <v>85</v>
      </c>
      <c r="AY119" s="238" t="s">
        <v>171</v>
      </c>
    </row>
    <row r="120" s="1" customFormat="1" ht="16.5" customHeight="1">
      <c r="B120" s="38"/>
      <c r="C120" s="205" t="s">
        <v>8</v>
      </c>
      <c r="D120" s="205" t="s">
        <v>173</v>
      </c>
      <c r="E120" s="206" t="s">
        <v>2174</v>
      </c>
      <c r="F120" s="207" t="s">
        <v>2175</v>
      </c>
      <c r="G120" s="208" t="s">
        <v>176</v>
      </c>
      <c r="H120" s="209">
        <v>21.664999999999999</v>
      </c>
      <c r="I120" s="210"/>
      <c r="J120" s="211">
        <f>ROUND(I120*H120,2)</f>
        <v>0</v>
      </c>
      <c r="K120" s="207" t="s">
        <v>177</v>
      </c>
      <c r="L120" s="43"/>
      <c r="M120" s="212" t="s">
        <v>1</v>
      </c>
      <c r="N120" s="213" t="s">
        <v>48</v>
      </c>
      <c r="O120" s="79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AR120" s="16" t="s">
        <v>178</v>
      </c>
      <c r="AT120" s="16" t="s">
        <v>173</v>
      </c>
      <c r="AU120" s="16" t="s">
        <v>87</v>
      </c>
      <c r="AY120" s="16" t="s">
        <v>171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6" t="s">
        <v>85</v>
      </c>
      <c r="BK120" s="216">
        <f>ROUND(I120*H120,2)</f>
        <v>0</v>
      </c>
      <c r="BL120" s="16" t="s">
        <v>178</v>
      </c>
      <c r="BM120" s="16" t="s">
        <v>2176</v>
      </c>
    </row>
    <row r="121" s="12" customFormat="1">
      <c r="B121" s="228"/>
      <c r="C121" s="229"/>
      <c r="D121" s="219" t="s">
        <v>180</v>
      </c>
      <c r="E121" s="230" t="s">
        <v>1</v>
      </c>
      <c r="F121" s="231" t="s">
        <v>2177</v>
      </c>
      <c r="G121" s="229"/>
      <c r="H121" s="232">
        <v>21.664999999999999</v>
      </c>
      <c r="I121" s="233"/>
      <c r="J121" s="229"/>
      <c r="K121" s="229"/>
      <c r="L121" s="234"/>
      <c r="M121" s="235"/>
      <c r="N121" s="236"/>
      <c r="O121" s="236"/>
      <c r="P121" s="236"/>
      <c r="Q121" s="236"/>
      <c r="R121" s="236"/>
      <c r="S121" s="236"/>
      <c r="T121" s="237"/>
      <c r="AT121" s="238" t="s">
        <v>180</v>
      </c>
      <c r="AU121" s="238" t="s">
        <v>87</v>
      </c>
      <c r="AV121" s="12" t="s">
        <v>87</v>
      </c>
      <c r="AW121" s="12" t="s">
        <v>38</v>
      </c>
      <c r="AX121" s="12" t="s">
        <v>85</v>
      </c>
      <c r="AY121" s="238" t="s">
        <v>171</v>
      </c>
    </row>
    <row r="122" s="10" customFormat="1" ht="22.8" customHeight="1">
      <c r="B122" s="189"/>
      <c r="C122" s="190"/>
      <c r="D122" s="191" t="s">
        <v>76</v>
      </c>
      <c r="E122" s="203" t="s">
        <v>202</v>
      </c>
      <c r="F122" s="203" t="s">
        <v>542</v>
      </c>
      <c r="G122" s="190"/>
      <c r="H122" s="190"/>
      <c r="I122" s="193"/>
      <c r="J122" s="204">
        <f>BK122</f>
        <v>0</v>
      </c>
      <c r="K122" s="190"/>
      <c r="L122" s="195"/>
      <c r="M122" s="196"/>
      <c r="N122" s="197"/>
      <c r="O122" s="197"/>
      <c r="P122" s="198">
        <f>SUM(P123:P224)</f>
        <v>0</v>
      </c>
      <c r="Q122" s="197"/>
      <c r="R122" s="198">
        <f>SUM(R123:R224)</f>
        <v>25.151710699999999</v>
      </c>
      <c r="S122" s="197"/>
      <c r="T122" s="199">
        <f>SUM(T123:T224)</f>
        <v>0</v>
      </c>
      <c r="AR122" s="200" t="s">
        <v>85</v>
      </c>
      <c r="AT122" s="201" t="s">
        <v>76</v>
      </c>
      <c r="AU122" s="201" t="s">
        <v>85</v>
      </c>
      <c r="AY122" s="200" t="s">
        <v>171</v>
      </c>
      <c r="BK122" s="202">
        <f>SUM(BK123:BK224)</f>
        <v>0</v>
      </c>
    </row>
    <row r="123" s="1" customFormat="1" ht="16.5" customHeight="1">
      <c r="B123" s="38"/>
      <c r="C123" s="205" t="s">
        <v>254</v>
      </c>
      <c r="D123" s="205" t="s">
        <v>173</v>
      </c>
      <c r="E123" s="206" t="s">
        <v>2178</v>
      </c>
      <c r="F123" s="207" t="s">
        <v>2179</v>
      </c>
      <c r="G123" s="208" t="s">
        <v>176</v>
      </c>
      <c r="H123" s="209">
        <v>127.8</v>
      </c>
      <c r="I123" s="210"/>
      <c r="J123" s="211">
        <f>ROUND(I123*H123,2)</f>
        <v>0</v>
      </c>
      <c r="K123" s="207" t="s">
        <v>177</v>
      </c>
      <c r="L123" s="43"/>
      <c r="M123" s="212" t="s">
        <v>1</v>
      </c>
      <c r="N123" s="213" t="s">
        <v>48</v>
      </c>
      <c r="O123" s="79"/>
      <c r="P123" s="214">
        <f>O123*H123</f>
        <v>0</v>
      </c>
      <c r="Q123" s="214">
        <v>0.00038999999999999999</v>
      </c>
      <c r="R123" s="214">
        <f>Q123*H123</f>
        <v>0.049841999999999997</v>
      </c>
      <c r="S123" s="214">
        <v>0</v>
      </c>
      <c r="T123" s="215">
        <f>S123*H123</f>
        <v>0</v>
      </c>
      <c r="AR123" s="16" t="s">
        <v>178</v>
      </c>
      <c r="AT123" s="16" t="s">
        <v>173</v>
      </c>
      <c r="AU123" s="16" t="s">
        <v>87</v>
      </c>
      <c r="AY123" s="16" t="s">
        <v>171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6" t="s">
        <v>85</v>
      </c>
      <c r="BK123" s="216">
        <f>ROUND(I123*H123,2)</f>
        <v>0</v>
      </c>
      <c r="BL123" s="16" t="s">
        <v>178</v>
      </c>
      <c r="BM123" s="16" t="s">
        <v>2180</v>
      </c>
    </row>
    <row r="124" s="1" customFormat="1" ht="16.5" customHeight="1">
      <c r="B124" s="38"/>
      <c r="C124" s="205" t="s">
        <v>260</v>
      </c>
      <c r="D124" s="205" t="s">
        <v>173</v>
      </c>
      <c r="E124" s="206" t="s">
        <v>677</v>
      </c>
      <c r="F124" s="207" t="s">
        <v>678</v>
      </c>
      <c r="G124" s="208" t="s">
        <v>176</v>
      </c>
      <c r="H124" s="209">
        <v>95.640000000000001</v>
      </c>
      <c r="I124" s="210"/>
      <c r="J124" s="211">
        <f>ROUND(I124*H124,2)</f>
        <v>0</v>
      </c>
      <c r="K124" s="207" t="s">
        <v>177</v>
      </c>
      <c r="L124" s="43"/>
      <c r="M124" s="212" t="s">
        <v>1</v>
      </c>
      <c r="N124" s="213" t="s">
        <v>48</v>
      </c>
      <c r="O124" s="79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AR124" s="16" t="s">
        <v>178</v>
      </c>
      <c r="AT124" s="16" t="s">
        <v>173</v>
      </c>
      <c r="AU124" s="16" t="s">
        <v>87</v>
      </c>
      <c r="AY124" s="16" t="s">
        <v>171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6" t="s">
        <v>85</v>
      </c>
      <c r="BK124" s="216">
        <f>ROUND(I124*H124,2)</f>
        <v>0</v>
      </c>
      <c r="BL124" s="16" t="s">
        <v>178</v>
      </c>
      <c r="BM124" s="16" t="s">
        <v>2181</v>
      </c>
    </row>
    <row r="125" s="1" customFormat="1" ht="16.5" customHeight="1">
      <c r="B125" s="38"/>
      <c r="C125" s="205" t="s">
        <v>265</v>
      </c>
      <c r="D125" s="205" t="s">
        <v>173</v>
      </c>
      <c r="E125" s="206" t="s">
        <v>2182</v>
      </c>
      <c r="F125" s="207" t="s">
        <v>2183</v>
      </c>
      <c r="G125" s="208" t="s">
        <v>176</v>
      </c>
      <c r="H125" s="209">
        <v>127.8</v>
      </c>
      <c r="I125" s="210"/>
      <c r="J125" s="211">
        <f>ROUND(I125*H125,2)</f>
        <v>0</v>
      </c>
      <c r="K125" s="207" t="s">
        <v>177</v>
      </c>
      <c r="L125" s="43"/>
      <c r="M125" s="212" t="s">
        <v>1</v>
      </c>
      <c r="N125" s="213" t="s">
        <v>48</v>
      </c>
      <c r="O125" s="79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AR125" s="16" t="s">
        <v>178</v>
      </c>
      <c r="AT125" s="16" t="s">
        <v>173</v>
      </c>
      <c r="AU125" s="16" t="s">
        <v>87</v>
      </c>
      <c r="AY125" s="16" t="s">
        <v>171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85</v>
      </c>
      <c r="BK125" s="216">
        <f>ROUND(I125*H125,2)</f>
        <v>0</v>
      </c>
      <c r="BL125" s="16" t="s">
        <v>178</v>
      </c>
      <c r="BM125" s="16" t="s">
        <v>2184</v>
      </c>
    </row>
    <row r="126" s="1" customFormat="1" ht="16.5" customHeight="1">
      <c r="B126" s="38"/>
      <c r="C126" s="205" t="s">
        <v>272</v>
      </c>
      <c r="D126" s="205" t="s">
        <v>173</v>
      </c>
      <c r="E126" s="206" t="s">
        <v>2185</v>
      </c>
      <c r="F126" s="207" t="s">
        <v>2186</v>
      </c>
      <c r="G126" s="208" t="s">
        <v>176</v>
      </c>
      <c r="H126" s="209">
        <v>127.8</v>
      </c>
      <c r="I126" s="210"/>
      <c r="J126" s="211">
        <f>ROUND(I126*H126,2)</f>
        <v>0</v>
      </c>
      <c r="K126" s="207" t="s">
        <v>177</v>
      </c>
      <c r="L126" s="43"/>
      <c r="M126" s="212" t="s">
        <v>1</v>
      </c>
      <c r="N126" s="213" t="s">
        <v>48</v>
      </c>
      <c r="O126" s="79"/>
      <c r="P126" s="214">
        <f>O126*H126</f>
        <v>0</v>
      </c>
      <c r="Q126" s="214">
        <v>0.020480000000000002</v>
      </c>
      <c r="R126" s="214">
        <f>Q126*H126</f>
        <v>2.6173440000000001</v>
      </c>
      <c r="S126" s="214">
        <v>0</v>
      </c>
      <c r="T126" s="215">
        <f>S126*H126</f>
        <v>0</v>
      </c>
      <c r="AR126" s="16" t="s">
        <v>178</v>
      </c>
      <c r="AT126" s="16" t="s">
        <v>173</v>
      </c>
      <c r="AU126" s="16" t="s">
        <v>87</v>
      </c>
      <c r="AY126" s="16" t="s">
        <v>171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6" t="s">
        <v>85</v>
      </c>
      <c r="BK126" s="216">
        <f>ROUND(I126*H126,2)</f>
        <v>0</v>
      </c>
      <c r="BL126" s="16" t="s">
        <v>178</v>
      </c>
      <c r="BM126" s="16" t="s">
        <v>2187</v>
      </c>
    </row>
    <row r="127" s="1" customFormat="1" ht="16.5" customHeight="1">
      <c r="B127" s="38"/>
      <c r="C127" s="205" t="s">
        <v>277</v>
      </c>
      <c r="D127" s="205" t="s">
        <v>173</v>
      </c>
      <c r="E127" s="206" t="s">
        <v>672</v>
      </c>
      <c r="F127" s="207" t="s">
        <v>673</v>
      </c>
      <c r="G127" s="208" t="s">
        <v>176</v>
      </c>
      <c r="H127" s="209">
        <v>127.8</v>
      </c>
      <c r="I127" s="210"/>
      <c r="J127" s="211">
        <f>ROUND(I127*H127,2)</f>
        <v>0</v>
      </c>
      <c r="K127" s="207" t="s">
        <v>177</v>
      </c>
      <c r="L127" s="43"/>
      <c r="M127" s="212" t="s">
        <v>1</v>
      </c>
      <c r="N127" s="213" t="s">
        <v>48</v>
      </c>
      <c r="O127" s="79"/>
      <c r="P127" s="214">
        <f>O127*H127</f>
        <v>0</v>
      </c>
      <c r="Q127" s="214">
        <v>0.0020999999999999999</v>
      </c>
      <c r="R127" s="214">
        <f>Q127*H127</f>
        <v>0.26837999999999995</v>
      </c>
      <c r="S127" s="214">
        <v>0</v>
      </c>
      <c r="T127" s="215">
        <f>S127*H127</f>
        <v>0</v>
      </c>
      <c r="AR127" s="16" t="s">
        <v>178</v>
      </c>
      <c r="AT127" s="16" t="s">
        <v>173</v>
      </c>
      <c r="AU127" s="16" t="s">
        <v>87</v>
      </c>
      <c r="AY127" s="16" t="s">
        <v>171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85</v>
      </c>
      <c r="BK127" s="216">
        <f>ROUND(I127*H127,2)</f>
        <v>0</v>
      </c>
      <c r="BL127" s="16" t="s">
        <v>178</v>
      </c>
      <c r="BM127" s="16" t="s">
        <v>2188</v>
      </c>
    </row>
    <row r="128" s="1" customFormat="1" ht="16.5" customHeight="1">
      <c r="B128" s="38"/>
      <c r="C128" s="205" t="s">
        <v>7</v>
      </c>
      <c r="D128" s="205" t="s">
        <v>173</v>
      </c>
      <c r="E128" s="206" t="s">
        <v>668</v>
      </c>
      <c r="F128" s="207" t="s">
        <v>669</v>
      </c>
      <c r="G128" s="208" t="s">
        <v>176</v>
      </c>
      <c r="H128" s="209">
        <v>127.8</v>
      </c>
      <c r="I128" s="210"/>
      <c r="J128" s="211">
        <f>ROUND(I128*H128,2)</f>
        <v>0</v>
      </c>
      <c r="K128" s="207" t="s">
        <v>177</v>
      </c>
      <c r="L128" s="43"/>
      <c r="M128" s="212" t="s">
        <v>1</v>
      </c>
      <c r="N128" s="213" t="s">
        <v>48</v>
      </c>
      <c r="O128" s="79"/>
      <c r="P128" s="214">
        <f>O128*H128</f>
        <v>0</v>
      </c>
      <c r="Q128" s="214">
        <v>0.0054599999999999996</v>
      </c>
      <c r="R128" s="214">
        <f>Q128*H128</f>
        <v>0.69778799999999996</v>
      </c>
      <c r="S128" s="214">
        <v>0</v>
      </c>
      <c r="T128" s="215">
        <f>S128*H128</f>
        <v>0</v>
      </c>
      <c r="AR128" s="16" t="s">
        <v>178</v>
      </c>
      <c r="AT128" s="16" t="s">
        <v>173</v>
      </c>
      <c r="AU128" s="16" t="s">
        <v>87</v>
      </c>
      <c r="AY128" s="16" t="s">
        <v>171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6" t="s">
        <v>85</v>
      </c>
      <c r="BK128" s="216">
        <f>ROUND(I128*H128,2)</f>
        <v>0</v>
      </c>
      <c r="BL128" s="16" t="s">
        <v>178</v>
      </c>
      <c r="BM128" s="16" t="s">
        <v>2189</v>
      </c>
    </row>
    <row r="129" s="1" customFormat="1" ht="16.5" customHeight="1">
      <c r="B129" s="38"/>
      <c r="C129" s="205" t="s">
        <v>288</v>
      </c>
      <c r="D129" s="205" t="s">
        <v>173</v>
      </c>
      <c r="E129" s="206" t="s">
        <v>2190</v>
      </c>
      <c r="F129" s="207" t="s">
        <v>2191</v>
      </c>
      <c r="G129" s="208" t="s">
        <v>176</v>
      </c>
      <c r="H129" s="209">
        <v>26.478999999999999</v>
      </c>
      <c r="I129" s="210"/>
      <c r="J129" s="211">
        <f>ROUND(I129*H129,2)</f>
        <v>0</v>
      </c>
      <c r="K129" s="207" t="s">
        <v>177</v>
      </c>
      <c r="L129" s="43"/>
      <c r="M129" s="212" t="s">
        <v>1</v>
      </c>
      <c r="N129" s="213" t="s">
        <v>48</v>
      </c>
      <c r="O129" s="79"/>
      <c r="P129" s="214">
        <f>O129*H129</f>
        <v>0</v>
      </c>
      <c r="Q129" s="214">
        <v>0.28361999999999998</v>
      </c>
      <c r="R129" s="214">
        <f>Q129*H129</f>
        <v>7.5099739799999989</v>
      </c>
      <c r="S129" s="214">
        <v>0</v>
      </c>
      <c r="T129" s="215">
        <f>S129*H129</f>
        <v>0</v>
      </c>
      <c r="AR129" s="16" t="s">
        <v>178</v>
      </c>
      <c r="AT129" s="16" t="s">
        <v>173</v>
      </c>
      <c r="AU129" s="16" t="s">
        <v>87</v>
      </c>
      <c r="AY129" s="16" t="s">
        <v>171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85</v>
      </c>
      <c r="BK129" s="216">
        <f>ROUND(I129*H129,2)</f>
        <v>0</v>
      </c>
      <c r="BL129" s="16" t="s">
        <v>178</v>
      </c>
      <c r="BM129" s="16" t="s">
        <v>2192</v>
      </c>
    </row>
    <row r="130" s="12" customFormat="1">
      <c r="B130" s="228"/>
      <c r="C130" s="229"/>
      <c r="D130" s="219" t="s">
        <v>180</v>
      </c>
      <c r="E130" s="230" t="s">
        <v>1</v>
      </c>
      <c r="F130" s="231" t="s">
        <v>2193</v>
      </c>
      <c r="G130" s="229"/>
      <c r="H130" s="232">
        <v>24.071999999999999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AT130" s="238" t="s">
        <v>180</v>
      </c>
      <c r="AU130" s="238" t="s">
        <v>87</v>
      </c>
      <c r="AV130" s="12" t="s">
        <v>87</v>
      </c>
      <c r="AW130" s="12" t="s">
        <v>38</v>
      </c>
      <c r="AX130" s="12" t="s">
        <v>77</v>
      </c>
      <c r="AY130" s="238" t="s">
        <v>171</v>
      </c>
    </row>
    <row r="131" s="14" customFormat="1">
      <c r="B131" s="250"/>
      <c r="C131" s="251"/>
      <c r="D131" s="219" t="s">
        <v>180</v>
      </c>
      <c r="E131" s="252" t="s">
        <v>1</v>
      </c>
      <c r="F131" s="253" t="s">
        <v>283</v>
      </c>
      <c r="G131" s="251"/>
      <c r="H131" s="254">
        <v>24.071999999999999</v>
      </c>
      <c r="I131" s="255"/>
      <c r="J131" s="251"/>
      <c r="K131" s="251"/>
      <c r="L131" s="256"/>
      <c r="M131" s="257"/>
      <c r="N131" s="258"/>
      <c r="O131" s="258"/>
      <c r="P131" s="258"/>
      <c r="Q131" s="258"/>
      <c r="R131" s="258"/>
      <c r="S131" s="258"/>
      <c r="T131" s="259"/>
      <c r="AT131" s="260" t="s">
        <v>180</v>
      </c>
      <c r="AU131" s="260" t="s">
        <v>87</v>
      </c>
      <c r="AV131" s="14" t="s">
        <v>186</v>
      </c>
      <c r="AW131" s="14" t="s">
        <v>38</v>
      </c>
      <c r="AX131" s="14" t="s">
        <v>77</v>
      </c>
      <c r="AY131" s="260" t="s">
        <v>171</v>
      </c>
    </row>
    <row r="132" s="12" customFormat="1">
      <c r="B132" s="228"/>
      <c r="C132" s="229"/>
      <c r="D132" s="219" t="s">
        <v>180</v>
      </c>
      <c r="E132" s="230" t="s">
        <v>1</v>
      </c>
      <c r="F132" s="231" t="s">
        <v>2194</v>
      </c>
      <c r="G132" s="229"/>
      <c r="H132" s="232">
        <v>26.478999999999999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AT132" s="238" t="s">
        <v>180</v>
      </c>
      <c r="AU132" s="238" t="s">
        <v>87</v>
      </c>
      <c r="AV132" s="12" t="s">
        <v>87</v>
      </c>
      <c r="AW132" s="12" t="s">
        <v>38</v>
      </c>
      <c r="AX132" s="12" t="s">
        <v>85</v>
      </c>
      <c r="AY132" s="238" t="s">
        <v>171</v>
      </c>
    </row>
    <row r="133" s="1" customFormat="1" ht="16.5" customHeight="1">
      <c r="B133" s="38"/>
      <c r="C133" s="205" t="s">
        <v>293</v>
      </c>
      <c r="D133" s="205" t="s">
        <v>173</v>
      </c>
      <c r="E133" s="206" t="s">
        <v>2195</v>
      </c>
      <c r="F133" s="207" t="s">
        <v>2196</v>
      </c>
      <c r="G133" s="208" t="s">
        <v>189</v>
      </c>
      <c r="H133" s="209">
        <v>47.046999999999997</v>
      </c>
      <c r="I133" s="210"/>
      <c r="J133" s="211">
        <f>ROUND(I133*H133,2)</f>
        <v>0</v>
      </c>
      <c r="K133" s="207" t="s">
        <v>177</v>
      </c>
      <c r="L133" s="43"/>
      <c r="M133" s="212" t="s">
        <v>1</v>
      </c>
      <c r="N133" s="213" t="s">
        <v>48</v>
      </c>
      <c r="O133" s="79"/>
      <c r="P133" s="214">
        <f>O133*H133</f>
        <v>0</v>
      </c>
      <c r="Q133" s="214">
        <v>0.12895000000000001</v>
      </c>
      <c r="R133" s="214">
        <f>Q133*H133</f>
        <v>6.0667106500000001</v>
      </c>
      <c r="S133" s="214">
        <v>0</v>
      </c>
      <c r="T133" s="215">
        <f>S133*H133</f>
        <v>0</v>
      </c>
      <c r="AR133" s="16" t="s">
        <v>178</v>
      </c>
      <c r="AT133" s="16" t="s">
        <v>173</v>
      </c>
      <c r="AU133" s="16" t="s">
        <v>87</v>
      </c>
      <c r="AY133" s="16" t="s">
        <v>171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6" t="s">
        <v>85</v>
      </c>
      <c r="BK133" s="216">
        <f>ROUND(I133*H133,2)</f>
        <v>0</v>
      </c>
      <c r="BL133" s="16" t="s">
        <v>178</v>
      </c>
      <c r="BM133" s="16" t="s">
        <v>2197</v>
      </c>
    </row>
    <row r="134" s="12" customFormat="1">
      <c r="B134" s="228"/>
      <c r="C134" s="229"/>
      <c r="D134" s="219" t="s">
        <v>180</v>
      </c>
      <c r="E134" s="230" t="s">
        <v>1</v>
      </c>
      <c r="F134" s="231" t="s">
        <v>2198</v>
      </c>
      <c r="G134" s="229"/>
      <c r="H134" s="232">
        <v>42.770000000000003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AT134" s="238" t="s">
        <v>180</v>
      </c>
      <c r="AU134" s="238" t="s">
        <v>87</v>
      </c>
      <c r="AV134" s="12" t="s">
        <v>87</v>
      </c>
      <c r="AW134" s="12" t="s">
        <v>38</v>
      </c>
      <c r="AX134" s="12" t="s">
        <v>77</v>
      </c>
      <c r="AY134" s="238" t="s">
        <v>171</v>
      </c>
    </row>
    <row r="135" s="14" customFormat="1">
      <c r="B135" s="250"/>
      <c r="C135" s="251"/>
      <c r="D135" s="219" t="s">
        <v>180</v>
      </c>
      <c r="E135" s="252" t="s">
        <v>1</v>
      </c>
      <c r="F135" s="253" t="s">
        <v>283</v>
      </c>
      <c r="G135" s="251"/>
      <c r="H135" s="254">
        <v>42.770000000000003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AT135" s="260" t="s">
        <v>180</v>
      </c>
      <c r="AU135" s="260" t="s">
        <v>87</v>
      </c>
      <c r="AV135" s="14" t="s">
        <v>186</v>
      </c>
      <c r="AW135" s="14" t="s">
        <v>38</v>
      </c>
      <c r="AX135" s="14" t="s">
        <v>77</v>
      </c>
      <c r="AY135" s="260" t="s">
        <v>171</v>
      </c>
    </row>
    <row r="136" s="12" customFormat="1">
      <c r="B136" s="228"/>
      <c r="C136" s="229"/>
      <c r="D136" s="219" t="s">
        <v>180</v>
      </c>
      <c r="E136" s="230" t="s">
        <v>1</v>
      </c>
      <c r="F136" s="231" t="s">
        <v>2199</v>
      </c>
      <c r="G136" s="229"/>
      <c r="H136" s="232">
        <v>47.046999999999997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AT136" s="238" t="s">
        <v>180</v>
      </c>
      <c r="AU136" s="238" t="s">
        <v>87</v>
      </c>
      <c r="AV136" s="12" t="s">
        <v>87</v>
      </c>
      <c r="AW136" s="12" t="s">
        <v>38</v>
      </c>
      <c r="AX136" s="12" t="s">
        <v>85</v>
      </c>
      <c r="AY136" s="238" t="s">
        <v>171</v>
      </c>
    </row>
    <row r="137" s="1" customFormat="1" ht="16.5" customHeight="1">
      <c r="B137" s="38"/>
      <c r="C137" s="205" t="s">
        <v>299</v>
      </c>
      <c r="D137" s="205" t="s">
        <v>173</v>
      </c>
      <c r="E137" s="206" t="s">
        <v>2200</v>
      </c>
      <c r="F137" s="207" t="s">
        <v>2201</v>
      </c>
      <c r="G137" s="208" t="s">
        <v>176</v>
      </c>
      <c r="H137" s="209">
        <v>13.109999999999999</v>
      </c>
      <c r="I137" s="210"/>
      <c r="J137" s="211">
        <f>ROUND(I137*H137,2)</f>
        <v>0</v>
      </c>
      <c r="K137" s="207" t="s">
        <v>177</v>
      </c>
      <c r="L137" s="43"/>
      <c r="M137" s="212" t="s">
        <v>1</v>
      </c>
      <c r="N137" s="213" t="s">
        <v>48</v>
      </c>
      <c r="O137" s="79"/>
      <c r="P137" s="214">
        <f>O137*H137</f>
        <v>0</v>
      </c>
      <c r="Q137" s="214">
        <v>0.0086499999999999997</v>
      </c>
      <c r="R137" s="214">
        <f>Q137*H137</f>
        <v>0.11340149999999999</v>
      </c>
      <c r="S137" s="214">
        <v>0</v>
      </c>
      <c r="T137" s="215">
        <f>S137*H137</f>
        <v>0</v>
      </c>
      <c r="AR137" s="16" t="s">
        <v>178</v>
      </c>
      <c r="AT137" s="16" t="s">
        <v>173</v>
      </c>
      <c r="AU137" s="16" t="s">
        <v>87</v>
      </c>
      <c r="AY137" s="16" t="s">
        <v>171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6" t="s">
        <v>85</v>
      </c>
      <c r="BK137" s="216">
        <f>ROUND(I137*H137,2)</f>
        <v>0</v>
      </c>
      <c r="BL137" s="16" t="s">
        <v>178</v>
      </c>
      <c r="BM137" s="16" t="s">
        <v>2202</v>
      </c>
    </row>
    <row r="138" s="11" customFormat="1">
      <c r="B138" s="217"/>
      <c r="C138" s="218"/>
      <c r="D138" s="219" t="s">
        <v>180</v>
      </c>
      <c r="E138" s="220" t="s">
        <v>1</v>
      </c>
      <c r="F138" s="221" t="s">
        <v>2203</v>
      </c>
      <c r="G138" s="218"/>
      <c r="H138" s="220" t="s">
        <v>1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180</v>
      </c>
      <c r="AU138" s="227" t="s">
        <v>87</v>
      </c>
      <c r="AV138" s="11" t="s">
        <v>85</v>
      </c>
      <c r="AW138" s="11" t="s">
        <v>38</v>
      </c>
      <c r="AX138" s="11" t="s">
        <v>77</v>
      </c>
      <c r="AY138" s="227" t="s">
        <v>171</v>
      </c>
    </row>
    <row r="139" s="12" customFormat="1">
      <c r="B139" s="228"/>
      <c r="C139" s="229"/>
      <c r="D139" s="219" t="s">
        <v>180</v>
      </c>
      <c r="E139" s="230" t="s">
        <v>1</v>
      </c>
      <c r="F139" s="231" t="s">
        <v>2204</v>
      </c>
      <c r="G139" s="229"/>
      <c r="H139" s="232">
        <v>13.109999999999999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180</v>
      </c>
      <c r="AU139" s="238" t="s">
        <v>87</v>
      </c>
      <c r="AV139" s="12" t="s">
        <v>87</v>
      </c>
      <c r="AW139" s="12" t="s">
        <v>38</v>
      </c>
      <c r="AX139" s="12" t="s">
        <v>85</v>
      </c>
      <c r="AY139" s="238" t="s">
        <v>171</v>
      </c>
    </row>
    <row r="140" s="1" customFormat="1" ht="16.5" customHeight="1">
      <c r="B140" s="38"/>
      <c r="C140" s="205" t="s">
        <v>305</v>
      </c>
      <c r="D140" s="205" t="s">
        <v>173</v>
      </c>
      <c r="E140" s="206" t="s">
        <v>2205</v>
      </c>
      <c r="F140" s="207" t="s">
        <v>2206</v>
      </c>
      <c r="G140" s="208" t="s">
        <v>176</v>
      </c>
      <c r="H140" s="209">
        <v>13.109999999999999</v>
      </c>
      <c r="I140" s="210"/>
      <c r="J140" s="211">
        <f>ROUND(I140*H140,2)</f>
        <v>0</v>
      </c>
      <c r="K140" s="207" t="s">
        <v>177</v>
      </c>
      <c r="L140" s="43"/>
      <c r="M140" s="212" t="s">
        <v>1</v>
      </c>
      <c r="N140" s="213" t="s">
        <v>48</v>
      </c>
      <c r="O140" s="79"/>
      <c r="P140" s="214">
        <f>O140*H140</f>
        <v>0</v>
      </c>
      <c r="Q140" s="214">
        <v>0.0043800000000000002</v>
      </c>
      <c r="R140" s="214">
        <f>Q140*H140</f>
        <v>0.057421800000000002</v>
      </c>
      <c r="S140" s="214">
        <v>0</v>
      </c>
      <c r="T140" s="215">
        <f>S140*H140</f>
        <v>0</v>
      </c>
      <c r="AR140" s="16" t="s">
        <v>178</v>
      </c>
      <c r="AT140" s="16" t="s">
        <v>173</v>
      </c>
      <c r="AU140" s="16" t="s">
        <v>87</v>
      </c>
      <c r="AY140" s="16" t="s">
        <v>171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6" t="s">
        <v>85</v>
      </c>
      <c r="BK140" s="216">
        <f>ROUND(I140*H140,2)</f>
        <v>0</v>
      </c>
      <c r="BL140" s="16" t="s">
        <v>178</v>
      </c>
      <c r="BM140" s="16" t="s">
        <v>2207</v>
      </c>
    </row>
    <row r="141" s="11" customFormat="1">
      <c r="B141" s="217"/>
      <c r="C141" s="218"/>
      <c r="D141" s="219" t="s">
        <v>180</v>
      </c>
      <c r="E141" s="220" t="s">
        <v>1</v>
      </c>
      <c r="F141" s="221" t="s">
        <v>2203</v>
      </c>
      <c r="G141" s="218"/>
      <c r="H141" s="220" t="s">
        <v>1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180</v>
      </c>
      <c r="AU141" s="227" t="s">
        <v>87</v>
      </c>
      <c r="AV141" s="11" t="s">
        <v>85</v>
      </c>
      <c r="AW141" s="11" t="s">
        <v>38</v>
      </c>
      <c r="AX141" s="11" t="s">
        <v>77</v>
      </c>
      <c r="AY141" s="227" t="s">
        <v>171</v>
      </c>
    </row>
    <row r="142" s="12" customFormat="1">
      <c r="B142" s="228"/>
      <c r="C142" s="229"/>
      <c r="D142" s="219" t="s">
        <v>180</v>
      </c>
      <c r="E142" s="230" t="s">
        <v>1</v>
      </c>
      <c r="F142" s="231" t="s">
        <v>2204</v>
      </c>
      <c r="G142" s="229"/>
      <c r="H142" s="232">
        <v>13.109999999999999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AT142" s="238" t="s">
        <v>180</v>
      </c>
      <c r="AU142" s="238" t="s">
        <v>87</v>
      </c>
      <c r="AV142" s="12" t="s">
        <v>87</v>
      </c>
      <c r="AW142" s="12" t="s">
        <v>38</v>
      </c>
      <c r="AX142" s="12" t="s">
        <v>85</v>
      </c>
      <c r="AY142" s="238" t="s">
        <v>171</v>
      </c>
    </row>
    <row r="143" s="1" customFormat="1" ht="16.5" customHeight="1">
      <c r="B143" s="38"/>
      <c r="C143" s="261" t="s">
        <v>312</v>
      </c>
      <c r="D143" s="261" t="s">
        <v>383</v>
      </c>
      <c r="E143" s="262" t="s">
        <v>2208</v>
      </c>
      <c r="F143" s="263" t="s">
        <v>2209</v>
      </c>
      <c r="G143" s="264" t="s">
        <v>176</v>
      </c>
      <c r="H143" s="265">
        <v>13.372</v>
      </c>
      <c r="I143" s="266"/>
      <c r="J143" s="267">
        <f>ROUND(I143*H143,2)</f>
        <v>0</v>
      </c>
      <c r="K143" s="263" t="s">
        <v>177</v>
      </c>
      <c r="L143" s="268"/>
      <c r="M143" s="269" t="s">
        <v>1</v>
      </c>
      <c r="N143" s="270" t="s">
        <v>48</v>
      </c>
      <c r="O143" s="79"/>
      <c r="P143" s="214">
        <f>O143*H143</f>
        <v>0</v>
      </c>
      <c r="Q143" s="214">
        <v>0.0033999999999999998</v>
      </c>
      <c r="R143" s="214">
        <f>Q143*H143</f>
        <v>0.0454648</v>
      </c>
      <c r="S143" s="214">
        <v>0</v>
      </c>
      <c r="T143" s="215">
        <f>S143*H143</f>
        <v>0</v>
      </c>
      <c r="AR143" s="16" t="s">
        <v>211</v>
      </c>
      <c r="AT143" s="16" t="s">
        <v>383</v>
      </c>
      <c r="AU143" s="16" t="s">
        <v>87</v>
      </c>
      <c r="AY143" s="16" t="s">
        <v>171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6" t="s">
        <v>85</v>
      </c>
      <c r="BK143" s="216">
        <f>ROUND(I143*H143,2)</f>
        <v>0</v>
      </c>
      <c r="BL143" s="16" t="s">
        <v>178</v>
      </c>
      <c r="BM143" s="16" t="s">
        <v>2210</v>
      </c>
    </row>
    <row r="144" s="12" customFormat="1">
      <c r="B144" s="228"/>
      <c r="C144" s="229"/>
      <c r="D144" s="219" t="s">
        <v>180</v>
      </c>
      <c r="E144" s="229"/>
      <c r="F144" s="231" t="s">
        <v>2211</v>
      </c>
      <c r="G144" s="229"/>
      <c r="H144" s="232">
        <v>13.372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180</v>
      </c>
      <c r="AU144" s="238" t="s">
        <v>87</v>
      </c>
      <c r="AV144" s="12" t="s">
        <v>87</v>
      </c>
      <c r="AW144" s="12" t="s">
        <v>4</v>
      </c>
      <c r="AX144" s="12" t="s">
        <v>85</v>
      </c>
      <c r="AY144" s="238" t="s">
        <v>171</v>
      </c>
    </row>
    <row r="145" s="1" customFormat="1" ht="16.5" customHeight="1">
      <c r="B145" s="38"/>
      <c r="C145" s="205" t="s">
        <v>317</v>
      </c>
      <c r="D145" s="205" t="s">
        <v>173</v>
      </c>
      <c r="E145" s="206" t="s">
        <v>2212</v>
      </c>
      <c r="F145" s="207" t="s">
        <v>2213</v>
      </c>
      <c r="G145" s="208" t="s">
        <v>176</v>
      </c>
      <c r="H145" s="209">
        <v>358.815</v>
      </c>
      <c r="I145" s="210"/>
      <c r="J145" s="211">
        <f>ROUND(I145*H145,2)</f>
        <v>0</v>
      </c>
      <c r="K145" s="207" t="s">
        <v>177</v>
      </c>
      <c r="L145" s="43"/>
      <c r="M145" s="212" t="s">
        <v>1</v>
      </c>
      <c r="N145" s="213" t="s">
        <v>48</v>
      </c>
      <c r="O145" s="79"/>
      <c r="P145" s="214">
        <f>O145*H145</f>
        <v>0</v>
      </c>
      <c r="Q145" s="214">
        <v>9.0000000000000006E-05</v>
      </c>
      <c r="R145" s="214">
        <f>Q145*H145</f>
        <v>0.032293349999999998</v>
      </c>
      <c r="S145" s="214">
        <v>0</v>
      </c>
      <c r="T145" s="215">
        <f>S145*H145</f>
        <v>0</v>
      </c>
      <c r="AR145" s="16" t="s">
        <v>178</v>
      </c>
      <c r="AT145" s="16" t="s">
        <v>173</v>
      </c>
      <c r="AU145" s="16" t="s">
        <v>87</v>
      </c>
      <c r="AY145" s="16" t="s">
        <v>171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6" t="s">
        <v>85</v>
      </c>
      <c r="BK145" s="216">
        <f>ROUND(I145*H145,2)</f>
        <v>0</v>
      </c>
      <c r="BL145" s="16" t="s">
        <v>178</v>
      </c>
      <c r="BM145" s="16" t="s">
        <v>2214</v>
      </c>
    </row>
    <row r="146" s="1" customFormat="1" ht="16.5" customHeight="1">
      <c r="B146" s="38"/>
      <c r="C146" s="205" t="s">
        <v>323</v>
      </c>
      <c r="D146" s="205" t="s">
        <v>173</v>
      </c>
      <c r="E146" s="206" t="s">
        <v>2215</v>
      </c>
      <c r="F146" s="207" t="s">
        <v>2216</v>
      </c>
      <c r="G146" s="208" t="s">
        <v>176</v>
      </c>
      <c r="H146" s="209">
        <v>13.109999999999999</v>
      </c>
      <c r="I146" s="210"/>
      <c r="J146" s="211">
        <f>ROUND(I146*H146,2)</f>
        <v>0</v>
      </c>
      <c r="K146" s="207" t="s">
        <v>177</v>
      </c>
      <c r="L146" s="43"/>
      <c r="M146" s="212" t="s">
        <v>1</v>
      </c>
      <c r="N146" s="213" t="s">
        <v>48</v>
      </c>
      <c r="O146" s="79"/>
      <c r="P146" s="214">
        <f>O146*H146</f>
        <v>0</v>
      </c>
      <c r="Q146" s="214">
        <v>0.0026800000000000001</v>
      </c>
      <c r="R146" s="214">
        <f>Q146*H146</f>
        <v>0.035134800000000001</v>
      </c>
      <c r="S146" s="214">
        <v>0</v>
      </c>
      <c r="T146" s="215">
        <f>S146*H146</f>
        <v>0</v>
      </c>
      <c r="AR146" s="16" t="s">
        <v>178</v>
      </c>
      <c r="AT146" s="16" t="s">
        <v>173</v>
      </c>
      <c r="AU146" s="16" t="s">
        <v>87</v>
      </c>
      <c r="AY146" s="16" t="s">
        <v>171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6" t="s">
        <v>85</v>
      </c>
      <c r="BK146" s="216">
        <f>ROUND(I146*H146,2)</f>
        <v>0</v>
      </c>
      <c r="BL146" s="16" t="s">
        <v>178</v>
      </c>
      <c r="BM146" s="16" t="s">
        <v>2217</v>
      </c>
    </row>
    <row r="147" s="11" customFormat="1">
      <c r="B147" s="217"/>
      <c r="C147" s="218"/>
      <c r="D147" s="219" t="s">
        <v>180</v>
      </c>
      <c r="E147" s="220" t="s">
        <v>1</v>
      </c>
      <c r="F147" s="221" t="s">
        <v>2203</v>
      </c>
      <c r="G147" s="218"/>
      <c r="H147" s="220" t="s">
        <v>1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180</v>
      </c>
      <c r="AU147" s="227" t="s">
        <v>87</v>
      </c>
      <c r="AV147" s="11" t="s">
        <v>85</v>
      </c>
      <c r="AW147" s="11" t="s">
        <v>38</v>
      </c>
      <c r="AX147" s="11" t="s">
        <v>77</v>
      </c>
      <c r="AY147" s="227" t="s">
        <v>171</v>
      </c>
    </row>
    <row r="148" s="12" customFormat="1">
      <c r="B148" s="228"/>
      <c r="C148" s="229"/>
      <c r="D148" s="219" t="s">
        <v>180</v>
      </c>
      <c r="E148" s="230" t="s">
        <v>1</v>
      </c>
      <c r="F148" s="231" t="s">
        <v>2204</v>
      </c>
      <c r="G148" s="229"/>
      <c r="H148" s="232">
        <v>13.109999999999999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180</v>
      </c>
      <c r="AU148" s="238" t="s">
        <v>87</v>
      </c>
      <c r="AV148" s="12" t="s">
        <v>87</v>
      </c>
      <c r="AW148" s="12" t="s">
        <v>38</v>
      </c>
      <c r="AX148" s="12" t="s">
        <v>85</v>
      </c>
      <c r="AY148" s="238" t="s">
        <v>171</v>
      </c>
    </row>
    <row r="149" s="1" customFormat="1" ht="16.5" customHeight="1">
      <c r="B149" s="38"/>
      <c r="C149" s="205" t="s">
        <v>328</v>
      </c>
      <c r="D149" s="205" t="s">
        <v>173</v>
      </c>
      <c r="E149" s="206" t="s">
        <v>610</v>
      </c>
      <c r="F149" s="207" t="s">
        <v>611</v>
      </c>
      <c r="G149" s="208" t="s">
        <v>176</v>
      </c>
      <c r="H149" s="209">
        <v>72.563000000000002</v>
      </c>
      <c r="I149" s="210"/>
      <c r="J149" s="211">
        <f>ROUND(I149*H149,2)</f>
        <v>0</v>
      </c>
      <c r="K149" s="207" t="s">
        <v>177</v>
      </c>
      <c r="L149" s="43"/>
      <c r="M149" s="212" t="s">
        <v>1</v>
      </c>
      <c r="N149" s="213" t="s">
        <v>48</v>
      </c>
      <c r="O149" s="79"/>
      <c r="P149" s="214">
        <f>O149*H149</f>
        <v>0</v>
      </c>
      <c r="Q149" s="214">
        <v>0.00025999999999999998</v>
      </c>
      <c r="R149" s="214">
        <f>Q149*H149</f>
        <v>0.018866379999999999</v>
      </c>
      <c r="S149" s="214">
        <v>0</v>
      </c>
      <c r="T149" s="215">
        <f>S149*H149</f>
        <v>0</v>
      </c>
      <c r="AR149" s="16" t="s">
        <v>178</v>
      </c>
      <c r="AT149" s="16" t="s">
        <v>173</v>
      </c>
      <c r="AU149" s="16" t="s">
        <v>87</v>
      </c>
      <c r="AY149" s="16" t="s">
        <v>171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6" t="s">
        <v>85</v>
      </c>
      <c r="BK149" s="216">
        <f>ROUND(I149*H149,2)</f>
        <v>0</v>
      </c>
      <c r="BL149" s="16" t="s">
        <v>178</v>
      </c>
      <c r="BM149" s="16" t="s">
        <v>2218</v>
      </c>
    </row>
    <row r="150" s="1" customFormat="1" ht="16.5" customHeight="1">
      <c r="B150" s="38"/>
      <c r="C150" s="205" t="s">
        <v>334</v>
      </c>
      <c r="D150" s="205" t="s">
        <v>173</v>
      </c>
      <c r="E150" s="206" t="s">
        <v>623</v>
      </c>
      <c r="F150" s="207" t="s">
        <v>624</v>
      </c>
      <c r="G150" s="208" t="s">
        <v>176</v>
      </c>
      <c r="H150" s="209">
        <v>72.563000000000002</v>
      </c>
      <c r="I150" s="210"/>
      <c r="J150" s="211">
        <f>ROUND(I150*H150,2)</f>
        <v>0</v>
      </c>
      <c r="K150" s="207" t="s">
        <v>177</v>
      </c>
      <c r="L150" s="43"/>
      <c r="M150" s="212" t="s">
        <v>1</v>
      </c>
      <c r="N150" s="213" t="s">
        <v>48</v>
      </c>
      <c r="O150" s="79"/>
      <c r="P150" s="214">
        <f>O150*H150</f>
        <v>0</v>
      </c>
      <c r="Q150" s="214">
        <v>0.0043800000000000002</v>
      </c>
      <c r="R150" s="214">
        <f>Q150*H150</f>
        <v>0.31782594000000003</v>
      </c>
      <c r="S150" s="214">
        <v>0</v>
      </c>
      <c r="T150" s="215">
        <f>S150*H150</f>
        <v>0</v>
      </c>
      <c r="AR150" s="16" t="s">
        <v>178</v>
      </c>
      <c r="AT150" s="16" t="s">
        <v>173</v>
      </c>
      <c r="AU150" s="16" t="s">
        <v>87</v>
      </c>
      <c r="AY150" s="16" t="s">
        <v>171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6" t="s">
        <v>85</v>
      </c>
      <c r="BK150" s="216">
        <f>ROUND(I150*H150,2)</f>
        <v>0</v>
      </c>
      <c r="BL150" s="16" t="s">
        <v>178</v>
      </c>
      <c r="BM150" s="16" t="s">
        <v>2219</v>
      </c>
    </row>
    <row r="151" s="11" customFormat="1">
      <c r="B151" s="217"/>
      <c r="C151" s="218"/>
      <c r="D151" s="219" t="s">
        <v>180</v>
      </c>
      <c r="E151" s="220" t="s">
        <v>1</v>
      </c>
      <c r="F151" s="221" t="s">
        <v>2220</v>
      </c>
      <c r="G151" s="218"/>
      <c r="H151" s="220" t="s">
        <v>1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180</v>
      </c>
      <c r="AU151" s="227" t="s">
        <v>87</v>
      </c>
      <c r="AV151" s="11" t="s">
        <v>85</v>
      </c>
      <c r="AW151" s="11" t="s">
        <v>38</v>
      </c>
      <c r="AX151" s="11" t="s">
        <v>77</v>
      </c>
      <c r="AY151" s="227" t="s">
        <v>171</v>
      </c>
    </row>
    <row r="152" s="12" customFormat="1">
      <c r="B152" s="228"/>
      <c r="C152" s="229"/>
      <c r="D152" s="219" t="s">
        <v>180</v>
      </c>
      <c r="E152" s="230" t="s">
        <v>1</v>
      </c>
      <c r="F152" s="231" t="s">
        <v>2221</v>
      </c>
      <c r="G152" s="229"/>
      <c r="H152" s="232">
        <v>58.063000000000002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180</v>
      </c>
      <c r="AU152" s="238" t="s">
        <v>87</v>
      </c>
      <c r="AV152" s="12" t="s">
        <v>87</v>
      </c>
      <c r="AW152" s="12" t="s">
        <v>38</v>
      </c>
      <c r="AX152" s="12" t="s">
        <v>77</v>
      </c>
      <c r="AY152" s="238" t="s">
        <v>171</v>
      </c>
    </row>
    <row r="153" s="12" customFormat="1">
      <c r="B153" s="228"/>
      <c r="C153" s="229"/>
      <c r="D153" s="219" t="s">
        <v>180</v>
      </c>
      <c r="E153" s="230" t="s">
        <v>1</v>
      </c>
      <c r="F153" s="231" t="s">
        <v>2222</v>
      </c>
      <c r="G153" s="229"/>
      <c r="H153" s="232">
        <v>14.5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AT153" s="238" t="s">
        <v>180</v>
      </c>
      <c r="AU153" s="238" t="s">
        <v>87</v>
      </c>
      <c r="AV153" s="12" t="s">
        <v>87</v>
      </c>
      <c r="AW153" s="12" t="s">
        <v>38</v>
      </c>
      <c r="AX153" s="12" t="s">
        <v>77</v>
      </c>
      <c r="AY153" s="238" t="s">
        <v>171</v>
      </c>
    </row>
    <row r="154" s="13" customFormat="1">
      <c r="B154" s="239"/>
      <c r="C154" s="240"/>
      <c r="D154" s="219" t="s">
        <v>180</v>
      </c>
      <c r="E154" s="241" t="s">
        <v>1</v>
      </c>
      <c r="F154" s="242" t="s">
        <v>253</v>
      </c>
      <c r="G154" s="240"/>
      <c r="H154" s="243">
        <v>72.563000000000002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AT154" s="249" t="s">
        <v>180</v>
      </c>
      <c r="AU154" s="249" t="s">
        <v>87</v>
      </c>
      <c r="AV154" s="13" t="s">
        <v>178</v>
      </c>
      <c r="AW154" s="13" t="s">
        <v>38</v>
      </c>
      <c r="AX154" s="13" t="s">
        <v>85</v>
      </c>
      <c r="AY154" s="249" t="s">
        <v>171</v>
      </c>
    </row>
    <row r="155" s="1" customFormat="1" ht="16.5" customHeight="1">
      <c r="B155" s="38"/>
      <c r="C155" s="205" t="s">
        <v>339</v>
      </c>
      <c r="D155" s="205" t="s">
        <v>173</v>
      </c>
      <c r="E155" s="206" t="s">
        <v>2223</v>
      </c>
      <c r="F155" s="207" t="s">
        <v>624</v>
      </c>
      <c r="G155" s="208" t="s">
        <v>176</v>
      </c>
      <c r="H155" s="209">
        <v>367.02999999999997</v>
      </c>
      <c r="I155" s="210"/>
      <c r="J155" s="211">
        <f>ROUND(I155*H155,2)</f>
        <v>0</v>
      </c>
      <c r="K155" s="207" t="s">
        <v>1</v>
      </c>
      <c r="L155" s="43"/>
      <c r="M155" s="212" t="s">
        <v>1</v>
      </c>
      <c r="N155" s="213" t="s">
        <v>48</v>
      </c>
      <c r="O155" s="79"/>
      <c r="P155" s="214">
        <f>O155*H155</f>
        <v>0</v>
      </c>
      <c r="Q155" s="214">
        <v>0.0043800000000000002</v>
      </c>
      <c r="R155" s="214">
        <f>Q155*H155</f>
        <v>1.6075914</v>
      </c>
      <c r="S155" s="214">
        <v>0</v>
      </c>
      <c r="T155" s="215">
        <f>S155*H155</f>
        <v>0</v>
      </c>
      <c r="AR155" s="16" t="s">
        <v>178</v>
      </c>
      <c r="AT155" s="16" t="s">
        <v>173</v>
      </c>
      <c r="AU155" s="16" t="s">
        <v>87</v>
      </c>
      <c r="AY155" s="16" t="s">
        <v>171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6" t="s">
        <v>85</v>
      </c>
      <c r="BK155" s="216">
        <f>ROUND(I155*H155,2)</f>
        <v>0</v>
      </c>
      <c r="BL155" s="16" t="s">
        <v>178</v>
      </c>
      <c r="BM155" s="16" t="s">
        <v>2224</v>
      </c>
    </row>
    <row r="156" s="11" customFormat="1">
      <c r="B156" s="217"/>
      <c r="C156" s="218"/>
      <c r="D156" s="219" t="s">
        <v>180</v>
      </c>
      <c r="E156" s="220" t="s">
        <v>1</v>
      </c>
      <c r="F156" s="221" t="s">
        <v>2225</v>
      </c>
      <c r="G156" s="218"/>
      <c r="H156" s="220" t="s">
        <v>1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180</v>
      </c>
      <c r="AU156" s="227" t="s">
        <v>87</v>
      </c>
      <c r="AV156" s="11" t="s">
        <v>85</v>
      </c>
      <c r="AW156" s="11" t="s">
        <v>38</v>
      </c>
      <c r="AX156" s="11" t="s">
        <v>77</v>
      </c>
      <c r="AY156" s="227" t="s">
        <v>171</v>
      </c>
    </row>
    <row r="157" s="12" customFormat="1">
      <c r="B157" s="228"/>
      <c r="C157" s="229"/>
      <c r="D157" s="219" t="s">
        <v>180</v>
      </c>
      <c r="E157" s="230" t="s">
        <v>1</v>
      </c>
      <c r="F157" s="231" t="s">
        <v>2226</v>
      </c>
      <c r="G157" s="229"/>
      <c r="H157" s="232">
        <v>8.2149999999999999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180</v>
      </c>
      <c r="AU157" s="238" t="s">
        <v>87</v>
      </c>
      <c r="AV157" s="12" t="s">
        <v>87</v>
      </c>
      <c r="AW157" s="12" t="s">
        <v>38</v>
      </c>
      <c r="AX157" s="12" t="s">
        <v>77</v>
      </c>
      <c r="AY157" s="238" t="s">
        <v>171</v>
      </c>
    </row>
    <row r="158" s="11" customFormat="1">
      <c r="B158" s="217"/>
      <c r="C158" s="218"/>
      <c r="D158" s="219" t="s">
        <v>180</v>
      </c>
      <c r="E158" s="220" t="s">
        <v>1</v>
      </c>
      <c r="F158" s="221" t="s">
        <v>2227</v>
      </c>
      <c r="G158" s="218"/>
      <c r="H158" s="220" t="s">
        <v>1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180</v>
      </c>
      <c r="AU158" s="227" t="s">
        <v>87</v>
      </c>
      <c r="AV158" s="11" t="s">
        <v>85</v>
      </c>
      <c r="AW158" s="11" t="s">
        <v>38</v>
      </c>
      <c r="AX158" s="11" t="s">
        <v>77</v>
      </c>
      <c r="AY158" s="227" t="s">
        <v>171</v>
      </c>
    </row>
    <row r="159" s="12" customFormat="1">
      <c r="B159" s="228"/>
      <c r="C159" s="229"/>
      <c r="D159" s="219" t="s">
        <v>180</v>
      </c>
      <c r="E159" s="230" t="s">
        <v>1</v>
      </c>
      <c r="F159" s="231" t="s">
        <v>2228</v>
      </c>
      <c r="G159" s="229"/>
      <c r="H159" s="232">
        <v>302.899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AT159" s="238" t="s">
        <v>180</v>
      </c>
      <c r="AU159" s="238" t="s">
        <v>87</v>
      </c>
      <c r="AV159" s="12" t="s">
        <v>87</v>
      </c>
      <c r="AW159" s="12" t="s">
        <v>38</v>
      </c>
      <c r="AX159" s="12" t="s">
        <v>77</v>
      </c>
      <c r="AY159" s="238" t="s">
        <v>171</v>
      </c>
    </row>
    <row r="160" s="12" customFormat="1">
      <c r="B160" s="228"/>
      <c r="C160" s="229"/>
      <c r="D160" s="219" t="s">
        <v>180</v>
      </c>
      <c r="E160" s="230" t="s">
        <v>1</v>
      </c>
      <c r="F160" s="231" t="s">
        <v>2229</v>
      </c>
      <c r="G160" s="229"/>
      <c r="H160" s="232">
        <v>82.707999999999998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180</v>
      </c>
      <c r="AU160" s="238" t="s">
        <v>87</v>
      </c>
      <c r="AV160" s="12" t="s">
        <v>87</v>
      </c>
      <c r="AW160" s="12" t="s">
        <v>38</v>
      </c>
      <c r="AX160" s="12" t="s">
        <v>77</v>
      </c>
      <c r="AY160" s="238" t="s">
        <v>171</v>
      </c>
    </row>
    <row r="161" s="12" customFormat="1">
      <c r="B161" s="228"/>
      <c r="C161" s="229"/>
      <c r="D161" s="219" t="s">
        <v>180</v>
      </c>
      <c r="E161" s="230" t="s">
        <v>1</v>
      </c>
      <c r="F161" s="231" t="s">
        <v>2230</v>
      </c>
      <c r="G161" s="229"/>
      <c r="H161" s="232">
        <v>86.727999999999994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AT161" s="238" t="s">
        <v>180</v>
      </c>
      <c r="AU161" s="238" t="s">
        <v>87</v>
      </c>
      <c r="AV161" s="12" t="s">
        <v>87</v>
      </c>
      <c r="AW161" s="12" t="s">
        <v>38</v>
      </c>
      <c r="AX161" s="12" t="s">
        <v>77</v>
      </c>
      <c r="AY161" s="238" t="s">
        <v>171</v>
      </c>
    </row>
    <row r="162" s="12" customFormat="1">
      <c r="B162" s="228"/>
      <c r="C162" s="229"/>
      <c r="D162" s="219" t="s">
        <v>180</v>
      </c>
      <c r="E162" s="230" t="s">
        <v>1</v>
      </c>
      <c r="F162" s="231" t="s">
        <v>2231</v>
      </c>
      <c r="G162" s="229"/>
      <c r="H162" s="232">
        <v>-87.599999999999994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180</v>
      </c>
      <c r="AU162" s="238" t="s">
        <v>87</v>
      </c>
      <c r="AV162" s="12" t="s">
        <v>87</v>
      </c>
      <c r="AW162" s="12" t="s">
        <v>38</v>
      </c>
      <c r="AX162" s="12" t="s">
        <v>77</v>
      </c>
      <c r="AY162" s="238" t="s">
        <v>171</v>
      </c>
    </row>
    <row r="163" s="12" customFormat="1">
      <c r="B163" s="228"/>
      <c r="C163" s="229"/>
      <c r="D163" s="219" t="s">
        <v>180</v>
      </c>
      <c r="E163" s="230" t="s">
        <v>1</v>
      </c>
      <c r="F163" s="231" t="s">
        <v>2232</v>
      </c>
      <c r="G163" s="229"/>
      <c r="H163" s="232">
        <v>-25.920000000000002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AT163" s="238" t="s">
        <v>180</v>
      </c>
      <c r="AU163" s="238" t="s">
        <v>87</v>
      </c>
      <c r="AV163" s="12" t="s">
        <v>87</v>
      </c>
      <c r="AW163" s="12" t="s">
        <v>38</v>
      </c>
      <c r="AX163" s="12" t="s">
        <v>77</v>
      </c>
      <c r="AY163" s="238" t="s">
        <v>171</v>
      </c>
    </row>
    <row r="164" s="13" customFormat="1">
      <c r="B164" s="239"/>
      <c r="C164" s="240"/>
      <c r="D164" s="219" t="s">
        <v>180</v>
      </c>
      <c r="E164" s="241" t="s">
        <v>1</v>
      </c>
      <c r="F164" s="242" t="s">
        <v>253</v>
      </c>
      <c r="G164" s="240"/>
      <c r="H164" s="243">
        <v>367.03000000000003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AT164" s="249" t="s">
        <v>180</v>
      </c>
      <c r="AU164" s="249" t="s">
        <v>87</v>
      </c>
      <c r="AV164" s="13" t="s">
        <v>178</v>
      </c>
      <c r="AW164" s="13" t="s">
        <v>38</v>
      </c>
      <c r="AX164" s="13" t="s">
        <v>85</v>
      </c>
      <c r="AY164" s="249" t="s">
        <v>171</v>
      </c>
    </row>
    <row r="165" s="1" customFormat="1" ht="16.5" customHeight="1">
      <c r="B165" s="38"/>
      <c r="C165" s="205" t="s">
        <v>343</v>
      </c>
      <c r="D165" s="205" t="s">
        <v>173</v>
      </c>
      <c r="E165" s="206" t="s">
        <v>2233</v>
      </c>
      <c r="F165" s="207" t="s">
        <v>2234</v>
      </c>
      <c r="G165" s="208" t="s">
        <v>189</v>
      </c>
      <c r="H165" s="209">
        <v>79.254999999999995</v>
      </c>
      <c r="I165" s="210"/>
      <c r="J165" s="211">
        <f>ROUND(I165*H165,2)</f>
        <v>0</v>
      </c>
      <c r="K165" s="207" t="s">
        <v>177</v>
      </c>
      <c r="L165" s="43"/>
      <c r="M165" s="212" t="s">
        <v>1</v>
      </c>
      <c r="N165" s="213" t="s">
        <v>48</v>
      </c>
      <c r="O165" s="79"/>
      <c r="P165" s="214">
        <f>O165*H165</f>
        <v>0</v>
      </c>
      <c r="Q165" s="214">
        <v>2.0000000000000002E-05</v>
      </c>
      <c r="R165" s="214">
        <f>Q165*H165</f>
        <v>0.0015851000000000001</v>
      </c>
      <c r="S165" s="214">
        <v>0</v>
      </c>
      <c r="T165" s="215">
        <f>S165*H165</f>
        <v>0</v>
      </c>
      <c r="AR165" s="16" t="s">
        <v>178</v>
      </c>
      <c r="AT165" s="16" t="s">
        <v>173</v>
      </c>
      <c r="AU165" s="16" t="s">
        <v>87</v>
      </c>
      <c r="AY165" s="16" t="s">
        <v>171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6" t="s">
        <v>85</v>
      </c>
      <c r="BK165" s="216">
        <f>ROUND(I165*H165,2)</f>
        <v>0</v>
      </c>
      <c r="BL165" s="16" t="s">
        <v>178</v>
      </c>
      <c r="BM165" s="16" t="s">
        <v>2235</v>
      </c>
    </row>
    <row r="166" s="12" customFormat="1">
      <c r="B166" s="228"/>
      <c r="C166" s="229"/>
      <c r="D166" s="219" t="s">
        <v>180</v>
      </c>
      <c r="E166" s="230" t="s">
        <v>1</v>
      </c>
      <c r="F166" s="231" t="s">
        <v>2236</v>
      </c>
      <c r="G166" s="229"/>
      <c r="H166" s="232">
        <v>72.049999999999997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180</v>
      </c>
      <c r="AU166" s="238" t="s">
        <v>87</v>
      </c>
      <c r="AV166" s="12" t="s">
        <v>87</v>
      </c>
      <c r="AW166" s="12" t="s">
        <v>38</v>
      </c>
      <c r="AX166" s="12" t="s">
        <v>77</v>
      </c>
      <c r="AY166" s="238" t="s">
        <v>171</v>
      </c>
    </row>
    <row r="167" s="14" customFormat="1">
      <c r="B167" s="250"/>
      <c r="C167" s="251"/>
      <c r="D167" s="219" t="s">
        <v>180</v>
      </c>
      <c r="E167" s="252" t="s">
        <v>1</v>
      </c>
      <c r="F167" s="253" t="s">
        <v>283</v>
      </c>
      <c r="G167" s="251"/>
      <c r="H167" s="254">
        <v>72.049999999999997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AT167" s="260" t="s">
        <v>180</v>
      </c>
      <c r="AU167" s="260" t="s">
        <v>87</v>
      </c>
      <c r="AV167" s="14" t="s">
        <v>186</v>
      </c>
      <c r="AW167" s="14" t="s">
        <v>38</v>
      </c>
      <c r="AX167" s="14" t="s">
        <v>77</v>
      </c>
      <c r="AY167" s="260" t="s">
        <v>171</v>
      </c>
    </row>
    <row r="168" s="12" customFormat="1">
      <c r="B168" s="228"/>
      <c r="C168" s="229"/>
      <c r="D168" s="219" t="s">
        <v>180</v>
      </c>
      <c r="E168" s="230" t="s">
        <v>1</v>
      </c>
      <c r="F168" s="231" t="s">
        <v>2237</v>
      </c>
      <c r="G168" s="229"/>
      <c r="H168" s="232">
        <v>79.254999999999995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180</v>
      </c>
      <c r="AU168" s="238" t="s">
        <v>87</v>
      </c>
      <c r="AV168" s="12" t="s">
        <v>87</v>
      </c>
      <c r="AW168" s="12" t="s">
        <v>38</v>
      </c>
      <c r="AX168" s="12" t="s">
        <v>85</v>
      </c>
      <c r="AY168" s="238" t="s">
        <v>171</v>
      </c>
    </row>
    <row r="169" s="1" customFormat="1" ht="16.5" customHeight="1">
      <c r="B169" s="38"/>
      <c r="C169" s="261" t="s">
        <v>347</v>
      </c>
      <c r="D169" s="261" t="s">
        <v>383</v>
      </c>
      <c r="E169" s="262" t="s">
        <v>2238</v>
      </c>
      <c r="F169" s="263" t="s">
        <v>2239</v>
      </c>
      <c r="G169" s="264" t="s">
        <v>189</v>
      </c>
      <c r="H169" s="265">
        <v>83.218000000000004</v>
      </c>
      <c r="I169" s="266"/>
      <c r="J169" s="267">
        <f>ROUND(I169*H169,2)</f>
        <v>0</v>
      </c>
      <c r="K169" s="263" t="s">
        <v>177</v>
      </c>
      <c r="L169" s="268"/>
      <c r="M169" s="269" t="s">
        <v>1</v>
      </c>
      <c r="N169" s="270" t="s">
        <v>48</v>
      </c>
      <c r="O169" s="79"/>
      <c r="P169" s="214">
        <f>O169*H169</f>
        <v>0</v>
      </c>
      <c r="Q169" s="214">
        <v>0.00010000000000000001</v>
      </c>
      <c r="R169" s="214">
        <f>Q169*H169</f>
        <v>0.0083218000000000007</v>
      </c>
      <c r="S169" s="214">
        <v>0</v>
      </c>
      <c r="T169" s="215">
        <f>S169*H169</f>
        <v>0</v>
      </c>
      <c r="AR169" s="16" t="s">
        <v>211</v>
      </c>
      <c r="AT169" s="16" t="s">
        <v>383</v>
      </c>
      <c r="AU169" s="16" t="s">
        <v>87</v>
      </c>
      <c r="AY169" s="16" t="s">
        <v>171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6" t="s">
        <v>85</v>
      </c>
      <c r="BK169" s="216">
        <f>ROUND(I169*H169,2)</f>
        <v>0</v>
      </c>
      <c r="BL169" s="16" t="s">
        <v>178</v>
      </c>
      <c r="BM169" s="16" t="s">
        <v>2240</v>
      </c>
    </row>
    <row r="170" s="12" customFormat="1">
      <c r="B170" s="228"/>
      <c r="C170" s="229"/>
      <c r="D170" s="219" t="s">
        <v>180</v>
      </c>
      <c r="E170" s="229"/>
      <c r="F170" s="231" t="s">
        <v>2241</v>
      </c>
      <c r="G170" s="229"/>
      <c r="H170" s="232">
        <v>83.218000000000004</v>
      </c>
      <c r="I170" s="233"/>
      <c r="J170" s="229"/>
      <c r="K170" s="229"/>
      <c r="L170" s="234"/>
      <c r="M170" s="235"/>
      <c r="N170" s="236"/>
      <c r="O170" s="236"/>
      <c r="P170" s="236"/>
      <c r="Q170" s="236"/>
      <c r="R170" s="236"/>
      <c r="S170" s="236"/>
      <c r="T170" s="237"/>
      <c r="AT170" s="238" t="s">
        <v>180</v>
      </c>
      <c r="AU170" s="238" t="s">
        <v>87</v>
      </c>
      <c r="AV170" s="12" t="s">
        <v>87</v>
      </c>
      <c r="AW170" s="12" t="s">
        <v>4</v>
      </c>
      <c r="AX170" s="12" t="s">
        <v>85</v>
      </c>
      <c r="AY170" s="238" t="s">
        <v>171</v>
      </c>
    </row>
    <row r="171" s="1" customFormat="1" ht="16.5" customHeight="1">
      <c r="B171" s="38"/>
      <c r="C171" s="205" t="s">
        <v>353</v>
      </c>
      <c r="D171" s="205" t="s">
        <v>173</v>
      </c>
      <c r="E171" s="206" t="s">
        <v>633</v>
      </c>
      <c r="F171" s="207" t="s">
        <v>634</v>
      </c>
      <c r="G171" s="208" t="s">
        <v>189</v>
      </c>
      <c r="H171" s="209">
        <v>368.85199999999998</v>
      </c>
      <c r="I171" s="210"/>
      <c r="J171" s="211">
        <f>ROUND(I171*H171,2)</f>
        <v>0</v>
      </c>
      <c r="K171" s="207" t="s">
        <v>177</v>
      </c>
      <c r="L171" s="43"/>
      <c r="M171" s="212" t="s">
        <v>1</v>
      </c>
      <c r="N171" s="213" t="s">
        <v>48</v>
      </c>
      <c r="O171" s="79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AR171" s="16" t="s">
        <v>178</v>
      </c>
      <c r="AT171" s="16" t="s">
        <v>173</v>
      </c>
      <c r="AU171" s="16" t="s">
        <v>87</v>
      </c>
      <c r="AY171" s="16" t="s">
        <v>171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6" t="s">
        <v>85</v>
      </c>
      <c r="BK171" s="216">
        <f>ROUND(I171*H171,2)</f>
        <v>0</v>
      </c>
      <c r="BL171" s="16" t="s">
        <v>178</v>
      </c>
      <c r="BM171" s="16" t="s">
        <v>2242</v>
      </c>
    </row>
    <row r="172" s="12" customFormat="1">
      <c r="B172" s="228"/>
      <c r="C172" s="229"/>
      <c r="D172" s="219" t="s">
        <v>180</v>
      </c>
      <c r="E172" s="230" t="s">
        <v>1</v>
      </c>
      <c r="F172" s="231" t="s">
        <v>2243</v>
      </c>
      <c r="G172" s="229"/>
      <c r="H172" s="232">
        <v>368.85199999999998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180</v>
      </c>
      <c r="AU172" s="238" t="s">
        <v>87</v>
      </c>
      <c r="AV172" s="12" t="s">
        <v>87</v>
      </c>
      <c r="AW172" s="12" t="s">
        <v>38</v>
      </c>
      <c r="AX172" s="12" t="s">
        <v>85</v>
      </c>
      <c r="AY172" s="238" t="s">
        <v>171</v>
      </c>
    </row>
    <row r="173" s="1" customFormat="1" ht="16.5" customHeight="1">
      <c r="B173" s="38"/>
      <c r="C173" s="261" t="s">
        <v>270</v>
      </c>
      <c r="D173" s="261" t="s">
        <v>383</v>
      </c>
      <c r="E173" s="262" t="s">
        <v>640</v>
      </c>
      <c r="F173" s="263" t="s">
        <v>641</v>
      </c>
      <c r="G173" s="264" t="s">
        <v>189</v>
      </c>
      <c r="H173" s="265">
        <v>387.29500000000002</v>
      </c>
      <c r="I173" s="266"/>
      <c r="J173" s="267">
        <f>ROUND(I173*H173,2)</f>
        <v>0</v>
      </c>
      <c r="K173" s="263" t="s">
        <v>177</v>
      </c>
      <c r="L173" s="268"/>
      <c r="M173" s="269" t="s">
        <v>1</v>
      </c>
      <c r="N173" s="270" t="s">
        <v>48</v>
      </c>
      <c r="O173" s="79"/>
      <c r="P173" s="214">
        <f>O173*H173</f>
        <v>0</v>
      </c>
      <c r="Q173" s="214">
        <v>3.0000000000000001E-05</v>
      </c>
      <c r="R173" s="214">
        <f>Q173*H173</f>
        <v>0.01161885</v>
      </c>
      <c r="S173" s="214">
        <v>0</v>
      </c>
      <c r="T173" s="215">
        <f>S173*H173</f>
        <v>0</v>
      </c>
      <c r="AR173" s="16" t="s">
        <v>211</v>
      </c>
      <c r="AT173" s="16" t="s">
        <v>383</v>
      </c>
      <c r="AU173" s="16" t="s">
        <v>87</v>
      </c>
      <c r="AY173" s="16" t="s">
        <v>171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6" t="s">
        <v>85</v>
      </c>
      <c r="BK173" s="216">
        <f>ROUND(I173*H173,2)</f>
        <v>0</v>
      </c>
      <c r="BL173" s="16" t="s">
        <v>178</v>
      </c>
      <c r="BM173" s="16" t="s">
        <v>2244</v>
      </c>
    </row>
    <row r="174" s="12" customFormat="1">
      <c r="B174" s="228"/>
      <c r="C174" s="229"/>
      <c r="D174" s="219" t="s">
        <v>180</v>
      </c>
      <c r="E174" s="229"/>
      <c r="F174" s="231" t="s">
        <v>2245</v>
      </c>
      <c r="G174" s="229"/>
      <c r="H174" s="232">
        <v>387.29500000000002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180</v>
      </c>
      <c r="AU174" s="238" t="s">
        <v>87</v>
      </c>
      <c r="AV174" s="12" t="s">
        <v>87</v>
      </c>
      <c r="AW174" s="12" t="s">
        <v>4</v>
      </c>
      <c r="AX174" s="12" t="s">
        <v>85</v>
      </c>
      <c r="AY174" s="238" t="s">
        <v>171</v>
      </c>
    </row>
    <row r="175" s="1" customFormat="1" ht="16.5" customHeight="1">
      <c r="B175" s="38"/>
      <c r="C175" s="205" t="s">
        <v>364</v>
      </c>
      <c r="D175" s="205" t="s">
        <v>173</v>
      </c>
      <c r="E175" s="206" t="s">
        <v>2246</v>
      </c>
      <c r="F175" s="207" t="s">
        <v>2247</v>
      </c>
      <c r="G175" s="208" t="s">
        <v>189</v>
      </c>
      <c r="H175" s="209">
        <v>229.34999999999999</v>
      </c>
      <c r="I175" s="210"/>
      <c r="J175" s="211">
        <f>ROUND(I175*H175,2)</f>
        <v>0</v>
      </c>
      <c r="K175" s="207" t="s">
        <v>177</v>
      </c>
      <c r="L175" s="43"/>
      <c r="M175" s="212" t="s">
        <v>1</v>
      </c>
      <c r="N175" s="213" t="s">
        <v>48</v>
      </c>
      <c r="O175" s="79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AR175" s="16" t="s">
        <v>178</v>
      </c>
      <c r="AT175" s="16" t="s">
        <v>173</v>
      </c>
      <c r="AU175" s="16" t="s">
        <v>87</v>
      </c>
      <c r="AY175" s="16" t="s">
        <v>171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6" t="s">
        <v>85</v>
      </c>
      <c r="BK175" s="216">
        <f>ROUND(I175*H175,2)</f>
        <v>0</v>
      </c>
      <c r="BL175" s="16" t="s">
        <v>178</v>
      </c>
      <c r="BM175" s="16" t="s">
        <v>2248</v>
      </c>
    </row>
    <row r="176" s="12" customFormat="1">
      <c r="B176" s="228"/>
      <c r="C176" s="229"/>
      <c r="D176" s="219" t="s">
        <v>180</v>
      </c>
      <c r="E176" s="230" t="s">
        <v>1</v>
      </c>
      <c r="F176" s="231" t="s">
        <v>2249</v>
      </c>
      <c r="G176" s="229"/>
      <c r="H176" s="232">
        <v>229.34999999999999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AT176" s="238" t="s">
        <v>180</v>
      </c>
      <c r="AU176" s="238" t="s">
        <v>87</v>
      </c>
      <c r="AV176" s="12" t="s">
        <v>87</v>
      </c>
      <c r="AW176" s="12" t="s">
        <v>38</v>
      </c>
      <c r="AX176" s="12" t="s">
        <v>85</v>
      </c>
      <c r="AY176" s="238" t="s">
        <v>171</v>
      </c>
    </row>
    <row r="177" s="1" customFormat="1" ht="16.5" customHeight="1">
      <c r="B177" s="38"/>
      <c r="C177" s="261" t="s">
        <v>368</v>
      </c>
      <c r="D177" s="261" t="s">
        <v>383</v>
      </c>
      <c r="E177" s="262" t="s">
        <v>2250</v>
      </c>
      <c r="F177" s="263" t="s">
        <v>2251</v>
      </c>
      <c r="G177" s="264" t="s">
        <v>189</v>
      </c>
      <c r="H177" s="265">
        <v>240.81800000000001</v>
      </c>
      <c r="I177" s="266"/>
      <c r="J177" s="267">
        <f>ROUND(I177*H177,2)</f>
        <v>0</v>
      </c>
      <c r="K177" s="263" t="s">
        <v>177</v>
      </c>
      <c r="L177" s="268"/>
      <c r="M177" s="269" t="s">
        <v>1</v>
      </c>
      <c r="N177" s="270" t="s">
        <v>48</v>
      </c>
      <c r="O177" s="79"/>
      <c r="P177" s="214">
        <f>O177*H177</f>
        <v>0</v>
      </c>
      <c r="Q177" s="214">
        <v>4.0000000000000003E-05</v>
      </c>
      <c r="R177" s="214">
        <f>Q177*H177</f>
        <v>0.0096327200000000009</v>
      </c>
      <c r="S177" s="214">
        <v>0</v>
      </c>
      <c r="T177" s="215">
        <f>S177*H177</f>
        <v>0</v>
      </c>
      <c r="AR177" s="16" t="s">
        <v>211</v>
      </c>
      <c r="AT177" s="16" t="s">
        <v>383</v>
      </c>
      <c r="AU177" s="16" t="s">
        <v>87</v>
      </c>
      <c r="AY177" s="16" t="s">
        <v>171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6" t="s">
        <v>85</v>
      </c>
      <c r="BK177" s="216">
        <f>ROUND(I177*H177,2)</f>
        <v>0</v>
      </c>
      <c r="BL177" s="16" t="s">
        <v>178</v>
      </c>
      <c r="BM177" s="16" t="s">
        <v>2252</v>
      </c>
    </row>
    <row r="178" s="12" customFormat="1">
      <c r="B178" s="228"/>
      <c r="C178" s="229"/>
      <c r="D178" s="219" t="s">
        <v>180</v>
      </c>
      <c r="E178" s="229"/>
      <c r="F178" s="231" t="s">
        <v>2253</v>
      </c>
      <c r="G178" s="229"/>
      <c r="H178" s="232">
        <v>240.81800000000001</v>
      </c>
      <c r="I178" s="233"/>
      <c r="J178" s="229"/>
      <c r="K178" s="229"/>
      <c r="L178" s="234"/>
      <c r="M178" s="235"/>
      <c r="N178" s="236"/>
      <c r="O178" s="236"/>
      <c r="P178" s="236"/>
      <c r="Q178" s="236"/>
      <c r="R178" s="236"/>
      <c r="S178" s="236"/>
      <c r="T178" s="237"/>
      <c r="AT178" s="238" t="s">
        <v>180</v>
      </c>
      <c r="AU178" s="238" t="s">
        <v>87</v>
      </c>
      <c r="AV178" s="12" t="s">
        <v>87</v>
      </c>
      <c r="AW178" s="12" t="s">
        <v>4</v>
      </c>
      <c r="AX178" s="12" t="s">
        <v>85</v>
      </c>
      <c r="AY178" s="238" t="s">
        <v>171</v>
      </c>
    </row>
    <row r="179" s="1" customFormat="1" ht="16.5" customHeight="1">
      <c r="B179" s="38"/>
      <c r="C179" s="205" t="s">
        <v>373</v>
      </c>
      <c r="D179" s="205" t="s">
        <v>173</v>
      </c>
      <c r="E179" s="206" t="s">
        <v>2254</v>
      </c>
      <c r="F179" s="207" t="s">
        <v>2255</v>
      </c>
      <c r="G179" s="208" t="s">
        <v>176</v>
      </c>
      <c r="H179" s="209">
        <v>8.2149999999999999</v>
      </c>
      <c r="I179" s="210"/>
      <c r="J179" s="211">
        <f>ROUND(I179*H179,2)</f>
        <v>0</v>
      </c>
      <c r="K179" s="207" t="s">
        <v>177</v>
      </c>
      <c r="L179" s="43"/>
      <c r="M179" s="212" t="s">
        <v>1</v>
      </c>
      <c r="N179" s="213" t="s">
        <v>48</v>
      </c>
      <c r="O179" s="79"/>
      <c r="P179" s="214">
        <f>O179*H179</f>
        <v>0</v>
      </c>
      <c r="Q179" s="214">
        <v>0.0082500000000000004</v>
      </c>
      <c r="R179" s="214">
        <f>Q179*H179</f>
        <v>0.067773750000000008</v>
      </c>
      <c r="S179" s="214">
        <v>0</v>
      </c>
      <c r="T179" s="215">
        <f>S179*H179</f>
        <v>0</v>
      </c>
      <c r="AR179" s="16" t="s">
        <v>178</v>
      </c>
      <c r="AT179" s="16" t="s">
        <v>173</v>
      </c>
      <c r="AU179" s="16" t="s">
        <v>87</v>
      </c>
      <c r="AY179" s="16" t="s">
        <v>171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6" t="s">
        <v>85</v>
      </c>
      <c r="BK179" s="216">
        <f>ROUND(I179*H179,2)</f>
        <v>0</v>
      </c>
      <c r="BL179" s="16" t="s">
        <v>178</v>
      </c>
      <c r="BM179" s="16" t="s">
        <v>2256</v>
      </c>
    </row>
    <row r="180" s="11" customFormat="1">
      <c r="B180" s="217"/>
      <c r="C180" s="218"/>
      <c r="D180" s="219" t="s">
        <v>180</v>
      </c>
      <c r="E180" s="220" t="s">
        <v>1</v>
      </c>
      <c r="F180" s="221" t="s">
        <v>2225</v>
      </c>
      <c r="G180" s="218"/>
      <c r="H180" s="220" t="s">
        <v>1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180</v>
      </c>
      <c r="AU180" s="227" t="s">
        <v>87</v>
      </c>
      <c r="AV180" s="11" t="s">
        <v>85</v>
      </c>
      <c r="AW180" s="11" t="s">
        <v>38</v>
      </c>
      <c r="AX180" s="11" t="s">
        <v>77</v>
      </c>
      <c r="AY180" s="227" t="s">
        <v>171</v>
      </c>
    </row>
    <row r="181" s="12" customFormat="1">
      <c r="B181" s="228"/>
      <c r="C181" s="229"/>
      <c r="D181" s="219" t="s">
        <v>180</v>
      </c>
      <c r="E181" s="230" t="s">
        <v>1</v>
      </c>
      <c r="F181" s="231" t="s">
        <v>2226</v>
      </c>
      <c r="G181" s="229"/>
      <c r="H181" s="232">
        <v>8.2149999999999999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AT181" s="238" t="s">
        <v>180</v>
      </c>
      <c r="AU181" s="238" t="s">
        <v>87</v>
      </c>
      <c r="AV181" s="12" t="s">
        <v>87</v>
      </c>
      <c r="AW181" s="12" t="s">
        <v>38</v>
      </c>
      <c r="AX181" s="12" t="s">
        <v>85</v>
      </c>
      <c r="AY181" s="238" t="s">
        <v>171</v>
      </c>
    </row>
    <row r="182" s="1" customFormat="1" ht="16.5" customHeight="1">
      <c r="B182" s="38"/>
      <c r="C182" s="261" t="s">
        <v>378</v>
      </c>
      <c r="D182" s="261" t="s">
        <v>383</v>
      </c>
      <c r="E182" s="262" t="s">
        <v>2257</v>
      </c>
      <c r="F182" s="263" t="s">
        <v>2258</v>
      </c>
      <c r="G182" s="264" t="s">
        <v>176</v>
      </c>
      <c r="H182" s="265">
        <v>8.3789999999999996</v>
      </c>
      <c r="I182" s="266"/>
      <c r="J182" s="267">
        <f>ROUND(I182*H182,2)</f>
        <v>0</v>
      </c>
      <c r="K182" s="263" t="s">
        <v>177</v>
      </c>
      <c r="L182" s="268"/>
      <c r="M182" s="269" t="s">
        <v>1</v>
      </c>
      <c r="N182" s="270" t="s">
        <v>48</v>
      </c>
      <c r="O182" s="79"/>
      <c r="P182" s="214">
        <f>O182*H182</f>
        <v>0</v>
      </c>
      <c r="Q182" s="214">
        <v>0.00068000000000000005</v>
      </c>
      <c r="R182" s="214">
        <f>Q182*H182</f>
        <v>0.0056977199999999999</v>
      </c>
      <c r="S182" s="214">
        <v>0</v>
      </c>
      <c r="T182" s="215">
        <f>S182*H182</f>
        <v>0</v>
      </c>
      <c r="AR182" s="16" t="s">
        <v>211</v>
      </c>
      <c r="AT182" s="16" t="s">
        <v>383</v>
      </c>
      <c r="AU182" s="16" t="s">
        <v>87</v>
      </c>
      <c r="AY182" s="16" t="s">
        <v>171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6" t="s">
        <v>85</v>
      </c>
      <c r="BK182" s="216">
        <f>ROUND(I182*H182,2)</f>
        <v>0</v>
      </c>
      <c r="BL182" s="16" t="s">
        <v>178</v>
      </c>
      <c r="BM182" s="16" t="s">
        <v>2259</v>
      </c>
    </row>
    <row r="183" s="12" customFormat="1">
      <c r="B183" s="228"/>
      <c r="C183" s="229"/>
      <c r="D183" s="219" t="s">
        <v>180</v>
      </c>
      <c r="E183" s="229"/>
      <c r="F183" s="231" t="s">
        <v>2260</v>
      </c>
      <c r="G183" s="229"/>
      <c r="H183" s="232">
        <v>8.3789999999999996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AT183" s="238" t="s">
        <v>180</v>
      </c>
      <c r="AU183" s="238" t="s">
        <v>87</v>
      </c>
      <c r="AV183" s="12" t="s">
        <v>87</v>
      </c>
      <c r="AW183" s="12" t="s">
        <v>4</v>
      </c>
      <c r="AX183" s="12" t="s">
        <v>85</v>
      </c>
      <c r="AY183" s="238" t="s">
        <v>171</v>
      </c>
    </row>
    <row r="184" s="1" customFormat="1" ht="16.5" customHeight="1">
      <c r="B184" s="38"/>
      <c r="C184" s="205" t="s">
        <v>382</v>
      </c>
      <c r="D184" s="205" t="s">
        <v>173</v>
      </c>
      <c r="E184" s="206" t="s">
        <v>2261</v>
      </c>
      <c r="F184" s="207" t="s">
        <v>2262</v>
      </c>
      <c r="G184" s="208" t="s">
        <v>176</v>
      </c>
      <c r="H184" s="209">
        <v>358.815</v>
      </c>
      <c r="I184" s="210"/>
      <c r="J184" s="211">
        <f>ROUND(I184*H184,2)</f>
        <v>0</v>
      </c>
      <c r="K184" s="207" t="s">
        <v>177</v>
      </c>
      <c r="L184" s="43"/>
      <c r="M184" s="212" t="s">
        <v>1</v>
      </c>
      <c r="N184" s="213" t="s">
        <v>48</v>
      </c>
      <c r="O184" s="79"/>
      <c r="P184" s="214">
        <f>O184*H184</f>
        <v>0</v>
      </c>
      <c r="Q184" s="214">
        <v>0.0085000000000000006</v>
      </c>
      <c r="R184" s="214">
        <f>Q184*H184</f>
        <v>3.0499275000000003</v>
      </c>
      <c r="S184" s="214">
        <v>0</v>
      </c>
      <c r="T184" s="215">
        <f>S184*H184</f>
        <v>0</v>
      </c>
      <c r="AR184" s="16" t="s">
        <v>178</v>
      </c>
      <c r="AT184" s="16" t="s">
        <v>173</v>
      </c>
      <c r="AU184" s="16" t="s">
        <v>87</v>
      </c>
      <c r="AY184" s="16" t="s">
        <v>171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6" t="s">
        <v>85</v>
      </c>
      <c r="BK184" s="216">
        <f>ROUND(I184*H184,2)</f>
        <v>0</v>
      </c>
      <c r="BL184" s="16" t="s">
        <v>178</v>
      </c>
      <c r="BM184" s="16" t="s">
        <v>2263</v>
      </c>
    </row>
    <row r="185" s="11" customFormat="1">
      <c r="B185" s="217"/>
      <c r="C185" s="218"/>
      <c r="D185" s="219" t="s">
        <v>180</v>
      </c>
      <c r="E185" s="220" t="s">
        <v>1</v>
      </c>
      <c r="F185" s="221" t="s">
        <v>2227</v>
      </c>
      <c r="G185" s="218"/>
      <c r="H185" s="220" t="s">
        <v>1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180</v>
      </c>
      <c r="AU185" s="227" t="s">
        <v>87</v>
      </c>
      <c r="AV185" s="11" t="s">
        <v>85</v>
      </c>
      <c r="AW185" s="11" t="s">
        <v>38</v>
      </c>
      <c r="AX185" s="11" t="s">
        <v>77</v>
      </c>
      <c r="AY185" s="227" t="s">
        <v>171</v>
      </c>
    </row>
    <row r="186" s="12" customFormat="1">
      <c r="B186" s="228"/>
      <c r="C186" s="229"/>
      <c r="D186" s="219" t="s">
        <v>180</v>
      </c>
      <c r="E186" s="230" t="s">
        <v>1</v>
      </c>
      <c r="F186" s="231" t="s">
        <v>2228</v>
      </c>
      <c r="G186" s="229"/>
      <c r="H186" s="232">
        <v>302.899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180</v>
      </c>
      <c r="AU186" s="238" t="s">
        <v>87</v>
      </c>
      <c r="AV186" s="12" t="s">
        <v>87</v>
      </c>
      <c r="AW186" s="12" t="s">
        <v>38</v>
      </c>
      <c r="AX186" s="12" t="s">
        <v>77</v>
      </c>
      <c r="AY186" s="238" t="s">
        <v>171</v>
      </c>
    </row>
    <row r="187" s="12" customFormat="1">
      <c r="B187" s="228"/>
      <c r="C187" s="229"/>
      <c r="D187" s="219" t="s">
        <v>180</v>
      </c>
      <c r="E187" s="230" t="s">
        <v>1</v>
      </c>
      <c r="F187" s="231" t="s">
        <v>2229</v>
      </c>
      <c r="G187" s="229"/>
      <c r="H187" s="232">
        <v>82.707999999999998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AT187" s="238" t="s">
        <v>180</v>
      </c>
      <c r="AU187" s="238" t="s">
        <v>87</v>
      </c>
      <c r="AV187" s="12" t="s">
        <v>87</v>
      </c>
      <c r="AW187" s="12" t="s">
        <v>38</v>
      </c>
      <c r="AX187" s="12" t="s">
        <v>77</v>
      </c>
      <c r="AY187" s="238" t="s">
        <v>171</v>
      </c>
    </row>
    <row r="188" s="12" customFormat="1">
      <c r="B188" s="228"/>
      <c r="C188" s="229"/>
      <c r="D188" s="219" t="s">
        <v>180</v>
      </c>
      <c r="E188" s="230" t="s">
        <v>1</v>
      </c>
      <c r="F188" s="231" t="s">
        <v>2230</v>
      </c>
      <c r="G188" s="229"/>
      <c r="H188" s="232">
        <v>86.727999999999994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AT188" s="238" t="s">
        <v>180</v>
      </c>
      <c r="AU188" s="238" t="s">
        <v>87</v>
      </c>
      <c r="AV188" s="12" t="s">
        <v>87</v>
      </c>
      <c r="AW188" s="12" t="s">
        <v>38</v>
      </c>
      <c r="AX188" s="12" t="s">
        <v>77</v>
      </c>
      <c r="AY188" s="238" t="s">
        <v>171</v>
      </c>
    </row>
    <row r="189" s="12" customFormat="1">
      <c r="B189" s="228"/>
      <c r="C189" s="229"/>
      <c r="D189" s="219" t="s">
        <v>180</v>
      </c>
      <c r="E189" s="230" t="s">
        <v>1</v>
      </c>
      <c r="F189" s="231" t="s">
        <v>2231</v>
      </c>
      <c r="G189" s="229"/>
      <c r="H189" s="232">
        <v>-87.599999999999994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AT189" s="238" t="s">
        <v>180</v>
      </c>
      <c r="AU189" s="238" t="s">
        <v>87</v>
      </c>
      <c r="AV189" s="12" t="s">
        <v>87</v>
      </c>
      <c r="AW189" s="12" t="s">
        <v>38</v>
      </c>
      <c r="AX189" s="12" t="s">
        <v>77</v>
      </c>
      <c r="AY189" s="238" t="s">
        <v>171</v>
      </c>
    </row>
    <row r="190" s="12" customFormat="1">
      <c r="B190" s="228"/>
      <c r="C190" s="229"/>
      <c r="D190" s="219" t="s">
        <v>180</v>
      </c>
      <c r="E190" s="230" t="s">
        <v>1</v>
      </c>
      <c r="F190" s="231" t="s">
        <v>2232</v>
      </c>
      <c r="G190" s="229"/>
      <c r="H190" s="232">
        <v>-25.920000000000002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180</v>
      </c>
      <c r="AU190" s="238" t="s">
        <v>87</v>
      </c>
      <c r="AV190" s="12" t="s">
        <v>87</v>
      </c>
      <c r="AW190" s="12" t="s">
        <v>38</v>
      </c>
      <c r="AX190" s="12" t="s">
        <v>77</v>
      </c>
      <c r="AY190" s="238" t="s">
        <v>171</v>
      </c>
    </row>
    <row r="191" s="13" customFormat="1">
      <c r="B191" s="239"/>
      <c r="C191" s="240"/>
      <c r="D191" s="219" t="s">
        <v>180</v>
      </c>
      <c r="E191" s="241" t="s">
        <v>1</v>
      </c>
      <c r="F191" s="242" t="s">
        <v>253</v>
      </c>
      <c r="G191" s="240"/>
      <c r="H191" s="243">
        <v>358.815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AT191" s="249" t="s">
        <v>180</v>
      </c>
      <c r="AU191" s="249" t="s">
        <v>87</v>
      </c>
      <c r="AV191" s="13" t="s">
        <v>178</v>
      </c>
      <c r="AW191" s="13" t="s">
        <v>38</v>
      </c>
      <c r="AX191" s="13" t="s">
        <v>85</v>
      </c>
      <c r="AY191" s="249" t="s">
        <v>171</v>
      </c>
    </row>
    <row r="192" s="1" customFormat="1" ht="16.5" customHeight="1">
      <c r="B192" s="38"/>
      <c r="C192" s="261" t="s">
        <v>388</v>
      </c>
      <c r="D192" s="261" t="s">
        <v>383</v>
      </c>
      <c r="E192" s="262" t="s">
        <v>605</v>
      </c>
      <c r="F192" s="263" t="s">
        <v>606</v>
      </c>
      <c r="G192" s="264" t="s">
        <v>176</v>
      </c>
      <c r="H192" s="265">
        <v>365.99099999999999</v>
      </c>
      <c r="I192" s="266"/>
      <c r="J192" s="267">
        <f>ROUND(I192*H192,2)</f>
        <v>0</v>
      </c>
      <c r="K192" s="263" t="s">
        <v>177</v>
      </c>
      <c r="L192" s="268"/>
      <c r="M192" s="269" t="s">
        <v>1</v>
      </c>
      <c r="N192" s="270" t="s">
        <v>48</v>
      </c>
      <c r="O192" s="79"/>
      <c r="P192" s="214">
        <f>O192*H192</f>
        <v>0</v>
      </c>
      <c r="Q192" s="214">
        <v>0.0023800000000000002</v>
      </c>
      <c r="R192" s="214">
        <f>Q192*H192</f>
        <v>0.87105858000000003</v>
      </c>
      <c r="S192" s="214">
        <v>0</v>
      </c>
      <c r="T192" s="215">
        <f>S192*H192</f>
        <v>0</v>
      </c>
      <c r="AR192" s="16" t="s">
        <v>211</v>
      </c>
      <c r="AT192" s="16" t="s">
        <v>383</v>
      </c>
      <c r="AU192" s="16" t="s">
        <v>87</v>
      </c>
      <c r="AY192" s="16" t="s">
        <v>171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6" t="s">
        <v>85</v>
      </c>
      <c r="BK192" s="216">
        <f>ROUND(I192*H192,2)</f>
        <v>0</v>
      </c>
      <c r="BL192" s="16" t="s">
        <v>178</v>
      </c>
      <c r="BM192" s="16" t="s">
        <v>2264</v>
      </c>
    </row>
    <row r="193" s="1" customFormat="1" ht="16.5" customHeight="1">
      <c r="B193" s="38"/>
      <c r="C193" s="205" t="s">
        <v>393</v>
      </c>
      <c r="D193" s="205" t="s">
        <v>173</v>
      </c>
      <c r="E193" s="206" t="s">
        <v>2265</v>
      </c>
      <c r="F193" s="207" t="s">
        <v>2266</v>
      </c>
      <c r="G193" s="208" t="s">
        <v>189</v>
      </c>
      <c r="H193" s="209">
        <v>208.5</v>
      </c>
      <c r="I193" s="210"/>
      <c r="J193" s="211">
        <f>ROUND(I193*H193,2)</f>
        <v>0</v>
      </c>
      <c r="K193" s="207" t="s">
        <v>177</v>
      </c>
      <c r="L193" s="43"/>
      <c r="M193" s="212" t="s">
        <v>1</v>
      </c>
      <c r="N193" s="213" t="s">
        <v>48</v>
      </c>
      <c r="O193" s="79"/>
      <c r="P193" s="214">
        <f>O193*H193</f>
        <v>0</v>
      </c>
      <c r="Q193" s="214">
        <v>0.0017600000000000001</v>
      </c>
      <c r="R193" s="214">
        <f>Q193*H193</f>
        <v>0.36696000000000001</v>
      </c>
      <c r="S193" s="214">
        <v>0</v>
      </c>
      <c r="T193" s="215">
        <f>S193*H193</f>
        <v>0</v>
      </c>
      <c r="AR193" s="16" t="s">
        <v>178</v>
      </c>
      <c r="AT193" s="16" t="s">
        <v>173</v>
      </c>
      <c r="AU193" s="16" t="s">
        <v>87</v>
      </c>
      <c r="AY193" s="16" t="s">
        <v>171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6" t="s">
        <v>85</v>
      </c>
      <c r="BK193" s="216">
        <f>ROUND(I193*H193,2)</f>
        <v>0</v>
      </c>
      <c r="BL193" s="16" t="s">
        <v>178</v>
      </c>
      <c r="BM193" s="16" t="s">
        <v>2267</v>
      </c>
    </row>
    <row r="194" s="12" customFormat="1">
      <c r="B194" s="228"/>
      <c r="C194" s="229"/>
      <c r="D194" s="219" t="s">
        <v>180</v>
      </c>
      <c r="E194" s="230" t="s">
        <v>1</v>
      </c>
      <c r="F194" s="231" t="s">
        <v>2268</v>
      </c>
      <c r="G194" s="229"/>
      <c r="H194" s="232">
        <v>146.69999999999999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AT194" s="238" t="s">
        <v>180</v>
      </c>
      <c r="AU194" s="238" t="s">
        <v>87</v>
      </c>
      <c r="AV194" s="12" t="s">
        <v>87</v>
      </c>
      <c r="AW194" s="12" t="s">
        <v>38</v>
      </c>
      <c r="AX194" s="12" t="s">
        <v>77</v>
      </c>
      <c r="AY194" s="238" t="s">
        <v>171</v>
      </c>
    </row>
    <row r="195" s="12" customFormat="1">
      <c r="B195" s="228"/>
      <c r="C195" s="229"/>
      <c r="D195" s="219" t="s">
        <v>180</v>
      </c>
      <c r="E195" s="230" t="s">
        <v>1</v>
      </c>
      <c r="F195" s="231" t="s">
        <v>2269</v>
      </c>
      <c r="G195" s="229"/>
      <c r="H195" s="232">
        <v>61.799999999999997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180</v>
      </c>
      <c r="AU195" s="238" t="s">
        <v>87</v>
      </c>
      <c r="AV195" s="12" t="s">
        <v>87</v>
      </c>
      <c r="AW195" s="12" t="s">
        <v>38</v>
      </c>
      <c r="AX195" s="12" t="s">
        <v>77</v>
      </c>
      <c r="AY195" s="238" t="s">
        <v>171</v>
      </c>
    </row>
    <row r="196" s="13" customFormat="1">
      <c r="B196" s="239"/>
      <c r="C196" s="240"/>
      <c r="D196" s="219" t="s">
        <v>180</v>
      </c>
      <c r="E196" s="241" t="s">
        <v>1</v>
      </c>
      <c r="F196" s="242" t="s">
        <v>253</v>
      </c>
      <c r="G196" s="240"/>
      <c r="H196" s="243">
        <v>208.5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AT196" s="249" t="s">
        <v>180</v>
      </c>
      <c r="AU196" s="249" t="s">
        <v>87</v>
      </c>
      <c r="AV196" s="13" t="s">
        <v>178</v>
      </c>
      <c r="AW196" s="13" t="s">
        <v>38</v>
      </c>
      <c r="AX196" s="13" t="s">
        <v>85</v>
      </c>
      <c r="AY196" s="249" t="s">
        <v>171</v>
      </c>
    </row>
    <row r="197" s="1" customFormat="1" ht="16.5" customHeight="1">
      <c r="B197" s="38"/>
      <c r="C197" s="261" t="s">
        <v>398</v>
      </c>
      <c r="D197" s="261" t="s">
        <v>383</v>
      </c>
      <c r="E197" s="262" t="s">
        <v>2257</v>
      </c>
      <c r="F197" s="263" t="s">
        <v>2258</v>
      </c>
      <c r="G197" s="264" t="s">
        <v>176</v>
      </c>
      <c r="H197" s="265">
        <v>37.843000000000004</v>
      </c>
      <c r="I197" s="266"/>
      <c r="J197" s="267">
        <f>ROUND(I197*H197,2)</f>
        <v>0</v>
      </c>
      <c r="K197" s="263" t="s">
        <v>177</v>
      </c>
      <c r="L197" s="268"/>
      <c r="M197" s="269" t="s">
        <v>1</v>
      </c>
      <c r="N197" s="270" t="s">
        <v>48</v>
      </c>
      <c r="O197" s="79"/>
      <c r="P197" s="214">
        <f>O197*H197</f>
        <v>0</v>
      </c>
      <c r="Q197" s="214">
        <v>0.00068000000000000005</v>
      </c>
      <c r="R197" s="214">
        <f>Q197*H197</f>
        <v>0.025733240000000004</v>
      </c>
      <c r="S197" s="214">
        <v>0</v>
      </c>
      <c r="T197" s="215">
        <f>S197*H197</f>
        <v>0</v>
      </c>
      <c r="AR197" s="16" t="s">
        <v>211</v>
      </c>
      <c r="AT197" s="16" t="s">
        <v>383</v>
      </c>
      <c r="AU197" s="16" t="s">
        <v>87</v>
      </c>
      <c r="AY197" s="16" t="s">
        <v>171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6" t="s">
        <v>85</v>
      </c>
      <c r="BK197" s="216">
        <f>ROUND(I197*H197,2)</f>
        <v>0</v>
      </c>
      <c r="BL197" s="16" t="s">
        <v>178</v>
      </c>
      <c r="BM197" s="16" t="s">
        <v>2270</v>
      </c>
    </row>
    <row r="198" s="12" customFormat="1">
      <c r="B198" s="228"/>
      <c r="C198" s="229"/>
      <c r="D198" s="219" t="s">
        <v>180</v>
      </c>
      <c r="E198" s="230" t="s">
        <v>1</v>
      </c>
      <c r="F198" s="231" t="s">
        <v>2271</v>
      </c>
      <c r="G198" s="229"/>
      <c r="H198" s="232">
        <v>34.402999999999999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AT198" s="238" t="s">
        <v>180</v>
      </c>
      <c r="AU198" s="238" t="s">
        <v>87</v>
      </c>
      <c r="AV198" s="12" t="s">
        <v>87</v>
      </c>
      <c r="AW198" s="12" t="s">
        <v>38</v>
      </c>
      <c r="AX198" s="12" t="s">
        <v>85</v>
      </c>
      <c r="AY198" s="238" t="s">
        <v>171</v>
      </c>
    </row>
    <row r="199" s="12" customFormat="1">
      <c r="B199" s="228"/>
      <c r="C199" s="229"/>
      <c r="D199" s="219" t="s">
        <v>180</v>
      </c>
      <c r="E199" s="229"/>
      <c r="F199" s="231" t="s">
        <v>2272</v>
      </c>
      <c r="G199" s="229"/>
      <c r="H199" s="232">
        <v>37.843000000000004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AT199" s="238" t="s">
        <v>180</v>
      </c>
      <c r="AU199" s="238" t="s">
        <v>87</v>
      </c>
      <c r="AV199" s="12" t="s">
        <v>87</v>
      </c>
      <c r="AW199" s="12" t="s">
        <v>4</v>
      </c>
      <c r="AX199" s="12" t="s">
        <v>85</v>
      </c>
      <c r="AY199" s="238" t="s">
        <v>171</v>
      </c>
    </row>
    <row r="200" s="1" customFormat="1" ht="16.5" customHeight="1">
      <c r="B200" s="38"/>
      <c r="C200" s="205" t="s">
        <v>402</v>
      </c>
      <c r="D200" s="205" t="s">
        <v>173</v>
      </c>
      <c r="E200" s="206" t="s">
        <v>2273</v>
      </c>
      <c r="F200" s="207" t="s">
        <v>2274</v>
      </c>
      <c r="G200" s="208" t="s">
        <v>176</v>
      </c>
      <c r="H200" s="209">
        <v>358.815</v>
      </c>
      <c r="I200" s="210"/>
      <c r="J200" s="211">
        <f>ROUND(I200*H200,2)</f>
        <v>0</v>
      </c>
      <c r="K200" s="207" t="s">
        <v>177</v>
      </c>
      <c r="L200" s="43"/>
      <c r="M200" s="212" t="s">
        <v>1</v>
      </c>
      <c r="N200" s="213" t="s">
        <v>48</v>
      </c>
      <c r="O200" s="79"/>
      <c r="P200" s="214">
        <f>O200*H200</f>
        <v>0</v>
      </c>
      <c r="Q200" s="214">
        <v>6.0000000000000002E-05</v>
      </c>
      <c r="R200" s="214">
        <f>Q200*H200</f>
        <v>0.0215289</v>
      </c>
      <c r="S200" s="214">
        <v>0</v>
      </c>
      <c r="T200" s="215">
        <f>S200*H200</f>
        <v>0</v>
      </c>
      <c r="AR200" s="16" t="s">
        <v>178</v>
      </c>
      <c r="AT200" s="16" t="s">
        <v>173</v>
      </c>
      <c r="AU200" s="16" t="s">
        <v>87</v>
      </c>
      <c r="AY200" s="16" t="s">
        <v>171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6" t="s">
        <v>85</v>
      </c>
      <c r="BK200" s="216">
        <f>ROUND(I200*H200,2)</f>
        <v>0</v>
      </c>
      <c r="BL200" s="16" t="s">
        <v>178</v>
      </c>
      <c r="BM200" s="16" t="s">
        <v>2275</v>
      </c>
    </row>
    <row r="201" s="1" customFormat="1" ht="16.5" customHeight="1">
      <c r="B201" s="38"/>
      <c r="C201" s="205" t="s">
        <v>406</v>
      </c>
      <c r="D201" s="205" t="s">
        <v>173</v>
      </c>
      <c r="E201" s="206" t="s">
        <v>645</v>
      </c>
      <c r="F201" s="207" t="s">
        <v>646</v>
      </c>
      <c r="G201" s="208" t="s">
        <v>189</v>
      </c>
      <c r="H201" s="209">
        <v>8.2149999999999999</v>
      </c>
      <c r="I201" s="210"/>
      <c r="J201" s="211">
        <f>ROUND(I201*H201,2)</f>
        <v>0</v>
      </c>
      <c r="K201" s="207" t="s">
        <v>177</v>
      </c>
      <c r="L201" s="43"/>
      <c r="M201" s="212" t="s">
        <v>1</v>
      </c>
      <c r="N201" s="213" t="s">
        <v>48</v>
      </c>
      <c r="O201" s="79"/>
      <c r="P201" s="214">
        <f>O201*H201</f>
        <v>0</v>
      </c>
      <c r="Q201" s="214">
        <v>6.0000000000000002E-05</v>
      </c>
      <c r="R201" s="214">
        <f>Q201*H201</f>
        <v>0.0004929</v>
      </c>
      <c r="S201" s="214">
        <v>0</v>
      </c>
      <c r="T201" s="215">
        <f>S201*H201</f>
        <v>0</v>
      </c>
      <c r="AR201" s="16" t="s">
        <v>178</v>
      </c>
      <c r="AT201" s="16" t="s">
        <v>173</v>
      </c>
      <c r="AU201" s="16" t="s">
        <v>87</v>
      </c>
      <c r="AY201" s="16" t="s">
        <v>171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6" t="s">
        <v>85</v>
      </c>
      <c r="BK201" s="216">
        <f>ROUND(I201*H201,2)</f>
        <v>0</v>
      </c>
      <c r="BL201" s="16" t="s">
        <v>178</v>
      </c>
      <c r="BM201" s="16" t="s">
        <v>2276</v>
      </c>
    </row>
    <row r="202" s="1" customFormat="1" ht="16.5" customHeight="1">
      <c r="B202" s="38"/>
      <c r="C202" s="261" t="s">
        <v>410</v>
      </c>
      <c r="D202" s="261" t="s">
        <v>383</v>
      </c>
      <c r="E202" s="262" t="s">
        <v>2277</v>
      </c>
      <c r="F202" s="263" t="s">
        <v>2278</v>
      </c>
      <c r="G202" s="264" t="s">
        <v>189</v>
      </c>
      <c r="H202" s="265">
        <v>8.6259999999999994</v>
      </c>
      <c r="I202" s="266"/>
      <c r="J202" s="267">
        <f>ROUND(I202*H202,2)</f>
        <v>0</v>
      </c>
      <c r="K202" s="263" t="s">
        <v>177</v>
      </c>
      <c r="L202" s="268"/>
      <c r="M202" s="269" t="s">
        <v>1</v>
      </c>
      <c r="N202" s="270" t="s">
        <v>48</v>
      </c>
      <c r="O202" s="79"/>
      <c r="P202" s="214">
        <f>O202*H202</f>
        <v>0</v>
      </c>
      <c r="Q202" s="214">
        <v>0.00018000000000000001</v>
      </c>
      <c r="R202" s="214">
        <f>Q202*H202</f>
        <v>0.0015526800000000001</v>
      </c>
      <c r="S202" s="214">
        <v>0</v>
      </c>
      <c r="T202" s="215">
        <f>S202*H202</f>
        <v>0</v>
      </c>
      <c r="AR202" s="16" t="s">
        <v>211</v>
      </c>
      <c r="AT202" s="16" t="s">
        <v>383</v>
      </c>
      <c r="AU202" s="16" t="s">
        <v>87</v>
      </c>
      <c r="AY202" s="16" t="s">
        <v>171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6" t="s">
        <v>85</v>
      </c>
      <c r="BK202" s="216">
        <f>ROUND(I202*H202,2)</f>
        <v>0</v>
      </c>
      <c r="BL202" s="16" t="s">
        <v>178</v>
      </c>
      <c r="BM202" s="16" t="s">
        <v>2279</v>
      </c>
    </row>
    <row r="203" s="12" customFormat="1">
      <c r="B203" s="228"/>
      <c r="C203" s="229"/>
      <c r="D203" s="219" t="s">
        <v>180</v>
      </c>
      <c r="E203" s="229"/>
      <c r="F203" s="231" t="s">
        <v>2280</v>
      </c>
      <c r="G203" s="229"/>
      <c r="H203" s="232">
        <v>8.6259999999999994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AT203" s="238" t="s">
        <v>180</v>
      </c>
      <c r="AU203" s="238" t="s">
        <v>87</v>
      </c>
      <c r="AV203" s="12" t="s">
        <v>87</v>
      </c>
      <c r="AW203" s="12" t="s">
        <v>4</v>
      </c>
      <c r="AX203" s="12" t="s">
        <v>85</v>
      </c>
      <c r="AY203" s="238" t="s">
        <v>171</v>
      </c>
    </row>
    <row r="204" s="1" customFormat="1" ht="16.5" customHeight="1">
      <c r="B204" s="38"/>
      <c r="C204" s="261" t="s">
        <v>415</v>
      </c>
      <c r="D204" s="261" t="s">
        <v>383</v>
      </c>
      <c r="E204" s="262" t="s">
        <v>656</v>
      </c>
      <c r="F204" s="263" t="s">
        <v>657</v>
      </c>
      <c r="G204" s="264" t="s">
        <v>189</v>
      </c>
      <c r="H204" s="265">
        <v>8.6259999999999994</v>
      </c>
      <c r="I204" s="266"/>
      <c r="J204" s="267">
        <f>ROUND(I204*H204,2)</f>
        <v>0</v>
      </c>
      <c r="K204" s="263" t="s">
        <v>177</v>
      </c>
      <c r="L204" s="268"/>
      <c r="M204" s="269" t="s">
        <v>1</v>
      </c>
      <c r="N204" s="270" t="s">
        <v>48</v>
      </c>
      <c r="O204" s="79"/>
      <c r="P204" s="214">
        <f>O204*H204</f>
        <v>0</v>
      </c>
      <c r="Q204" s="214">
        <v>0.00050000000000000001</v>
      </c>
      <c r="R204" s="214">
        <f>Q204*H204</f>
        <v>0.004313</v>
      </c>
      <c r="S204" s="214">
        <v>0</v>
      </c>
      <c r="T204" s="215">
        <f>S204*H204</f>
        <v>0</v>
      </c>
      <c r="AR204" s="16" t="s">
        <v>211</v>
      </c>
      <c r="AT204" s="16" t="s">
        <v>383</v>
      </c>
      <c r="AU204" s="16" t="s">
        <v>87</v>
      </c>
      <c r="AY204" s="16" t="s">
        <v>171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6" t="s">
        <v>85</v>
      </c>
      <c r="BK204" s="216">
        <f>ROUND(I204*H204,2)</f>
        <v>0</v>
      </c>
      <c r="BL204" s="16" t="s">
        <v>178</v>
      </c>
      <c r="BM204" s="16" t="s">
        <v>2281</v>
      </c>
    </row>
    <row r="205" s="12" customFormat="1">
      <c r="B205" s="228"/>
      <c r="C205" s="229"/>
      <c r="D205" s="219" t="s">
        <v>180</v>
      </c>
      <c r="E205" s="229"/>
      <c r="F205" s="231" t="s">
        <v>2280</v>
      </c>
      <c r="G205" s="229"/>
      <c r="H205" s="232">
        <v>8.6259999999999994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AT205" s="238" t="s">
        <v>180</v>
      </c>
      <c r="AU205" s="238" t="s">
        <v>87</v>
      </c>
      <c r="AV205" s="12" t="s">
        <v>87</v>
      </c>
      <c r="AW205" s="12" t="s">
        <v>4</v>
      </c>
      <c r="AX205" s="12" t="s">
        <v>85</v>
      </c>
      <c r="AY205" s="238" t="s">
        <v>171</v>
      </c>
    </row>
    <row r="206" s="1" customFormat="1" ht="16.5" customHeight="1">
      <c r="B206" s="38"/>
      <c r="C206" s="205" t="s">
        <v>420</v>
      </c>
      <c r="D206" s="205" t="s">
        <v>173</v>
      </c>
      <c r="E206" s="206" t="s">
        <v>660</v>
      </c>
      <c r="F206" s="207" t="s">
        <v>661</v>
      </c>
      <c r="G206" s="208" t="s">
        <v>176</v>
      </c>
      <c r="H206" s="209">
        <v>34.829999999999998</v>
      </c>
      <c r="I206" s="210"/>
      <c r="J206" s="211">
        <f>ROUND(I206*H206,2)</f>
        <v>0</v>
      </c>
      <c r="K206" s="207" t="s">
        <v>177</v>
      </c>
      <c r="L206" s="43"/>
      <c r="M206" s="212" t="s">
        <v>1</v>
      </c>
      <c r="N206" s="213" t="s">
        <v>48</v>
      </c>
      <c r="O206" s="79"/>
      <c r="P206" s="214">
        <f>O206*H206</f>
        <v>0</v>
      </c>
      <c r="Q206" s="214">
        <v>0.00628</v>
      </c>
      <c r="R206" s="214">
        <f>Q206*H206</f>
        <v>0.21873239999999999</v>
      </c>
      <c r="S206" s="214">
        <v>0</v>
      </c>
      <c r="T206" s="215">
        <f>S206*H206</f>
        <v>0</v>
      </c>
      <c r="AR206" s="16" t="s">
        <v>178</v>
      </c>
      <c r="AT206" s="16" t="s">
        <v>173</v>
      </c>
      <c r="AU206" s="16" t="s">
        <v>87</v>
      </c>
      <c r="AY206" s="16" t="s">
        <v>171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6" t="s">
        <v>85</v>
      </c>
      <c r="BK206" s="216">
        <f>ROUND(I206*H206,2)</f>
        <v>0</v>
      </c>
      <c r="BL206" s="16" t="s">
        <v>178</v>
      </c>
      <c r="BM206" s="16" t="s">
        <v>2282</v>
      </c>
    </row>
    <row r="207" s="11" customFormat="1">
      <c r="B207" s="217"/>
      <c r="C207" s="218"/>
      <c r="D207" s="219" t="s">
        <v>180</v>
      </c>
      <c r="E207" s="220" t="s">
        <v>1</v>
      </c>
      <c r="F207" s="221" t="s">
        <v>2220</v>
      </c>
      <c r="G207" s="218"/>
      <c r="H207" s="220" t="s">
        <v>1</v>
      </c>
      <c r="I207" s="222"/>
      <c r="J207" s="218"/>
      <c r="K207" s="218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180</v>
      </c>
      <c r="AU207" s="227" t="s">
        <v>87</v>
      </c>
      <c r="AV207" s="11" t="s">
        <v>85</v>
      </c>
      <c r="AW207" s="11" t="s">
        <v>38</v>
      </c>
      <c r="AX207" s="11" t="s">
        <v>77</v>
      </c>
      <c r="AY207" s="227" t="s">
        <v>171</v>
      </c>
    </row>
    <row r="208" s="12" customFormat="1">
      <c r="B208" s="228"/>
      <c r="C208" s="229"/>
      <c r="D208" s="219" t="s">
        <v>180</v>
      </c>
      <c r="E208" s="230" t="s">
        <v>1</v>
      </c>
      <c r="F208" s="231" t="s">
        <v>2283</v>
      </c>
      <c r="G208" s="229"/>
      <c r="H208" s="232">
        <v>27.870000000000001</v>
      </c>
      <c r="I208" s="233"/>
      <c r="J208" s="229"/>
      <c r="K208" s="229"/>
      <c r="L208" s="234"/>
      <c r="M208" s="235"/>
      <c r="N208" s="236"/>
      <c r="O208" s="236"/>
      <c r="P208" s="236"/>
      <c r="Q208" s="236"/>
      <c r="R208" s="236"/>
      <c r="S208" s="236"/>
      <c r="T208" s="237"/>
      <c r="AT208" s="238" t="s">
        <v>180</v>
      </c>
      <c r="AU208" s="238" t="s">
        <v>87</v>
      </c>
      <c r="AV208" s="12" t="s">
        <v>87</v>
      </c>
      <c r="AW208" s="12" t="s">
        <v>38</v>
      </c>
      <c r="AX208" s="12" t="s">
        <v>77</v>
      </c>
      <c r="AY208" s="238" t="s">
        <v>171</v>
      </c>
    </row>
    <row r="209" s="12" customFormat="1">
      <c r="B209" s="228"/>
      <c r="C209" s="229"/>
      <c r="D209" s="219" t="s">
        <v>180</v>
      </c>
      <c r="E209" s="230" t="s">
        <v>1</v>
      </c>
      <c r="F209" s="231" t="s">
        <v>2284</v>
      </c>
      <c r="G209" s="229"/>
      <c r="H209" s="232">
        <v>6.96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AT209" s="238" t="s">
        <v>180</v>
      </c>
      <c r="AU209" s="238" t="s">
        <v>87</v>
      </c>
      <c r="AV209" s="12" t="s">
        <v>87</v>
      </c>
      <c r="AW209" s="12" t="s">
        <v>38</v>
      </c>
      <c r="AX209" s="12" t="s">
        <v>77</v>
      </c>
      <c r="AY209" s="238" t="s">
        <v>171</v>
      </c>
    </row>
    <row r="210" s="13" customFormat="1">
      <c r="B210" s="239"/>
      <c r="C210" s="240"/>
      <c r="D210" s="219" t="s">
        <v>180</v>
      </c>
      <c r="E210" s="241" t="s">
        <v>1</v>
      </c>
      <c r="F210" s="242" t="s">
        <v>253</v>
      </c>
      <c r="G210" s="240"/>
      <c r="H210" s="243">
        <v>34.829999999999998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AT210" s="249" t="s">
        <v>180</v>
      </c>
      <c r="AU210" s="249" t="s">
        <v>87</v>
      </c>
      <c r="AV210" s="13" t="s">
        <v>178</v>
      </c>
      <c r="AW210" s="13" t="s">
        <v>38</v>
      </c>
      <c r="AX210" s="13" t="s">
        <v>85</v>
      </c>
      <c r="AY210" s="249" t="s">
        <v>171</v>
      </c>
    </row>
    <row r="211" s="1" customFormat="1" ht="16.5" customHeight="1">
      <c r="B211" s="38"/>
      <c r="C211" s="205" t="s">
        <v>425</v>
      </c>
      <c r="D211" s="205" t="s">
        <v>173</v>
      </c>
      <c r="E211" s="206" t="s">
        <v>664</v>
      </c>
      <c r="F211" s="207" t="s">
        <v>665</v>
      </c>
      <c r="G211" s="208" t="s">
        <v>176</v>
      </c>
      <c r="H211" s="209">
        <v>391.322</v>
      </c>
      <c r="I211" s="210"/>
      <c r="J211" s="211">
        <f>ROUND(I211*H211,2)</f>
        <v>0</v>
      </c>
      <c r="K211" s="207" t="s">
        <v>177</v>
      </c>
      <c r="L211" s="43"/>
      <c r="M211" s="212" t="s">
        <v>1</v>
      </c>
      <c r="N211" s="213" t="s">
        <v>48</v>
      </c>
      <c r="O211" s="79"/>
      <c r="P211" s="214">
        <f>O211*H211</f>
        <v>0</v>
      </c>
      <c r="Q211" s="214">
        <v>0.0026800000000000001</v>
      </c>
      <c r="R211" s="214">
        <f>Q211*H211</f>
        <v>1.04874296</v>
      </c>
      <c r="S211" s="214">
        <v>0</v>
      </c>
      <c r="T211" s="215">
        <f>S211*H211</f>
        <v>0</v>
      </c>
      <c r="AR211" s="16" t="s">
        <v>178</v>
      </c>
      <c r="AT211" s="16" t="s">
        <v>173</v>
      </c>
      <c r="AU211" s="16" t="s">
        <v>87</v>
      </c>
      <c r="AY211" s="16" t="s">
        <v>171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6" t="s">
        <v>85</v>
      </c>
      <c r="BK211" s="216">
        <f>ROUND(I211*H211,2)</f>
        <v>0</v>
      </c>
      <c r="BL211" s="16" t="s">
        <v>178</v>
      </c>
      <c r="BM211" s="16" t="s">
        <v>2285</v>
      </c>
    </row>
    <row r="212" s="11" customFormat="1">
      <c r="B212" s="217"/>
      <c r="C212" s="218"/>
      <c r="D212" s="219" t="s">
        <v>180</v>
      </c>
      <c r="E212" s="220" t="s">
        <v>1</v>
      </c>
      <c r="F212" s="221" t="s">
        <v>2227</v>
      </c>
      <c r="G212" s="218"/>
      <c r="H212" s="220" t="s">
        <v>1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180</v>
      </c>
      <c r="AU212" s="227" t="s">
        <v>87</v>
      </c>
      <c r="AV212" s="11" t="s">
        <v>85</v>
      </c>
      <c r="AW212" s="11" t="s">
        <v>38</v>
      </c>
      <c r="AX212" s="11" t="s">
        <v>77</v>
      </c>
      <c r="AY212" s="227" t="s">
        <v>171</v>
      </c>
    </row>
    <row r="213" s="12" customFormat="1">
      <c r="B213" s="228"/>
      <c r="C213" s="229"/>
      <c r="D213" s="219" t="s">
        <v>180</v>
      </c>
      <c r="E213" s="230" t="s">
        <v>1</v>
      </c>
      <c r="F213" s="231" t="s">
        <v>2228</v>
      </c>
      <c r="G213" s="229"/>
      <c r="H213" s="232">
        <v>302.899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AT213" s="238" t="s">
        <v>180</v>
      </c>
      <c r="AU213" s="238" t="s">
        <v>87</v>
      </c>
      <c r="AV213" s="12" t="s">
        <v>87</v>
      </c>
      <c r="AW213" s="12" t="s">
        <v>38</v>
      </c>
      <c r="AX213" s="12" t="s">
        <v>77</v>
      </c>
      <c r="AY213" s="238" t="s">
        <v>171</v>
      </c>
    </row>
    <row r="214" s="12" customFormat="1">
      <c r="B214" s="228"/>
      <c r="C214" s="229"/>
      <c r="D214" s="219" t="s">
        <v>180</v>
      </c>
      <c r="E214" s="230" t="s">
        <v>1</v>
      </c>
      <c r="F214" s="231" t="s">
        <v>2229</v>
      </c>
      <c r="G214" s="229"/>
      <c r="H214" s="232">
        <v>82.707999999999998</v>
      </c>
      <c r="I214" s="233"/>
      <c r="J214" s="229"/>
      <c r="K214" s="229"/>
      <c r="L214" s="234"/>
      <c r="M214" s="235"/>
      <c r="N214" s="236"/>
      <c r="O214" s="236"/>
      <c r="P214" s="236"/>
      <c r="Q214" s="236"/>
      <c r="R214" s="236"/>
      <c r="S214" s="236"/>
      <c r="T214" s="237"/>
      <c r="AT214" s="238" t="s">
        <v>180</v>
      </c>
      <c r="AU214" s="238" t="s">
        <v>87</v>
      </c>
      <c r="AV214" s="12" t="s">
        <v>87</v>
      </c>
      <c r="AW214" s="12" t="s">
        <v>38</v>
      </c>
      <c r="AX214" s="12" t="s">
        <v>77</v>
      </c>
      <c r="AY214" s="238" t="s">
        <v>171</v>
      </c>
    </row>
    <row r="215" s="12" customFormat="1">
      <c r="B215" s="228"/>
      <c r="C215" s="229"/>
      <c r="D215" s="219" t="s">
        <v>180</v>
      </c>
      <c r="E215" s="230" t="s">
        <v>1</v>
      </c>
      <c r="F215" s="231" t="s">
        <v>2230</v>
      </c>
      <c r="G215" s="229"/>
      <c r="H215" s="232">
        <v>86.727999999999994</v>
      </c>
      <c r="I215" s="233"/>
      <c r="J215" s="229"/>
      <c r="K215" s="229"/>
      <c r="L215" s="234"/>
      <c r="M215" s="235"/>
      <c r="N215" s="236"/>
      <c r="O215" s="236"/>
      <c r="P215" s="236"/>
      <c r="Q215" s="236"/>
      <c r="R215" s="236"/>
      <c r="S215" s="236"/>
      <c r="T215" s="237"/>
      <c r="AT215" s="238" t="s">
        <v>180</v>
      </c>
      <c r="AU215" s="238" t="s">
        <v>87</v>
      </c>
      <c r="AV215" s="12" t="s">
        <v>87</v>
      </c>
      <c r="AW215" s="12" t="s">
        <v>38</v>
      </c>
      <c r="AX215" s="12" t="s">
        <v>77</v>
      </c>
      <c r="AY215" s="238" t="s">
        <v>171</v>
      </c>
    </row>
    <row r="216" s="12" customFormat="1">
      <c r="B216" s="228"/>
      <c r="C216" s="229"/>
      <c r="D216" s="219" t="s">
        <v>180</v>
      </c>
      <c r="E216" s="230" t="s">
        <v>1</v>
      </c>
      <c r="F216" s="231" t="s">
        <v>2231</v>
      </c>
      <c r="G216" s="229"/>
      <c r="H216" s="232">
        <v>-87.599999999999994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AT216" s="238" t="s">
        <v>180</v>
      </c>
      <c r="AU216" s="238" t="s">
        <v>87</v>
      </c>
      <c r="AV216" s="12" t="s">
        <v>87</v>
      </c>
      <c r="AW216" s="12" t="s">
        <v>38</v>
      </c>
      <c r="AX216" s="12" t="s">
        <v>77</v>
      </c>
      <c r="AY216" s="238" t="s">
        <v>171</v>
      </c>
    </row>
    <row r="217" s="12" customFormat="1">
      <c r="B217" s="228"/>
      <c r="C217" s="229"/>
      <c r="D217" s="219" t="s">
        <v>180</v>
      </c>
      <c r="E217" s="230" t="s">
        <v>1</v>
      </c>
      <c r="F217" s="231" t="s">
        <v>2232</v>
      </c>
      <c r="G217" s="229"/>
      <c r="H217" s="232">
        <v>-25.920000000000002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AT217" s="238" t="s">
        <v>180</v>
      </c>
      <c r="AU217" s="238" t="s">
        <v>87</v>
      </c>
      <c r="AV217" s="12" t="s">
        <v>87</v>
      </c>
      <c r="AW217" s="12" t="s">
        <v>38</v>
      </c>
      <c r="AX217" s="12" t="s">
        <v>77</v>
      </c>
      <c r="AY217" s="238" t="s">
        <v>171</v>
      </c>
    </row>
    <row r="218" s="11" customFormat="1">
      <c r="B218" s="217"/>
      <c r="C218" s="218"/>
      <c r="D218" s="219" t="s">
        <v>180</v>
      </c>
      <c r="E218" s="220" t="s">
        <v>1</v>
      </c>
      <c r="F218" s="221" t="s">
        <v>2225</v>
      </c>
      <c r="G218" s="218"/>
      <c r="H218" s="220" t="s">
        <v>1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180</v>
      </c>
      <c r="AU218" s="227" t="s">
        <v>87</v>
      </c>
      <c r="AV218" s="11" t="s">
        <v>85</v>
      </c>
      <c r="AW218" s="11" t="s">
        <v>38</v>
      </c>
      <c r="AX218" s="11" t="s">
        <v>77</v>
      </c>
      <c r="AY218" s="227" t="s">
        <v>171</v>
      </c>
    </row>
    <row r="219" s="12" customFormat="1">
      <c r="B219" s="228"/>
      <c r="C219" s="229"/>
      <c r="D219" s="219" t="s">
        <v>180</v>
      </c>
      <c r="E219" s="230" t="s">
        <v>1</v>
      </c>
      <c r="F219" s="231" t="s">
        <v>2286</v>
      </c>
      <c r="G219" s="229"/>
      <c r="H219" s="232">
        <v>1.232</v>
      </c>
      <c r="I219" s="233"/>
      <c r="J219" s="229"/>
      <c r="K219" s="229"/>
      <c r="L219" s="234"/>
      <c r="M219" s="235"/>
      <c r="N219" s="236"/>
      <c r="O219" s="236"/>
      <c r="P219" s="236"/>
      <c r="Q219" s="236"/>
      <c r="R219" s="236"/>
      <c r="S219" s="236"/>
      <c r="T219" s="237"/>
      <c r="AT219" s="238" t="s">
        <v>180</v>
      </c>
      <c r="AU219" s="238" t="s">
        <v>87</v>
      </c>
      <c r="AV219" s="12" t="s">
        <v>87</v>
      </c>
      <c r="AW219" s="12" t="s">
        <v>38</v>
      </c>
      <c r="AX219" s="12" t="s">
        <v>77</v>
      </c>
      <c r="AY219" s="238" t="s">
        <v>171</v>
      </c>
    </row>
    <row r="220" s="12" customFormat="1">
      <c r="B220" s="228"/>
      <c r="C220" s="229"/>
      <c r="D220" s="219" t="s">
        <v>180</v>
      </c>
      <c r="E220" s="230" t="s">
        <v>1</v>
      </c>
      <c r="F220" s="231" t="s">
        <v>2287</v>
      </c>
      <c r="G220" s="229"/>
      <c r="H220" s="232">
        <v>22.004999999999999</v>
      </c>
      <c r="I220" s="233"/>
      <c r="J220" s="229"/>
      <c r="K220" s="229"/>
      <c r="L220" s="234"/>
      <c r="M220" s="235"/>
      <c r="N220" s="236"/>
      <c r="O220" s="236"/>
      <c r="P220" s="236"/>
      <c r="Q220" s="236"/>
      <c r="R220" s="236"/>
      <c r="S220" s="236"/>
      <c r="T220" s="237"/>
      <c r="AT220" s="238" t="s">
        <v>180</v>
      </c>
      <c r="AU220" s="238" t="s">
        <v>87</v>
      </c>
      <c r="AV220" s="12" t="s">
        <v>87</v>
      </c>
      <c r="AW220" s="12" t="s">
        <v>38</v>
      </c>
      <c r="AX220" s="12" t="s">
        <v>77</v>
      </c>
      <c r="AY220" s="238" t="s">
        <v>171</v>
      </c>
    </row>
    <row r="221" s="12" customFormat="1">
      <c r="B221" s="228"/>
      <c r="C221" s="229"/>
      <c r="D221" s="219" t="s">
        <v>180</v>
      </c>
      <c r="E221" s="230" t="s">
        <v>1</v>
      </c>
      <c r="F221" s="231" t="s">
        <v>2288</v>
      </c>
      <c r="G221" s="229"/>
      <c r="H221" s="232">
        <v>9.2699999999999996</v>
      </c>
      <c r="I221" s="233"/>
      <c r="J221" s="229"/>
      <c r="K221" s="229"/>
      <c r="L221" s="234"/>
      <c r="M221" s="235"/>
      <c r="N221" s="236"/>
      <c r="O221" s="236"/>
      <c r="P221" s="236"/>
      <c r="Q221" s="236"/>
      <c r="R221" s="236"/>
      <c r="S221" s="236"/>
      <c r="T221" s="237"/>
      <c r="AT221" s="238" t="s">
        <v>180</v>
      </c>
      <c r="AU221" s="238" t="s">
        <v>87</v>
      </c>
      <c r="AV221" s="12" t="s">
        <v>87</v>
      </c>
      <c r="AW221" s="12" t="s">
        <v>38</v>
      </c>
      <c r="AX221" s="12" t="s">
        <v>77</v>
      </c>
      <c r="AY221" s="238" t="s">
        <v>171</v>
      </c>
    </row>
    <row r="222" s="13" customFormat="1">
      <c r="B222" s="239"/>
      <c r="C222" s="240"/>
      <c r="D222" s="219" t="s">
        <v>180</v>
      </c>
      <c r="E222" s="241" t="s">
        <v>1</v>
      </c>
      <c r="F222" s="242" t="s">
        <v>253</v>
      </c>
      <c r="G222" s="240"/>
      <c r="H222" s="243">
        <v>391.322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AT222" s="249" t="s">
        <v>180</v>
      </c>
      <c r="AU222" s="249" t="s">
        <v>87</v>
      </c>
      <c r="AV222" s="13" t="s">
        <v>178</v>
      </c>
      <c r="AW222" s="13" t="s">
        <v>38</v>
      </c>
      <c r="AX222" s="13" t="s">
        <v>85</v>
      </c>
      <c r="AY222" s="249" t="s">
        <v>171</v>
      </c>
    </row>
    <row r="223" s="1" customFormat="1" ht="16.5" customHeight="1">
      <c r="B223" s="38"/>
      <c r="C223" s="205" t="s">
        <v>430</v>
      </c>
      <c r="D223" s="205" t="s">
        <v>173</v>
      </c>
      <c r="E223" s="206" t="s">
        <v>685</v>
      </c>
      <c r="F223" s="207" t="s">
        <v>686</v>
      </c>
      <c r="G223" s="208" t="s">
        <v>176</v>
      </c>
      <c r="H223" s="209">
        <v>208.5</v>
      </c>
      <c r="I223" s="210"/>
      <c r="J223" s="211">
        <f>ROUND(I223*H223,2)</f>
        <v>0</v>
      </c>
      <c r="K223" s="207" t="s">
        <v>177</v>
      </c>
      <c r="L223" s="43"/>
      <c r="M223" s="212" t="s">
        <v>1</v>
      </c>
      <c r="N223" s="213" t="s">
        <v>48</v>
      </c>
      <c r="O223" s="79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AR223" s="16" t="s">
        <v>178</v>
      </c>
      <c r="AT223" s="16" t="s">
        <v>173</v>
      </c>
      <c r="AU223" s="16" t="s">
        <v>87</v>
      </c>
      <c r="AY223" s="16" t="s">
        <v>171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6" t="s">
        <v>85</v>
      </c>
      <c r="BK223" s="216">
        <f>ROUND(I223*H223,2)</f>
        <v>0</v>
      </c>
      <c r="BL223" s="16" t="s">
        <v>178</v>
      </c>
      <c r="BM223" s="16" t="s">
        <v>2289</v>
      </c>
    </row>
    <row r="224" s="1" customFormat="1" ht="16.5" customHeight="1">
      <c r="B224" s="38"/>
      <c r="C224" s="205" t="s">
        <v>435</v>
      </c>
      <c r="D224" s="205" t="s">
        <v>173</v>
      </c>
      <c r="E224" s="206" t="s">
        <v>681</v>
      </c>
      <c r="F224" s="207" t="s">
        <v>682</v>
      </c>
      <c r="G224" s="208" t="s">
        <v>189</v>
      </c>
      <c r="H224" s="209">
        <v>813</v>
      </c>
      <c r="I224" s="210"/>
      <c r="J224" s="211">
        <f>ROUND(I224*H224,2)</f>
        <v>0</v>
      </c>
      <c r="K224" s="207" t="s">
        <v>177</v>
      </c>
      <c r="L224" s="43"/>
      <c r="M224" s="212" t="s">
        <v>1</v>
      </c>
      <c r="N224" s="213" t="s">
        <v>48</v>
      </c>
      <c r="O224" s="79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AR224" s="16" t="s">
        <v>178</v>
      </c>
      <c r="AT224" s="16" t="s">
        <v>173</v>
      </c>
      <c r="AU224" s="16" t="s">
        <v>87</v>
      </c>
      <c r="AY224" s="16" t="s">
        <v>171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6" t="s">
        <v>85</v>
      </c>
      <c r="BK224" s="216">
        <f>ROUND(I224*H224,2)</f>
        <v>0</v>
      </c>
      <c r="BL224" s="16" t="s">
        <v>178</v>
      </c>
      <c r="BM224" s="16" t="s">
        <v>2290</v>
      </c>
    </row>
    <row r="225" s="10" customFormat="1" ht="22.8" customHeight="1">
      <c r="B225" s="189"/>
      <c r="C225" s="190"/>
      <c r="D225" s="191" t="s">
        <v>76</v>
      </c>
      <c r="E225" s="203" t="s">
        <v>216</v>
      </c>
      <c r="F225" s="203" t="s">
        <v>730</v>
      </c>
      <c r="G225" s="190"/>
      <c r="H225" s="190"/>
      <c r="I225" s="193"/>
      <c r="J225" s="204">
        <f>BK225</f>
        <v>0</v>
      </c>
      <c r="K225" s="190"/>
      <c r="L225" s="195"/>
      <c r="M225" s="196"/>
      <c r="N225" s="197"/>
      <c r="O225" s="197"/>
      <c r="P225" s="198">
        <f>SUM(P226:P240)</f>
        <v>0</v>
      </c>
      <c r="Q225" s="197"/>
      <c r="R225" s="198">
        <f>SUM(R226:R240)</f>
        <v>0.00097320000000000002</v>
      </c>
      <c r="S225" s="197"/>
      <c r="T225" s="199">
        <f>SUM(T226:T240)</f>
        <v>0</v>
      </c>
      <c r="AR225" s="200" t="s">
        <v>85</v>
      </c>
      <c r="AT225" s="201" t="s">
        <v>76</v>
      </c>
      <c r="AU225" s="201" t="s">
        <v>85</v>
      </c>
      <c r="AY225" s="200" t="s">
        <v>171</v>
      </c>
      <c r="BK225" s="202">
        <f>SUM(BK226:BK240)</f>
        <v>0</v>
      </c>
    </row>
    <row r="226" s="1" customFormat="1" ht="16.5" customHeight="1">
      <c r="B226" s="38"/>
      <c r="C226" s="205" t="s">
        <v>438</v>
      </c>
      <c r="D226" s="205" t="s">
        <v>173</v>
      </c>
      <c r="E226" s="206" t="s">
        <v>2291</v>
      </c>
      <c r="F226" s="207" t="s">
        <v>2292</v>
      </c>
      <c r="G226" s="208" t="s">
        <v>189</v>
      </c>
      <c r="H226" s="209">
        <v>48.659999999999997</v>
      </c>
      <c r="I226" s="210"/>
      <c r="J226" s="211">
        <f>ROUND(I226*H226,2)</f>
        <v>0</v>
      </c>
      <c r="K226" s="207" t="s">
        <v>177</v>
      </c>
      <c r="L226" s="43"/>
      <c r="M226" s="212" t="s">
        <v>1</v>
      </c>
      <c r="N226" s="213" t="s">
        <v>48</v>
      </c>
      <c r="O226" s="79"/>
      <c r="P226" s="214">
        <f>O226*H226</f>
        <v>0</v>
      </c>
      <c r="Q226" s="214">
        <v>2.0000000000000002E-05</v>
      </c>
      <c r="R226" s="214">
        <f>Q226*H226</f>
        <v>0.00097320000000000002</v>
      </c>
      <c r="S226" s="214">
        <v>0</v>
      </c>
      <c r="T226" s="215">
        <f>S226*H226</f>
        <v>0</v>
      </c>
      <c r="AR226" s="16" t="s">
        <v>178</v>
      </c>
      <c r="AT226" s="16" t="s">
        <v>173</v>
      </c>
      <c r="AU226" s="16" t="s">
        <v>87</v>
      </c>
      <c r="AY226" s="16" t="s">
        <v>171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6" t="s">
        <v>85</v>
      </c>
      <c r="BK226" s="216">
        <f>ROUND(I226*H226,2)</f>
        <v>0</v>
      </c>
      <c r="BL226" s="16" t="s">
        <v>178</v>
      </c>
      <c r="BM226" s="16" t="s">
        <v>2293</v>
      </c>
    </row>
    <row r="227" s="12" customFormat="1">
      <c r="B227" s="228"/>
      <c r="C227" s="229"/>
      <c r="D227" s="219" t="s">
        <v>180</v>
      </c>
      <c r="E227" s="230" t="s">
        <v>1</v>
      </c>
      <c r="F227" s="231" t="s">
        <v>2294</v>
      </c>
      <c r="G227" s="229"/>
      <c r="H227" s="232">
        <v>37.659999999999997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AT227" s="238" t="s">
        <v>180</v>
      </c>
      <c r="AU227" s="238" t="s">
        <v>87</v>
      </c>
      <c r="AV227" s="12" t="s">
        <v>87</v>
      </c>
      <c r="AW227" s="12" t="s">
        <v>38</v>
      </c>
      <c r="AX227" s="12" t="s">
        <v>77</v>
      </c>
      <c r="AY227" s="238" t="s">
        <v>171</v>
      </c>
    </row>
    <row r="228" s="12" customFormat="1">
      <c r="B228" s="228"/>
      <c r="C228" s="229"/>
      <c r="D228" s="219" t="s">
        <v>180</v>
      </c>
      <c r="E228" s="230" t="s">
        <v>1</v>
      </c>
      <c r="F228" s="231" t="s">
        <v>2295</v>
      </c>
      <c r="G228" s="229"/>
      <c r="H228" s="232">
        <v>11</v>
      </c>
      <c r="I228" s="233"/>
      <c r="J228" s="229"/>
      <c r="K228" s="229"/>
      <c r="L228" s="234"/>
      <c r="M228" s="235"/>
      <c r="N228" s="236"/>
      <c r="O228" s="236"/>
      <c r="P228" s="236"/>
      <c r="Q228" s="236"/>
      <c r="R228" s="236"/>
      <c r="S228" s="236"/>
      <c r="T228" s="237"/>
      <c r="AT228" s="238" t="s">
        <v>180</v>
      </c>
      <c r="AU228" s="238" t="s">
        <v>87</v>
      </c>
      <c r="AV228" s="12" t="s">
        <v>87</v>
      </c>
      <c r="AW228" s="12" t="s">
        <v>38</v>
      </c>
      <c r="AX228" s="12" t="s">
        <v>77</v>
      </c>
      <c r="AY228" s="238" t="s">
        <v>171</v>
      </c>
    </row>
    <row r="229" s="13" customFormat="1">
      <c r="B229" s="239"/>
      <c r="C229" s="240"/>
      <c r="D229" s="219" t="s">
        <v>180</v>
      </c>
      <c r="E229" s="241" t="s">
        <v>1</v>
      </c>
      <c r="F229" s="242" t="s">
        <v>253</v>
      </c>
      <c r="G229" s="240"/>
      <c r="H229" s="243">
        <v>48.659999999999997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AT229" s="249" t="s">
        <v>180</v>
      </c>
      <c r="AU229" s="249" t="s">
        <v>87</v>
      </c>
      <c r="AV229" s="13" t="s">
        <v>178</v>
      </c>
      <c r="AW229" s="13" t="s">
        <v>38</v>
      </c>
      <c r="AX229" s="13" t="s">
        <v>85</v>
      </c>
      <c r="AY229" s="249" t="s">
        <v>171</v>
      </c>
    </row>
    <row r="230" s="1" customFormat="1" ht="16.5" customHeight="1">
      <c r="B230" s="38"/>
      <c r="C230" s="205" t="s">
        <v>440</v>
      </c>
      <c r="D230" s="205" t="s">
        <v>173</v>
      </c>
      <c r="E230" s="206" t="s">
        <v>801</v>
      </c>
      <c r="F230" s="207" t="s">
        <v>802</v>
      </c>
      <c r="G230" s="208" t="s">
        <v>176</v>
      </c>
      <c r="H230" s="209">
        <v>228.5</v>
      </c>
      <c r="I230" s="210"/>
      <c r="J230" s="211">
        <f>ROUND(I230*H230,2)</f>
        <v>0</v>
      </c>
      <c r="K230" s="207" t="s">
        <v>177</v>
      </c>
      <c r="L230" s="43"/>
      <c r="M230" s="212" t="s">
        <v>1</v>
      </c>
      <c r="N230" s="213" t="s">
        <v>48</v>
      </c>
      <c r="O230" s="79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AR230" s="16" t="s">
        <v>178</v>
      </c>
      <c r="AT230" s="16" t="s">
        <v>173</v>
      </c>
      <c r="AU230" s="16" t="s">
        <v>87</v>
      </c>
      <c r="AY230" s="16" t="s">
        <v>171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6" t="s">
        <v>85</v>
      </c>
      <c r="BK230" s="216">
        <f>ROUND(I230*H230,2)</f>
        <v>0</v>
      </c>
      <c r="BL230" s="16" t="s">
        <v>178</v>
      </c>
      <c r="BM230" s="16" t="s">
        <v>2296</v>
      </c>
    </row>
    <row r="231" s="12" customFormat="1">
      <c r="B231" s="228"/>
      <c r="C231" s="229"/>
      <c r="D231" s="219" t="s">
        <v>180</v>
      </c>
      <c r="E231" s="230" t="s">
        <v>1</v>
      </c>
      <c r="F231" s="231" t="s">
        <v>2297</v>
      </c>
      <c r="G231" s="229"/>
      <c r="H231" s="232">
        <v>228.5</v>
      </c>
      <c r="I231" s="233"/>
      <c r="J231" s="229"/>
      <c r="K231" s="229"/>
      <c r="L231" s="234"/>
      <c r="M231" s="235"/>
      <c r="N231" s="236"/>
      <c r="O231" s="236"/>
      <c r="P231" s="236"/>
      <c r="Q231" s="236"/>
      <c r="R231" s="236"/>
      <c r="S231" s="236"/>
      <c r="T231" s="237"/>
      <c r="AT231" s="238" t="s">
        <v>180</v>
      </c>
      <c r="AU231" s="238" t="s">
        <v>87</v>
      </c>
      <c r="AV231" s="12" t="s">
        <v>87</v>
      </c>
      <c r="AW231" s="12" t="s">
        <v>38</v>
      </c>
      <c r="AX231" s="12" t="s">
        <v>85</v>
      </c>
      <c r="AY231" s="238" t="s">
        <v>171</v>
      </c>
    </row>
    <row r="232" s="1" customFormat="1" ht="16.5" customHeight="1">
      <c r="B232" s="38"/>
      <c r="C232" s="205" t="s">
        <v>442</v>
      </c>
      <c r="D232" s="205" t="s">
        <v>173</v>
      </c>
      <c r="E232" s="206" t="s">
        <v>806</v>
      </c>
      <c r="F232" s="207" t="s">
        <v>807</v>
      </c>
      <c r="G232" s="208" t="s">
        <v>176</v>
      </c>
      <c r="H232" s="209">
        <v>20520</v>
      </c>
      <c r="I232" s="210"/>
      <c r="J232" s="211">
        <f>ROUND(I232*H232,2)</f>
        <v>0</v>
      </c>
      <c r="K232" s="207" t="s">
        <v>177</v>
      </c>
      <c r="L232" s="43"/>
      <c r="M232" s="212" t="s">
        <v>1</v>
      </c>
      <c r="N232" s="213" t="s">
        <v>48</v>
      </c>
      <c r="O232" s="79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AR232" s="16" t="s">
        <v>178</v>
      </c>
      <c r="AT232" s="16" t="s">
        <v>173</v>
      </c>
      <c r="AU232" s="16" t="s">
        <v>87</v>
      </c>
      <c r="AY232" s="16" t="s">
        <v>171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6" t="s">
        <v>85</v>
      </c>
      <c r="BK232" s="216">
        <f>ROUND(I232*H232,2)</f>
        <v>0</v>
      </c>
      <c r="BL232" s="16" t="s">
        <v>178</v>
      </c>
      <c r="BM232" s="16" t="s">
        <v>2298</v>
      </c>
    </row>
    <row r="233" s="12" customFormat="1">
      <c r="B233" s="228"/>
      <c r="C233" s="229"/>
      <c r="D233" s="219" t="s">
        <v>180</v>
      </c>
      <c r="E233" s="230" t="s">
        <v>1</v>
      </c>
      <c r="F233" s="231" t="s">
        <v>2299</v>
      </c>
      <c r="G233" s="229"/>
      <c r="H233" s="232">
        <v>20520</v>
      </c>
      <c r="I233" s="233"/>
      <c r="J233" s="229"/>
      <c r="K233" s="229"/>
      <c r="L233" s="234"/>
      <c r="M233" s="235"/>
      <c r="N233" s="236"/>
      <c r="O233" s="236"/>
      <c r="P233" s="236"/>
      <c r="Q233" s="236"/>
      <c r="R233" s="236"/>
      <c r="S233" s="236"/>
      <c r="T233" s="237"/>
      <c r="AT233" s="238" t="s">
        <v>180</v>
      </c>
      <c r="AU233" s="238" t="s">
        <v>87</v>
      </c>
      <c r="AV233" s="12" t="s">
        <v>87</v>
      </c>
      <c r="AW233" s="12" t="s">
        <v>38</v>
      </c>
      <c r="AX233" s="12" t="s">
        <v>85</v>
      </c>
      <c r="AY233" s="238" t="s">
        <v>171</v>
      </c>
    </row>
    <row r="234" s="1" customFormat="1" ht="16.5" customHeight="1">
      <c r="B234" s="38"/>
      <c r="C234" s="205" t="s">
        <v>444</v>
      </c>
      <c r="D234" s="205" t="s">
        <v>173</v>
      </c>
      <c r="E234" s="206" t="s">
        <v>811</v>
      </c>
      <c r="F234" s="207" t="s">
        <v>812</v>
      </c>
      <c r="G234" s="208" t="s">
        <v>176</v>
      </c>
      <c r="H234" s="209">
        <v>228.5</v>
      </c>
      <c r="I234" s="210"/>
      <c r="J234" s="211">
        <f>ROUND(I234*H234,2)</f>
        <v>0</v>
      </c>
      <c r="K234" s="207" t="s">
        <v>177</v>
      </c>
      <c r="L234" s="43"/>
      <c r="M234" s="212" t="s">
        <v>1</v>
      </c>
      <c r="N234" s="213" t="s">
        <v>48</v>
      </c>
      <c r="O234" s="79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AR234" s="16" t="s">
        <v>178</v>
      </c>
      <c r="AT234" s="16" t="s">
        <v>173</v>
      </c>
      <c r="AU234" s="16" t="s">
        <v>87</v>
      </c>
      <c r="AY234" s="16" t="s">
        <v>171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6" t="s">
        <v>85</v>
      </c>
      <c r="BK234" s="216">
        <f>ROUND(I234*H234,2)</f>
        <v>0</v>
      </c>
      <c r="BL234" s="16" t="s">
        <v>178</v>
      </c>
      <c r="BM234" s="16" t="s">
        <v>2300</v>
      </c>
    </row>
    <row r="235" s="1" customFormat="1" ht="16.5" customHeight="1">
      <c r="B235" s="38"/>
      <c r="C235" s="205" t="s">
        <v>452</v>
      </c>
      <c r="D235" s="205" t="s">
        <v>173</v>
      </c>
      <c r="E235" s="206" t="s">
        <v>2301</v>
      </c>
      <c r="F235" s="207" t="s">
        <v>2302</v>
      </c>
      <c r="G235" s="208" t="s">
        <v>176</v>
      </c>
      <c r="H235" s="209">
        <v>228.5</v>
      </c>
      <c r="I235" s="210"/>
      <c r="J235" s="211">
        <f>ROUND(I235*H235,2)</f>
        <v>0</v>
      </c>
      <c r="K235" s="207" t="s">
        <v>177</v>
      </c>
      <c r="L235" s="43"/>
      <c r="M235" s="212" t="s">
        <v>1</v>
      </c>
      <c r="N235" s="213" t="s">
        <v>48</v>
      </c>
      <c r="O235" s="79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AR235" s="16" t="s">
        <v>178</v>
      </c>
      <c r="AT235" s="16" t="s">
        <v>173</v>
      </c>
      <c r="AU235" s="16" t="s">
        <v>87</v>
      </c>
      <c r="AY235" s="16" t="s">
        <v>171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6" t="s">
        <v>85</v>
      </c>
      <c r="BK235" s="216">
        <f>ROUND(I235*H235,2)</f>
        <v>0</v>
      </c>
      <c r="BL235" s="16" t="s">
        <v>178</v>
      </c>
      <c r="BM235" s="16" t="s">
        <v>2303</v>
      </c>
    </row>
    <row r="236" s="1" customFormat="1" ht="16.5" customHeight="1">
      <c r="B236" s="38"/>
      <c r="C236" s="205" t="s">
        <v>456</v>
      </c>
      <c r="D236" s="205" t="s">
        <v>173</v>
      </c>
      <c r="E236" s="206" t="s">
        <v>2304</v>
      </c>
      <c r="F236" s="207" t="s">
        <v>2305</v>
      </c>
      <c r="G236" s="208" t="s">
        <v>176</v>
      </c>
      <c r="H236" s="209">
        <v>20520</v>
      </c>
      <c r="I236" s="210"/>
      <c r="J236" s="211">
        <f>ROUND(I236*H236,2)</f>
        <v>0</v>
      </c>
      <c r="K236" s="207" t="s">
        <v>177</v>
      </c>
      <c r="L236" s="43"/>
      <c r="M236" s="212" t="s">
        <v>1</v>
      </c>
      <c r="N236" s="213" t="s">
        <v>48</v>
      </c>
      <c r="O236" s="79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AR236" s="16" t="s">
        <v>178</v>
      </c>
      <c r="AT236" s="16" t="s">
        <v>173</v>
      </c>
      <c r="AU236" s="16" t="s">
        <v>87</v>
      </c>
      <c r="AY236" s="16" t="s">
        <v>171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6" t="s">
        <v>85</v>
      </c>
      <c r="BK236" s="216">
        <f>ROUND(I236*H236,2)</f>
        <v>0</v>
      </c>
      <c r="BL236" s="16" t="s">
        <v>178</v>
      </c>
      <c r="BM236" s="16" t="s">
        <v>2306</v>
      </c>
    </row>
    <row r="237" s="1" customFormat="1" ht="16.5" customHeight="1">
      <c r="B237" s="38"/>
      <c r="C237" s="205" t="s">
        <v>460</v>
      </c>
      <c r="D237" s="205" t="s">
        <v>173</v>
      </c>
      <c r="E237" s="206" t="s">
        <v>2307</v>
      </c>
      <c r="F237" s="207" t="s">
        <v>2308</v>
      </c>
      <c r="G237" s="208" t="s">
        <v>176</v>
      </c>
      <c r="H237" s="209">
        <v>228.5</v>
      </c>
      <c r="I237" s="210"/>
      <c r="J237" s="211">
        <f>ROUND(I237*H237,2)</f>
        <v>0</v>
      </c>
      <c r="K237" s="207" t="s">
        <v>177</v>
      </c>
      <c r="L237" s="43"/>
      <c r="M237" s="212" t="s">
        <v>1</v>
      </c>
      <c r="N237" s="213" t="s">
        <v>48</v>
      </c>
      <c r="O237" s="79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AR237" s="16" t="s">
        <v>178</v>
      </c>
      <c r="AT237" s="16" t="s">
        <v>173</v>
      </c>
      <c r="AU237" s="16" t="s">
        <v>87</v>
      </c>
      <c r="AY237" s="16" t="s">
        <v>171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6" t="s">
        <v>85</v>
      </c>
      <c r="BK237" s="216">
        <f>ROUND(I237*H237,2)</f>
        <v>0</v>
      </c>
      <c r="BL237" s="16" t="s">
        <v>178</v>
      </c>
      <c r="BM237" s="16" t="s">
        <v>2309</v>
      </c>
    </row>
    <row r="238" s="1" customFormat="1" ht="16.5" customHeight="1">
      <c r="B238" s="38"/>
      <c r="C238" s="205" t="s">
        <v>465</v>
      </c>
      <c r="D238" s="205" t="s">
        <v>173</v>
      </c>
      <c r="E238" s="206" t="s">
        <v>827</v>
      </c>
      <c r="F238" s="207" t="s">
        <v>828</v>
      </c>
      <c r="G238" s="208" t="s">
        <v>829</v>
      </c>
      <c r="H238" s="209">
        <v>2</v>
      </c>
      <c r="I238" s="210"/>
      <c r="J238" s="211">
        <f>ROUND(I238*H238,2)</f>
        <v>0</v>
      </c>
      <c r="K238" s="207" t="s">
        <v>177</v>
      </c>
      <c r="L238" s="43"/>
      <c r="M238" s="212" t="s">
        <v>1</v>
      </c>
      <c r="N238" s="213" t="s">
        <v>48</v>
      </c>
      <c r="O238" s="79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AR238" s="16" t="s">
        <v>178</v>
      </c>
      <c r="AT238" s="16" t="s">
        <v>173</v>
      </c>
      <c r="AU238" s="16" t="s">
        <v>87</v>
      </c>
      <c r="AY238" s="16" t="s">
        <v>171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6" t="s">
        <v>85</v>
      </c>
      <c r="BK238" s="216">
        <f>ROUND(I238*H238,2)</f>
        <v>0</v>
      </c>
      <c r="BL238" s="16" t="s">
        <v>178</v>
      </c>
      <c r="BM238" s="16" t="s">
        <v>2310</v>
      </c>
    </row>
    <row r="239" s="1" customFormat="1" ht="16.5" customHeight="1">
      <c r="B239" s="38"/>
      <c r="C239" s="205" t="s">
        <v>470</v>
      </c>
      <c r="D239" s="205" t="s">
        <v>173</v>
      </c>
      <c r="E239" s="206" t="s">
        <v>2311</v>
      </c>
      <c r="F239" s="207" t="s">
        <v>2312</v>
      </c>
      <c r="G239" s="208" t="s">
        <v>829</v>
      </c>
      <c r="H239" s="209">
        <v>10</v>
      </c>
      <c r="I239" s="210"/>
      <c r="J239" s="211">
        <f>ROUND(I239*H239,2)</f>
        <v>0</v>
      </c>
      <c r="K239" s="207" t="s">
        <v>177</v>
      </c>
      <c r="L239" s="43"/>
      <c r="M239" s="212" t="s">
        <v>1</v>
      </c>
      <c r="N239" s="213" t="s">
        <v>48</v>
      </c>
      <c r="O239" s="79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AR239" s="16" t="s">
        <v>178</v>
      </c>
      <c r="AT239" s="16" t="s">
        <v>173</v>
      </c>
      <c r="AU239" s="16" t="s">
        <v>87</v>
      </c>
      <c r="AY239" s="16" t="s">
        <v>171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6" t="s">
        <v>85</v>
      </c>
      <c r="BK239" s="216">
        <f>ROUND(I239*H239,2)</f>
        <v>0</v>
      </c>
      <c r="BL239" s="16" t="s">
        <v>178</v>
      </c>
      <c r="BM239" s="16" t="s">
        <v>2313</v>
      </c>
    </row>
    <row r="240" s="1" customFormat="1" ht="16.5" customHeight="1">
      <c r="B240" s="38"/>
      <c r="C240" s="205" t="s">
        <v>475</v>
      </c>
      <c r="D240" s="205" t="s">
        <v>173</v>
      </c>
      <c r="E240" s="206" t="s">
        <v>836</v>
      </c>
      <c r="F240" s="207" t="s">
        <v>837</v>
      </c>
      <c r="G240" s="208" t="s">
        <v>829</v>
      </c>
      <c r="H240" s="209">
        <v>2</v>
      </c>
      <c r="I240" s="210"/>
      <c r="J240" s="211">
        <f>ROUND(I240*H240,2)</f>
        <v>0</v>
      </c>
      <c r="K240" s="207" t="s">
        <v>177</v>
      </c>
      <c r="L240" s="43"/>
      <c r="M240" s="212" t="s">
        <v>1</v>
      </c>
      <c r="N240" s="213" t="s">
        <v>48</v>
      </c>
      <c r="O240" s="79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AR240" s="16" t="s">
        <v>178</v>
      </c>
      <c r="AT240" s="16" t="s">
        <v>173</v>
      </c>
      <c r="AU240" s="16" t="s">
        <v>87</v>
      </c>
      <c r="AY240" s="16" t="s">
        <v>171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6" t="s">
        <v>85</v>
      </c>
      <c r="BK240" s="216">
        <f>ROUND(I240*H240,2)</f>
        <v>0</v>
      </c>
      <c r="BL240" s="16" t="s">
        <v>178</v>
      </c>
      <c r="BM240" s="16" t="s">
        <v>2314</v>
      </c>
    </row>
    <row r="241" s="10" customFormat="1" ht="22.8" customHeight="1">
      <c r="B241" s="189"/>
      <c r="C241" s="190"/>
      <c r="D241" s="191" t="s">
        <v>76</v>
      </c>
      <c r="E241" s="203" t="s">
        <v>858</v>
      </c>
      <c r="F241" s="203" t="s">
        <v>859</v>
      </c>
      <c r="G241" s="190"/>
      <c r="H241" s="190"/>
      <c r="I241" s="193"/>
      <c r="J241" s="204">
        <f>BK241</f>
        <v>0</v>
      </c>
      <c r="K241" s="190"/>
      <c r="L241" s="195"/>
      <c r="M241" s="196"/>
      <c r="N241" s="197"/>
      <c r="O241" s="197"/>
      <c r="P241" s="198">
        <f>SUM(P242:P246)</f>
        <v>0</v>
      </c>
      <c r="Q241" s="197"/>
      <c r="R241" s="198">
        <f>SUM(R242:R246)</f>
        <v>0</v>
      </c>
      <c r="S241" s="197"/>
      <c r="T241" s="199">
        <f>SUM(T242:T246)</f>
        <v>0</v>
      </c>
      <c r="AR241" s="200" t="s">
        <v>85</v>
      </c>
      <c r="AT241" s="201" t="s">
        <v>76</v>
      </c>
      <c r="AU241" s="201" t="s">
        <v>85</v>
      </c>
      <c r="AY241" s="200" t="s">
        <v>171</v>
      </c>
      <c r="BK241" s="202">
        <f>SUM(BK242:BK246)</f>
        <v>0</v>
      </c>
    </row>
    <row r="242" s="1" customFormat="1" ht="16.5" customHeight="1">
      <c r="B242" s="38"/>
      <c r="C242" s="205" t="s">
        <v>480</v>
      </c>
      <c r="D242" s="205" t="s">
        <v>173</v>
      </c>
      <c r="E242" s="206" t="s">
        <v>869</v>
      </c>
      <c r="F242" s="207" t="s">
        <v>870</v>
      </c>
      <c r="G242" s="208" t="s">
        <v>234</v>
      </c>
      <c r="H242" s="209">
        <v>570.34500000000003</v>
      </c>
      <c r="I242" s="210"/>
      <c r="J242" s="211">
        <f>ROUND(I242*H242,2)</f>
        <v>0</v>
      </c>
      <c r="K242" s="207" t="s">
        <v>177</v>
      </c>
      <c r="L242" s="43"/>
      <c r="M242" s="212" t="s">
        <v>1</v>
      </c>
      <c r="N242" s="213" t="s">
        <v>48</v>
      </c>
      <c r="O242" s="79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AR242" s="16" t="s">
        <v>178</v>
      </c>
      <c r="AT242" s="16" t="s">
        <v>173</v>
      </c>
      <c r="AU242" s="16" t="s">
        <v>87</v>
      </c>
      <c r="AY242" s="16" t="s">
        <v>171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6" t="s">
        <v>85</v>
      </c>
      <c r="BK242" s="216">
        <f>ROUND(I242*H242,2)</f>
        <v>0</v>
      </c>
      <c r="BL242" s="16" t="s">
        <v>178</v>
      </c>
      <c r="BM242" s="16" t="s">
        <v>2315</v>
      </c>
    </row>
    <row r="243" s="12" customFormat="1">
      <c r="B243" s="228"/>
      <c r="C243" s="229"/>
      <c r="D243" s="219" t="s">
        <v>180</v>
      </c>
      <c r="E243" s="230" t="s">
        <v>1</v>
      </c>
      <c r="F243" s="231" t="s">
        <v>2316</v>
      </c>
      <c r="G243" s="229"/>
      <c r="H243" s="232">
        <v>570.34500000000003</v>
      </c>
      <c r="I243" s="233"/>
      <c r="J243" s="229"/>
      <c r="K243" s="229"/>
      <c r="L243" s="234"/>
      <c r="M243" s="235"/>
      <c r="N243" s="236"/>
      <c r="O243" s="236"/>
      <c r="P243" s="236"/>
      <c r="Q243" s="236"/>
      <c r="R243" s="236"/>
      <c r="S243" s="236"/>
      <c r="T243" s="237"/>
      <c r="AT243" s="238" t="s">
        <v>180</v>
      </c>
      <c r="AU243" s="238" t="s">
        <v>87</v>
      </c>
      <c r="AV243" s="12" t="s">
        <v>87</v>
      </c>
      <c r="AW243" s="12" t="s">
        <v>38</v>
      </c>
      <c r="AX243" s="12" t="s">
        <v>85</v>
      </c>
      <c r="AY243" s="238" t="s">
        <v>171</v>
      </c>
    </row>
    <row r="244" s="1" customFormat="1" ht="16.5" customHeight="1">
      <c r="B244" s="38"/>
      <c r="C244" s="205" t="s">
        <v>484</v>
      </c>
      <c r="D244" s="205" t="s">
        <v>173</v>
      </c>
      <c r="E244" s="206" t="s">
        <v>874</v>
      </c>
      <c r="F244" s="207" t="s">
        <v>875</v>
      </c>
      <c r="G244" s="208" t="s">
        <v>234</v>
      </c>
      <c r="H244" s="209">
        <v>38.023000000000003</v>
      </c>
      <c r="I244" s="210"/>
      <c r="J244" s="211">
        <f>ROUND(I244*H244,2)</f>
        <v>0</v>
      </c>
      <c r="K244" s="207" t="s">
        <v>177</v>
      </c>
      <c r="L244" s="43"/>
      <c r="M244" s="212" t="s">
        <v>1</v>
      </c>
      <c r="N244" s="213" t="s">
        <v>48</v>
      </c>
      <c r="O244" s="79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AR244" s="16" t="s">
        <v>178</v>
      </c>
      <c r="AT244" s="16" t="s">
        <v>173</v>
      </c>
      <c r="AU244" s="16" t="s">
        <v>87</v>
      </c>
      <c r="AY244" s="16" t="s">
        <v>171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6" t="s">
        <v>85</v>
      </c>
      <c r="BK244" s="216">
        <f>ROUND(I244*H244,2)</f>
        <v>0</v>
      </c>
      <c r="BL244" s="16" t="s">
        <v>178</v>
      </c>
      <c r="BM244" s="16" t="s">
        <v>2317</v>
      </c>
    </row>
    <row r="245" s="1" customFormat="1" ht="16.5" customHeight="1">
      <c r="B245" s="38"/>
      <c r="C245" s="205" t="s">
        <v>489</v>
      </c>
      <c r="D245" s="205" t="s">
        <v>173</v>
      </c>
      <c r="E245" s="206" t="s">
        <v>2318</v>
      </c>
      <c r="F245" s="207" t="s">
        <v>2319</v>
      </c>
      <c r="G245" s="208" t="s">
        <v>234</v>
      </c>
      <c r="H245" s="209">
        <v>0.85699999999999998</v>
      </c>
      <c r="I245" s="210"/>
      <c r="J245" s="211">
        <f>ROUND(I245*H245,2)</f>
        <v>0</v>
      </c>
      <c r="K245" s="207" t="s">
        <v>177</v>
      </c>
      <c r="L245" s="43"/>
      <c r="M245" s="212" t="s">
        <v>1</v>
      </c>
      <c r="N245" s="213" t="s">
        <v>48</v>
      </c>
      <c r="O245" s="79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AR245" s="16" t="s">
        <v>178</v>
      </c>
      <c r="AT245" s="16" t="s">
        <v>173</v>
      </c>
      <c r="AU245" s="16" t="s">
        <v>87</v>
      </c>
      <c r="AY245" s="16" t="s">
        <v>171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6" t="s">
        <v>85</v>
      </c>
      <c r="BK245" s="216">
        <f>ROUND(I245*H245,2)</f>
        <v>0</v>
      </c>
      <c r="BL245" s="16" t="s">
        <v>178</v>
      </c>
      <c r="BM245" s="16" t="s">
        <v>2320</v>
      </c>
    </row>
    <row r="246" s="1" customFormat="1" ht="16.5" customHeight="1">
      <c r="B246" s="38"/>
      <c r="C246" s="205" t="s">
        <v>493</v>
      </c>
      <c r="D246" s="205" t="s">
        <v>173</v>
      </c>
      <c r="E246" s="206" t="s">
        <v>902</v>
      </c>
      <c r="F246" s="207" t="s">
        <v>903</v>
      </c>
      <c r="G246" s="208" t="s">
        <v>234</v>
      </c>
      <c r="H246" s="209">
        <v>37.165999999999997</v>
      </c>
      <c r="I246" s="210"/>
      <c r="J246" s="211">
        <f>ROUND(I246*H246,2)</f>
        <v>0</v>
      </c>
      <c r="K246" s="207" t="s">
        <v>177</v>
      </c>
      <c r="L246" s="43"/>
      <c r="M246" s="212" t="s">
        <v>1</v>
      </c>
      <c r="N246" s="213" t="s">
        <v>48</v>
      </c>
      <c r="O246" s="79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AR246" s="16" t="s">
        <v>178</v>
      </c>
      <c r="AT246" s="16" t="s">
        <v>173</v>
      </c>
      <c r="AU246" s="16" t="s">
        <v>87</v>
      </c>
      <c r="AY246" s="16" t="s">
        <v>171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6" t="s">
        <v>85</v>
      </c>
      <c r="BK246" s="216">
        <f>ROUND(I246*H246,2)</f>
        <v>0</v>
      </c>
      <c r="BL246" s="16" t="s">
        <v>178</v>
      </c>
      <c r="BM246" s="16" t="s">
        <v>2321</v>
      </c>
    </row>
    <row r="247" s="10" customFormat="1" ht="22.8" customHeight="1">
      <c r="B247" s="189"/>
      <c r="C247" s="190"/>
      <c r="D247" s="191" t="s">
        <v>76</v>
      </c>
      <c r="E247" s="203" t="s">
        <v>909</v>
      </c>
      <c r="F247" s="203" t="s">
        <v>910</v>
      </c>
      <c r="G247" s="190"/>
      <c r="H247" s="190"/>
      <c r="I247" s="193"/>
      <c r="J247" s="204">
        <f>BK247</f>
        <v>0</v>
      </c>
      <c r="K247" s="190"/>
      <c r="L247" s="195"/>
      <c r="M247" s="196"/>
      <c r="N247" s="197"/>
      <c r="O247" s="197"/>
      <c r="P247" s="198">
        <f>P248</f>
        <v>0</v>
      </c>
      <c r="Q247" s="197"/>
      <c r="R247" s="198">
        <f>R248</f>
        <v>0</v>
      </c>
      <c r="S247" s="197"/>
      <c r="T247" s="199">
        <f>T248</f>
        <v>0</v>
      </c>
      <c r="AR247" s="200" t="s">
        <v>85</v>
      </c>
      <c r="AT247" s="201" t="s">
        <v>76</v>
      </c>
      <c r="AU247" s="201" t="s">
        <v>85</v>
      </c>
      <c r="AY247" s="200" t="s">
        <v>171</v>
      </c>
      <c r="BK247" s="202">
        <f>BK248</f>
        <v>0</v>
      </c>
    </row>
    <row r="248" s="1" customFormat="1" ht="16.5" customHeight="1">
      <c r="B248" s="38"/>
      <c r="C248" s="205" t="s">
        <v>498</v>
      </c>
      <c r="D248" s="205" t="s">
        <v>173</v>
      </c>
      <c r="E248" s="206" t="s">
        <v>912</v>
      </c>
      <c r="F248" s="207" t="s">
        <v>913</v>
      </c>
      <c r="G248" s="208" t="s">
        <v>234</v>
      </c>
      <c r="H248" s="209">
        <v>26.978000000000002</v>
      </c>
      <c r="I248" s="210"/>
      <c r="J248" s="211">
        <f>ROUND(I248*H248,2)</f>
        <v>0</v>
      </c>
      <c r="K248" s="207" t="s">
        <v>177</v>
      </c>
      <c r="L248" s="43"/>
      <c r="M248" s="212" t="s">
        <v>1</v>
      </c>
      <c r="N248" s="213" t="s">
        <v>48</v>
      </c>
      <c r="O248" s="79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AR248" s="16" t="s">
        <v>178</v>
      </c>
      <c r="AT248" s="16" t="s">
        <v>173</v>
      </c>
      <c r="AU248" s="16" t="s">
        <v>87</v>
      </c>
      <c r="AY248" s="16" t="s">
        <v>171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6" t="s">
        <v>85</v>
      </c>
      <c r="BK248" s="216">
        <f>ROUND(I248*H248,2)</f>
        <v>0</v>
      </c>
      <c r="BL248" s="16" t="s">
        <v>178</v>
      </c>
      <c r="BM248" s="16" t="s">
        <v>2322</v>
      </c>
    </row>
    <row r="249" s="10" customFormat="1" ht="25.92" customHeight="1">
      <c r="B249" s="189"/>
      <c r="C249" s="190"/>
      <c r="D249" s="191" t="s">
        <v>76</v>
      </c>
      <c r="E249" s="192" t="s">
        <v>915</v>
      </c>
      <c r="F249" s="192" t="s">
        <v>916</v>
      </c>
      <c r="G249" s="190"/>
      <c r="H249" s="190"/>
      <c r="I249" s="193"/>
      <c r="J249" s="194">
        <f>BK249</f>
        <v>0</v>
      </c>
      <c r="K249" s="190"/>
      <c r="L249" s="195"/>
      <c r="M249" s="196"/>
      <c r="N249" s="197"/>
      <c r="O249" s="197"/>
      <c r="P249" s="198">
        <f>P250+P271+P280</f>
        <v>0</v>
      </c>
      <c r="Q249" s="197"/>
      <c r="R249" s="198">
        <f>R250+R271+R280</f>
        <v>0.96595624000000002</v>
      </c>
      <c r="S249" s="197"/>
      <c r="T249" s="199">
        <f>T250+T271+T280</f>
        <v>0.085169999999999996</v>
      </c>
      <c r="AR249" s="200" t="s">
        <v>87</v>
      </c>
      <c r="AT249" s="201" t="s">
        <v>76</v>
      </c>
      <c r="AU249" s="201" t="s">
        <v>77</v>
      </c>
      <c r="AY249" s="200" t="s">
        <v>171</v>
      </c>
      <c r="BK249" s="202">
        <f>BK250+BK271+BK280</f>
        <v>0</v>
      </c>
    </row>
    <row r="250" s="10" customFormat="1" ht="22.8" customHeight="1">
      <c r="B250" s="189"/>
      <c r="C250" s="190"/>
      <c r="D250" s="191" t="s">
        <v>76</v>
      </c>
      <c r="E250" s="203" t="s">
        <v>917</v>
      </c>
      <c r="F250" s="203" t="s">
        <v>918</v>
      </c>
      <c r="G250" s="190"/>
      <c r="H250" s="190"/>
      <c r="I250" s="193"/>
      <c r="J250" s="204">
        <f>BK250</f>
        <v>0</v>
      </c>
      <c r="K250" s="190"/>
      <c r="L250" s="195"/>
      <c r="M250" s="196"/>
      <c r="N250" s="197"/>
      <c r="O250" s="197"/>
      <c r="P250" s="198">
        <f>SUM(P251:P270)</f>
        <v>0</v>
      </c>
      <c r="Q250" s="197"/>
      <c r="R250" s="198">
        <f>SUM(R251:R270)</f>
        <v>0.077651440000000002</v>
      </c>
      <c r="S250" s="197"/>
      <c r="T250" s="199">
        <f>SUM(T251:T270)</f>
        <v>0</v>
      </c>
      <c r="AR250" s="200" t="s">
        <v>87</v>
      </c>
      <c r="AT250" s="201" t="s">
        <v>76</v>
      </c>
      <c r="AU250" s="201" t="s">
        <v>85</v>
      </c>
      <c r="AY250" s="200" t="s">
        <v>171</v>
      </c>
      <c r="BK250" s="202">
        <f>SUM(BK251:BK270)</f>
        <v>0</v>
      </c>
    </row>
    <row r="251" s="1" customFormat="1" ht="16.5" customHeight="1">
      <c r="B251" s="38"/>
      <c r="C251" s="205" t="s">
        <v>504</v>
      </c>
      <c r="D251" s="205" t="s">
        <v>173</v>
      </c>
      <c r="E251" s="206" t="s">
        <v>2323</v>
      </c>
      <c r="F251" s="207" t="s">
        <v>2324</v>
      </c>
      <c r="G251" s="208" t="s">
        <v>176</v>
      </c>
      <c r="H251" s="209">
        <v>72.563000000000002</v>
      </c>
      <c r="I251" s="210"/>
      <c r="J251" s="211">
        <f>ROUND(I251*H251,2)</f>
        <v>0</v>
      </c>
      <c r="K251" s="207" t="s">
        <v>177</v>
      </c>
      <c r="L251" s="43"/>
      <c r="M251" s="212" t="s">
        <v>1</v>
      </c>
      <c r="N251" s="213" t="s">
        <v>48</v>
      </c>
      <c r="O251" s="79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AR251" s="16" t="s">
        <v>254</v>
      </c>
      <c r="AT251" s="16" t="s">
        <v>173</v>
      </c>
      <c r="AU251" s="16" t="s">
        <v>87</v>
      </c>
      <c r="AY251" s="16" t="s">
        <v>171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6" t="s">
        <v>85</v>
      </c>
      <c r="BK251" s="216">
        <f>ROUND(I251*H251,2)</f>
        <v>0</v>
      </c>
      <c r="BL251" s="16" t="s">
        <v>254</v>
      </c>
      <c r="BM251" s="16" t="s">
        <v>2325</v>
      </c>
    </row>
    <row r="252" s="11" customFormat="1">
      <c r="B252" s="217"/>
      <c r="C252" s="218"/>
      <c r="D252" s="219" t="s">
        <v>180</v>
      </c>
      <c r="E252" s="220" t="s">
        <v>1</v>
      </c>
      <c r="F252" s="221" t="s">
        <v>2220</v>
      </c>
      <c r="G252" s="218"/>
      <c r="H252" s="220" t="s">
        <v>1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180</v>
      </c>
      <c r="AU252" s="227" t="s">
        <v>87</v>
      </c>
      <c r="AV252" s="11" t="s">
        <v>85</v>
      </c>
      <c r="AW252" s="11" t="s">
        <v>38</v>
      </c>
      <c r="AX252" s="11" t="s">
        <v>77</v>
      </c>
      <c r="AY252" s="227" t="s">
        <v>171</v>
      </c>
    </row>
    <row r="253" s="12" customFormat="1">
      <c r="B253" s="228"/>
      <c r="C253" s="229"/>
      <c r="D253" s="219" t="s">
        <v>180</v>
      </c>
      <c r="E253" s="230" t="s">
        <v>1</v>
      </c>
      <c r="F253" s="231" t="s">
        <v>2221</v>
      </c>
      <c r="G253" s="229"/>
      <c r="H253" s="232">
        <v>58.063000000000002</v>
      </c>
      <c r="I253" s="233"/>
      <c r="J253" s="229"/>
      <c r="K253" s="229"/>
      <c r="L253" s="234"/>
      <c r="M253" s="235"/>
      <c r="N253" s="236"/>
      <c r="O253" s="236"/>
      <c r="P253" s="236"/>
      <c r="Q253" s="236"/>
      <c r="R253" s="236"/>
      <c r="S253" s="236"/>
      <c r="T253" s="237"/>
      <c r="AT253" s="238" t="s">
        <v>180</v>
      </c>
      <c r="AU253" s="238" t="s">
        <v>87</v>
      </c>
      <c r="AV253" s="12" t="s">
        <v>87</v>
      </c>
      <c r="AW253" s="12" t="s">
        <v>38</v>
      </c>
      <c r="AX253" s="12" t="s">
        <v>77</v>
      </c>
      <c r="AY253" s="238" t="s">
        <v>171</v>
      </c>
    </row>
    <row r="254" s="12" customFormat="1">
      <c r="B254" s="228"/>
      <c r="C254" s="229"/>
      <c r="D254" s="219" t="s">
        <v>180</v>
      </c>
      <c r="E254" s="230" t="s">
        <v>1</v>
      </c>
      <c r="F254" s="231" t="s">
        <v>2222</v>
      </c>
      <c r="G254" s="229"/>
      <c r="H254" s="232">
        <v>14.5</v>
      </c>
      <c r="I254" s="233"/>
      <c r="J254" s="229"/>
      <c r="K254" s="229"/>
      <c r="L254" s="234"/>
      <c r="M254" s="235"/>
      <c r="N254" s="236"/>
      <c r="O254" s="236"/>
      <c r="P254" s="236"/>
      <c r="Q254" s="236"/>
      <c r="R254" s="236"/>
      <c r="S254" s="236"/>
      <c r="T254" s="237"/>
      <c r="AT254" s="238" t="s">
        <v>180</v>
      </c>
      <c r="AU254" s="238" t="s">
        <v>87</v>
      </c>
      <c r="AV254" s="12" t="s">
        <v>87</v>
      </c>
      <c r="AW254" s="12" t="s">
        <v>38</v>
      </c>
      <c r="AX254" s="12" t="s">
        <v>77</v>
      </c>
      <c r="AY254" s="238" t="s">
        <v>171</v>
      </c>
    </row>
    <row r="255" s="13" customFormat="1">
      <c r="B255" s="239"/>
      <c r="C255" s="240"/>
      <c r="D255" s="219" t="s">
        <v>180</v>
      </c>
      <c r="E255" s="241" t="s">
        <v>1</v>
      </c>
      <c r="F255" s="242" t="s">
        <v>253</v>
      </c>
      <c r="G255" s="240"/>
      <c r="H255" s="243">
        <v>72.563000000000002</v>
      </c>
      <c r="I255" s="244"/>
      <c r="J255" s="240"/>
      <c r="K255" s="240"/>
      <c r="L255" s="245"/>
      <c r="M255" s="246"/>
      <c r="N255" s="247"/>
      <c r="O255" s="247"/>
      <c r="P255" s="247"/>
      <c r="Q255" s="247"/>
      <c r="R255" s="247"/>
      <c r="S255" s="247"/>
      <c r="T255" s="248"/>
      <c r="AT255" s="249" t="s">
        <v>180</v>
      </c>
      <c r="AU255" s="249" t="s">
        <v>87</v>
      </c>
      <c r="AV255" s="13" t="s">
        <v>178</v>
      </c>
      <c r="AW255" s="13" t="s">
        <v>38</v>
      </c>
      <c r="AX255" s="13" t="s">
        <v>85</v>
      </c>
      <c r="AY255" s="249" t="s">
        <v>171</v>
      </c>
    </row>
    <row r="256" s="1" customFormat="1" ht="16.5" customHeight="1">
      <c r="B256" s="38"/>
      <c r="C256" s="261" t="s">
        <v>510</v>
      </c>
      <c r="D256" s="261" t="s">
        <v>383</v>
      </c>
      <c r="E256" s="262" t="s">
        <v>2326</v>
      </c>
      <c r="F256" s="263" t="s">
        <v>2327</v>
      </c>
      <c r="G256" s="264" t="s">
        <v>234</v>
      </c>
      <c r="H256" s="265">
        <v>0.035999999999999997</v>
      </c>
      <c r="I256" s="266"/>
      <c r="J256" s="267">
        <f>ROUND(I256*H256,2)</f>
        <v>0</v>
      </c>
      <c r="K256" s="263" t="s">
        <v>177</v>
      </c>
      <c r="L256" s="268"/>
      <c r="M256" s="269" t="s">
        <v>1</v>
      </c>
      <c r="N256" s="270" t="s">
        <v>48</v>
      </c>
      <c r="O256" s="79"/>
      <c r="P256" s="214">
        <f>O256*H256</f>
        <v>0</v>
      </c>
      <c r="Q256" s="214">
        <v>1</v>
      </c>
      <c r="R256" s="214">
        <f>Q256*H256</f>
        <v>0.035999999999999997</v>
      </c>
      <c r="S256" s="214">
        <v>0</v>
      </c>
      <c r="T256" s="215">
        <f>S256*H256</f>
        <v>0</v>
      </c>
      <c r="AR256" s="16" t="s">
        <v>343</v>
      </c>
      <c r="AT256" s="16" t="s">
        <v>383</v>
      </c>
      <c r="AU256" s="16" t="s">
        <v>87</v>
      </c>
      <c r="AY256" s="16" t="s">
        <v>171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6" t="s">
        <v>85</v>
      </c>
      <c r="BK256" s="216">
        <f>ROUND(I256*H256,2)</f>
        <v>0</v>
      </c>
      <c r="BL256" s="16" t="s">
        <v>254</v>
      </c>
      <c r="BM256" s="16" t="s">
        <v>2328</v>
      </c>
    </row>
    <row r="257" s="12" customFormat="1">
      <c r="B257" s="228"/>
      <c r="C257" s="229"/>
      <c r="D257" s="219" t="s">
        <v>180</v>
      </c>
      <c r="E257" s="229"/>
      <c r="F257" s="231" t="s">
        <v>2329</v>
      </c>
      <c r="G257" s="229"/>
      <c r="H257" s="232">
        <v>0.035999999999999997</v>
      </c>
      <c r="I257" s="233"/>
      <c r="J257" s="229"/>
      <c r="K257" s="229"/>
      <c r="L257" s="234"/>
      <c r="M257" s="235"/>
      <c r="N257" s="236"/>
      <c r="O257" s="236"/>
      <c r="P257" s="236"/>
      <c r="Q257" s="236"/>
      <c r="R257" s="236"/>
      <c r="S257" s="236"/>
      <c r="T257" s="237"/>
      <c r="AT257" s="238" t="s">
        <v>180</v>
      </c>
      <c r="AU257" s="238" t="s">
        <v>87</v>
      </c>
      <c r="AV257" s="12" t="s">
        <v>87</v>
      </c>
      <c r="AW257" s="12" t="s">
        <v>4</v>
      </c>
      <c r="AX257" s="12" t="s">
        <v>85</v>
      </c>
      <c r="AY257" s="238" t="s">
        <v>171</v>
      </c>
    </row>
    <row r="258" s="1" customFormat="1" ht="16.5" customHeight="1">
      <c r="B258" s="38"/>
      <c r="C258" s="205" t="s">
        <v>514</v>
      </c>
      <c r="D258" s="205" t="s">
        <v>173</v>
      </c>
      <c r="E258" s="206" t="s">
        <v>941</v>
      </c>
      <c r="F258" s="207" t="s">
        <v>942</v>
      </c>
      <c r="G258" s="208" t="s">
        <v>176</v>
      </c>
      <c r="H258" s="209">
        <v>37.732999999999997</v>
      </c>
      <c r="I258" s="210"/>
      <c r="J258" s="211">
        <f>ROUND(I258*H258,2)</f>
        <v>0</v>
      </c>
      <c r="K258" s="207" t="s">
        <v>177</v>
      </c>
      <c r="L258" s="43"/>
      <c r="M258" s="212" t="s">
        <v>1</v>
      </c>
      <c r="N258" s="213" t="s">
        <v>48</v>
      </c>
      <c r="O258" s="79"/>
      <c r="P258" s="214">
        <f>O258*H258</f>
        <v>0</v>
      </c>
      <c r="Q258" s="214">
        <v>0.00068000000000000005</v>
      </c>
      <c r="R258" s="214">
        <f>Q258*H258</f>
        <v>0.025658440000000001</v>
      </c>
      <c r="S258" s="214">
        <v>0</v>
      </c>
      <c r="T258" s="215">
        <f>S258*H258</f>
        <v>0</v>
      </c>
      <c r="AR258" s="16" t="s">
        <v>254</v>
      </c>
      <c r="AT258" s="16" t="s">
        <v>173</v>
      </c>
      <c r="AU258" s="16" t="s">
        <v>87</v>
      </c>
      <c r="AY258" s="16" t="s">
        <v>171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6" t="s">
        <v>85</v>
      </c>
      <c r="BK258" s="216">
        <f>ROUND(I258*H258,2)</f>
        <v>0</v>
      </c>
      <c r="BL258" s="16" t="s">
        <v>254</v>
      </c>
      <c r="BM258" s="16" t="s">
        <v>2330</v>
      </c>
    </row>
    <row r="259" s="11" customFormat="1">
      <c r="B259" s="217"/>
      <c r="C259" s="218"/>
      <c r="D259" s="219" t="s">
        <v>180</v>
      </c>
      <c r="E259" s="220" t="s">
        <v>1</v>
      </c>
      <c r="F259" s="221" t="s">
        <v>2220</v>
      </c>
      <c r="G259" s="218"/>
      <c r="H259" s="220" t="s">
        <v>1</v>
      </c>
      <c r="I259" s="222"/>
      <c r="J259" s="218"/>
      <c r="K259" s="218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180</v>
      </c>
      <c r="AU259" s="227" t="s">
        <v>87</v>
      </c>
      <c r="AV259" s="11" t="s">
        <v>85</v>
      </c>
      <c r="AW259" s="11" t="s">
        <v>38</v>
      </c>
      <c r="AX259" s="11" t="s">
        <v>77</v>
      </c>
      <c r="AY259" s="227" t="s">
        <v>171</v>
      </c>
    </row>
    <row r="260" s="12" customFormat="1">
      <c r="B260" s="228"/>
      <c r="C260" s="229"/>
      <c r="D260" s="219" t="s">
        <v>180</v>
      </c>
      <c r="E260" s="230" t="s">
        <v>1</v>
      </c>
      <c r="F260" s="231" t="s">
        <v>2331</v>
      </c>
      <c r="G260" s="229"/>
      <c r="H260" s="232">
        <v>30.193000000000001</v>
      </c>
      <c r="I260" s="233"/>
      <c r="J260" s="229"/>
      <c r="K260" s="229"/>
      <c r="L260" s="234"/>
      <c r="M260" s="235"/>
      <c r="N260" s="236"/>
      <c r="O260" s="236"/>
      <c r="P260" s="236"/>
      <c r="Q260" s="236"/>
      <c r="R260" s="236"/>
      <c r="S260" s="236"/>
      <c r="T260" s="237"/>
      <c r="AT260" s="238" t="s">
        <v>180</v>
      </c>
      <c r="AU260" s="238" t="s">
        <v>87</v>
      </c>
      <c r="AV260" s="12" t="s">
        <v>87</v>
      </c>
      <c r="AW260" s="12" t="s">
        <v>38</v>
      </c>
      <c r="AX260" s="12" t="s">
        <v>77</v>
      </c>
      <c r="AY260" s="238" t="s">
        <v>171</v>
      </c>
    </row>
    <row r="261" s="12" customFormat="1">
      <c r="B261" s="228"/>
      <c r="C261" s="229"/>
      <c r="D261" s="219" t="s">
        <v>180</v>
      </c>
      <c r="E261" s="230" t="s">
        <v>1</v>
      </c>
      <c r="F261" s="231" t="s">
        <v>2332</v>
      </c>
      <c r="G261" s="229"/>
      <c r="H261" s="232">
        <v>7.54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AT261" s="238" t="s">
        <v>180</v>
      </c>
      <c r="AU261" s="238" t="s">
        <v>87</v>
      </c>
      <c r="AV261" s="12" t="s">
        <v>87</v>
      </c>
      <c r="AW261" s="12" t="s">
        <v>38</v>
      </c>
      <c r="AX261" s="12" t="s">
        <v>77</v>
      </c>
      <c r="AY261" s="238" t="s">
        <v>171</v>
      </c>
    </row>
    <row r="262" s="13" customFormat="1">
      <c r="B262" s="239"/>
      <c r="C262" s="240"/>
      <c r="D262" s="219" t="s">
        <v>180</v>
      </c>
      <c r="E262" s="241" t="s">
        <v>1</v>
      </c>
      <c r="F262" s="242" t="s">
        <v>253</v>
      </c>
      <c r="G262" s="240"/>
      <c r="H262" s="243">
        <v>37.733000000000004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AT262" s="249" t="s">
        <v>180</v>
      </c>
      <c r="AU262" s="249" t="s">
        <v>87</v>
      </c>
      <c r="AV262" s="13" t="s">
        <v>178</v>
      </c>
      <c r="AW262" s="13" t="s">
        <v>38</v>
      </c>
      <c r="AX262" s="13" t="s">
        <v>85</v>
      </c>
      <c r="AY262" s="249" t="s">
        <v>171</v>
      </c>
    </row>
    <row r="263" s="1" customFormat="1" ht="16.5" customHeight="1">
      <c r="B263" s="38"/>
      <c r="C263" s="205" t="s">
        <v>519</v>
      </c>
      <c r="D263" s="205" t="s">
        <v>173</v>
      </c>
      <c r="E263" s="206" t="s">
        <v>945</v>
      </c>
      <c r="F263" s="207" t="s">
        <v>946</v>
      </c>
      <c r="G263" s="208" t="s">
        <v>189</v>
      </c>
      <c r="H263" s="209">
        <v>58.049999999999997</v>
      </c>
      <c r="I263" s="210"/>
      <c r="J263" s="211">
        <f>ROUND(I263*H263,2)</f>
        <v>0</v>
      </c>
      <c r="K263" s="207" t="s">
        <v>177</v>
      </c>
      <c r="L263" s="43"/>
      <c r="M263" s="212" t="s">
        <v>1</v>
      </c>
      <c r="N263" s="213" t="s">
        <v>48</v>
      </c>
      <c r="O263" s="79"/>
      <c r="P263" s="214">
        <f>O263*H263</f>
        <v>0</v>
      </c>
      <c r="Q263" s="214">
        <v>0.00025999999999999998</v>
      </c>
      <c r="R263" s="214">
        <f>Q263*H263</f>
        <v>0.015092999999999999</v>
      </c>
      <c r="S263" s="214">
        <v>0</v>
      </c>
      <c r="T263" s="215">
        <f>S263*H263</f>
        <v>0</v>
      </c>
      <c r="AR263" s="16" t="s">
        <v>254</v>
      </c>
      <c r="AT263" s="16" t="s">
        <v>173</v>
      </c>
      <c r="AU263" s="16" t="s">
        <v>87</v>
      </c>
      <c r="AY263" s="16" t="s">
        <v>171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6" t="s">
        <v>85</v>
      </c>
      <c r="BK263" s="216">
        <f>ROUND(I263*H263,2)</f>
        <v>0</v>
      </c>
      <c r="BL263" s="16" t="s">
        <v>254</v>
      </c>
      <c r="BM263" s="16" t="s">
        <v>2333</v>
      </c>
    </row>
    <row r="264" s="11" customFormat="1">
      <c r="B264" s="217"/>
      <c r="C264" s="218"/>
      <c r="D264" s="219" t="s">
        <v>180</v>
      </c>
      <c r="E264" s="220" t="s">
        <v>1</v>
      </c>
      <c r="F264" s="221" t="s">
        <v>2220</v>
      </c>
      <c r="G264" s="218"/>
      <c r="H264" s="220" t="s">
        <v>1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180</v>
      </c>
      <c r="AU264" s="227" t="s">
        <v>87</v>
      </c>
      <c r="AV264" s="11" t="s">
        <v>85</v>
      </c>
      <c r="AW264" s="11" t="s">
        <v>38</v>
      </c>
      <c r="AX264" s="11" t="s">
        <v>77</v>
      </c>
      <c r="AY264" s="227" t="s">
        <v>171</v>
      </c>
    </row>
    <row r="265" s="12" customFormat="1">
      <c r="B265" s="228"/>
      <c r="C265" s="229"/>
      <c r="D265" s="219" t="s">
        <v>180</v>
      </c>
      <c r="E265" s="230" t="s">
        <v>1</v>
      </c>
      <c r="F265" s="231" t="s">
        <v>2334</v>
      </c>
      <c r="G265" s="229"/>
      <c r="H265" s="232">
        <v>46.450000000000003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AT265" s="238" t="s">
        <v>180</v>
      </c>
      <c r="AU265" s="238" t="s">
        <v>87</v>
      </c>
      <c r="AV265" s="12" t="s">
        <v>87</v>
      </c>
      <c r="AW265" s="12" t="s">
        <v>38</v>
      </c>
      <c r="AX265" s="12" t="s">
        <v>77</v>
      </c>
      <c r="AY265" s="238" t="s">
        <v>171</v>
      </c>
    </row>
    <row r="266" s="12" customFormat="1">
      <c r="B266" s="228"/>
      <c r="C266" s="229"/>
      <c r="D266" s="219" t="s">
        <v>180</v>
      </c>
      <c r="E266" s="230" t="s">
        <v>1</v>
      </c>
      <c r="F266" s="231" t="s">
        <v>2335</v>
      </c>
      <c r="G266" s="229"/>
      <c r="H266" s="232">
        <v>11.6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AT266" s="238" t="s">
        <v>180</v>
      </c>
      <c r="AU266" s="238" t="s">
        <v>87</v>
      </c>
      <c r="AV266" s="12" t="s">
        <v>87</v>
      </c>
      <c r="AW266" s="12" t="s">
        <v>38</v>
      </c>
      <c r="AX266" s="12" t="s">
        <v>77</v>
      </c>
      <c r="AY266" s="238" t="s">
        <v>171</v>
      </c>
    </row>
    <row r="267" s="13" customFormat="1">
      <c r="B267" s="239"/>
      <c r="C267" s="240"/>
      <c r="D267" s="219" t="s">
        <v>180</v>
      </c>
      <c r="E267" s="241" t="s">
        <v>1</v>
      </c>
      <c r="F267" s="242" t="s">
        <v>253</v>
      </c>
      <c r="G267" s="240"/>
      <c r="H267" s="243">
        <v>58.050000000000004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AT267" s="249" t="s">
        <v>180</v>
      </c>
      <c r="AU267" s="249" t="s">
        <v>87</v>
      </c>
      <c r="AV267" s="13" t="s">
        <v>178</v>
      </c>
      <c r="AW267" s="13" t="s">
        <v>38</v>
      </c>
      <c r="AX267" s="13" t="s">
        <v>85</v>
      </c>
      <c r="AY267" s="249" t="s">
        <v>171</v>
      </c>
    </row>
    <row r="268" s="1" customFormat="1" ht="16.5" customHeight="1">
      <c r="B268" s="38"/>
      <c r="C268" s="205" t="s">
        <v>523</v>
      </c>
      <c r="D268" s="205" t="s">
        <v>173</v>
      </c>
      <c r="E268" s="206" t="s">
        <v>950</v>
      </c>
      <c r="F268" s="207" t="s">
        <v>951</v>
      </c>
      <c r="G268" s="208" t="s">
        <v>331</v>
      </c>
      <c r="H268" s="209">
        <v>3</v>
      </c>
      <c r="I268" s="210"/>
      <c r="J268" s="211">
        <f>ROUND(I268*H268,2)</f>
        <v>0</v>
      </c>
      <c r="K268" s="207" t="s">
        <v>177</v>
      </c>
      <c r="L268" s="43"/>
      <c r="M268" s="212" t="s">
        <v>1</v>
      </c>
      <c r="N268" s="213" t="s">
        <v>48</v>
      </c>
      <c r="O268" s="79"/>
      <c r="P268" s="214">
        <f>O268*H268</f>
        <v>0</v>
      </c>
      <c r="Q268" s="214">
        <v>0.00014999999999999999</v>
      </c>
      <c r="R268" s="214">
        <f>Q268*H268</f>
        <v>0.00044999999999999999</v>
      </c>
      <c r="S268" s="214">
        <v>0</v>
      </c>
      <c r="T268" s="215">
        <f>S268*H268</f>
        <v>0</v>
      </c>
      <c r="AR268" s="16" t="s">
        <v>254</v>
      </c>
      <c r="AT268" s="16" t="s">
        <v>173</v>
      </c>
      <c r="AU268" s="16" t="s">
        <v>87</v>
      </c>
      <c r="AY268" s="16" t="s">
        <v>171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6" t="s">
        <v>85</v>
      </c>
      <c r="BK268" s="216">
        <f>ROUND(I268*H268,2)</f>
        <v>0</v>
      </c>
      <c r="BL268" s="16" t="s">
        <v>254</v>
      </c>
      <c r="BM268" s="16" t="s">
        <v>2336</v>
      </c>
    </row>
    <row r="269" s="1" customFormat="1" ht="16.5" customHeight="1">
      <c r="B269" s="38"/>
      <c r="C269" s="205" t="s">
        <v>529</v>
      </c>
      <c r="D269" s="205" t="s">
        <v>173</v>
      </c>
      <c r="E269" s="206" t="s">
        <v>954</v>
      </c>
      <c r="F269" s="207" t="s">
        <v>955</v>
      </c>
      <c r="G269" s="208" t="s">
        <v>331</v>
      </c>
      <c r="H269" s="209">
        <v>3</v>
      </c>
      <c r="I269" s="210"/>
      <c r="J269" s="211">
        <f>ROUND(I269*H269,2)</f>
        <v>0</v>
      </c>
      <c r="K269" s="207" t="s">
        <v>177</v>
      </c>
      <c r="L269" s="43"/>
      <c r="M269" s="212" t="s">
        <v>1</v>
      </c>
      <c r="N269" s="213" t="s">
        <v>48</v>
      </c>
      <c r="O269" s="79"/>
      <c r="P269" s="214">
        <f>O269*H269</f>
        <v>0</v>
      </c>
      <c r="Q269" s="214">
        <v>0.00014999999999999999</v>
      </c>
      <c r="R269" s="214">
        <f>Q269*H269</f>
        <v>0.00044999999999999999</v>
      </c>
      <c r="S269" s="214">
        <v>0</v>
      </c>
      <c r="T269" s="215">
        <f>S269*H269</f>
        <v>0</v>
      </c>
      <c r="AR269" s="16" t="s">
        <v>254</v>
      </c>
      <c r="AT269" s="16" t="s">
        <v>173</v>
      </c>
      <c r="AU269" s="16" t="s">
        <v>87</v>
      </c>
      <c r="AY269" s="16" t="s">
        <v>171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6" t="s">
        <v>85</v>
      </c>
      <c r="BK269" s="216">
        <f>ROUND(I269*H269,2)</f>
        <v>0</v>
      </c>
      <c r="BL269" s="16" t="s">
        <v>254</v>
      </c>
      <c r="BM269" s="16" t="s">
        <v>2337</v>
      </c>
    </row>
    <row r="270" s="1" customFormat="1" ht="16.5" customHeight="1">
      <c r="B270" s="38"/>
      <c r="C270" s="205" t="s">
        <v>533</v>
      </c>
      <c r="D270" s="205" t="s">
        <v>173</v>
      </c>
      <c r="E270" s="206" t="s">
        <v>958</v>
      </c>
      <c r="F270" s="207" t="s">
        <v>959</v>
      </c>
      <c r="G270" s="208" t="s">
        <v>234</v>
      </c>
      <c r="H270" s="209">
        <v>0.078</v>
      </c>
      <c r="I270" s="210"/>
      <c r="J270" s="211">
        <f>ROUND(I270*H270,2)</f>
        <v>0</v>
      </c>
      <c r="K270" s="207" t="s">
        <v>177</v>
      </c>
      <c r="L270" s="43"/>
      <c r="M270" s="212" t="s">
        <v>1</v>
      </c>
      <c r="N270" s="213" t="s">
        <v>48</v>
      </c>
      <c r="O270" s="79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AR270" s="16" t="s">
        <v>178</v>
      </c>
      <c r="AT270" s="16" t="s">
        <v>173</v>
      </c>
      <c r="AU270" s="16" t="s">
        <v>87</v>
      </c>
      <c r="AY270" s="16" t="s">
        <v>171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6" t="s">
        <v>85</v>
      </c>
      <c r="BK270" s="216">
        <f>ROUND(I270*H270,2)</f>
        <v>0</v>
      </c>
      <c r="BL270" s="16" t="s">
        <v>178</v>
      </c>
      <c r="BM270" s="16" t="s">
        <v>2338</v>
      </c>
    </row>
    <row r="271" s="10" customFormat="1" ht="22.8" customHeight="1">
      <c r="B271" s="189"/>
      <c r="C271" s="190"/>
      <c r="D271" s="191" t="s">
        <v>76</v>
      </c>
      <c r="E271" s="203" t="s">
        <v>994</v>
      </c>
      <c r="F271" s="203" t="s">
        <v>995</v>
      </c>
      <c r="G271" s="190"/>
      <c r="H271" s="190"/>
      <c r="I271" s="193"/>
      <c r="J271" s="204">
        <f>BK271</f>
        <v>0</v>
      </c>
      <c r="K271" s="190"/>
      <c r="L271" s="195"/>
      <c r="M271" s="196"/>
      <c r="N271" s="197"/>
      <c r="O271" s="197"/>
      <c r="P271" s="198">
        <f>SUM(P272:P279)</f>
        <v>0</v>
      </c>
      <c r="Q271" s="197"/>
      <c r="R271" s="198">
        <f>SUM(R272:R279)</f>
        <v>0.8010948</v>
      </c>
      <c r="S271" s="197"/>
      <c r="T271" s="199">
        <f>SUM(T272:T279)</f>
        <v>0</v>
      </c>
      <c r="AR271" s="200" t="s">
        <v>87</v>
      </c>
      <c r="AT271" s="201" t="s">
        <v>76</v>
      </c>
      <c r="AU271" s="201" t="s">
        <v>85</v>
      </c>
      <c r="AY271" s="200" t="s">
        <v>171</v>
      </c>
      <c r="BK271" s="202">
        <f>SUM(BK272:BK279)</f>
        <v>0</v>
      </c>
    </row>
    <row r="272" s="1" customFormat="1" ht="16.5" customHeight="1">
      <c r="B272" s="38"/>
      <c r="C272" s="205" t="s">
        <v>537</v>
      </c>
      <c r="D272" s="205" t="s">
        <v>173</v>
      </c>
      <c r="E272" s="206" t="s">
        <v>1057</v>
      </c>
      <c r="F272" s="207" t="s">
        <v>1058</v>
      </c>
      <c r="G272" s="208" t="s">
        <v>176</v>
      </c>
      <c r="H272" s="209">
        <v>72.563000000000002</v>
      </c>
      <c r="I272" s="210"/>
      <c r="J272" s="211">
        <f>ROUND(I272*H272,2)</f>
        <v>0</v>
      </c>
      <c r="K272" s="207" t="s">
        <v>177</v>
      </c>
      <c r="L272" s="43"/>
      <c r="M272" s="212" t="s">
        <v>1</v>
      </c>
      <c r="N272" s="213" t="s">
        <v>48</v>
      </c>
      <c r="O272" s="79"/>
      <c r="P272" s="214">
        <f>O272*H272</f>
        <v>0</v>
      </c>
      <c r="Q272" s="214">
        <v>0.0060000000000000001</v>
      </c>
      <c r="R272" s="214">
        <f>Q272*H272</f>
        <v>0.43537800000000004</v>
      </c>
      <c r="S272" s="214">
        <v>0</v>
      </c>
      <c r="T272" s="215">
        <f>S272*H272</f>
        <v>0</v>
      </c>
      <c r="AR272" s="16" t="s">
        <v>254</v>
      </c>
      <c r="AT272" s="16" t="s">
        <v>173</v>
      </c>
      <c r="AU272" s="16" t="s">
        <v>87</v>
      </c>
      <c r="AY272" s="16" t="s">
        <v>171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6" t="s">
        <v>85</v>
      </c>
      <c r="BK272" s="216">
        <f>ROUND(I272*H272,2)</f>
        <v>0</v>
      </c>
      <c r="BL272" s="16" t="s">
        <v>254</v>
      </c>
      <c r="BM272" s="16" t="s">
        <v>2339</v>
      </c>
    </row>
    <row r="273" s="11" customFormat="1">
      <c r="B273" s="217"/>
      <c r="C273" s="218"/>
      <c r="D273" s="219" t="s">
        <v>180</v>
      </c>
      <c r="E273" s="220" t="s">
        <v>1</v>
      </c>
      <c r="F273" s="221" t="s">
        <v>2220</v>
      </c>
      <c r="G273" s="218"/>
      <c r="H273" s="220" t="s">
        <v>1</v>
      </c>
      <c r="I273" s="222"/>
      <c r="J273" s="218"/>
      <c r="K273" s="218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180</v>
      </c>
      <c r="AU273" s="227" t="s">
        <v>87</v>
      </c>
      <c r="AV273" s="11" t="s">
        <v>85</v>
      </c>
      <c r="AW273" s="11" t="s">
        <v>38</v>
      </c>
      <c r="AX273" s="11" t="s">
        <v>77</v>
      </c>
      <c r="AY273" s="227" t="s">
        <v>171</v>
      </c>
    </row>
    <row r="274" s="12" customFormat="1">
      <c r="B274" s="228"/>
      <c r="C274" s="229"/>
      <c r="D274" s="219" t="s">
        <v>180</v>
      </c>
      <c r="E274" s="230" t="s">
        <v>1</v>
      </c>
      <c r="F274" s="231" t="s">
        <v>2221</v>
      </c>
      <c r="G274" s="229"/>
      <c r="H274" s="232">
        <v>58.063000000000002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AT274" s="238" t="s">
        <v>180</v>
      </c>
      <c r="AU274" s="238" t="s">
        <v>87</v>
      </c>
      <c r="AV274" s="12" t="s">
        <v>87</v>
      </c>
      <c r="AW274" s="12" t="s">
        <v>38</v>
      </c>
      <c r="AX274" s="12" t="s">
        <v>77</v>
      </c>
      <c r="AY274" s="238" t="s">
        <v>171</v>
      </c>
    </row>
    <row r="275" s="12" customFormat="1">
      <c r="B275" s="228"/>
      <c r="C275" s="229"/>
      <c r="D275" s="219" t="s">
        <v>180</v>
      </c>
      <c r="E275" s="230" t="s">
        <v>1</v>
      </c>
      <c r="F275" s="231" t="s">
        <v>2222</v>
      </c>
      <c r="G275" s="229"/>
      <c r="H275" s="232">
        <v>14.5</v>
      </c>
      <c r="I275" s="233"/>
      <c r="J275" s="229"/>
      <c r="K275" s="229"/>
      <c r="L275" s="234"/>
      <c r="M275" s="235"/>
      <c r="N275" s="236"/>
      <c r="O275" s="236"/>
      <c r="P275" s="236"/>
      <c r="Q275" s="236"/>
      <c r="R275" s="236"/>
      <c r="S275" s="236"/>
      <c r="T275" s="237"/>
      <c r="AT275" s="238" t="s">
        <v>180</v>
      </c>
      <c r="AU275" s="238" t="s">
        <v>87</v>
      </c>
      <c r="AV275" s="12" t="s">
        <v>87</v>
      </c>
      <c r="AW275" s="12" t="s">
        <v>38</v>
      </c>
      <c r="AX275" s="12" t="s">
        <v>77</v>
      </c>
      <c r="AY275" s="238" t="s">
        <v>171</v>
      </c>
    </row>
    <row r="276" s="13" customFormat="1">
      <c r="B276" s="239"/>
      <c r="C276" s="240"/>
      <c r="D276" s="219" t="s">
        <v>180</v>
      </c>
      <c r="E276" s="241" t="s">
        <v>1</v>
      </c>
      <c r="F276" s="242" t="s">
        <v>253</v>
      </c>
      <c r="G276" s="240"/>
      <c r="H276" s="243">
        <v>72.563000000000002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AT276" s="249" t="s">
        <v>180</v>
      </c>
      <c r="AU276" s="249" t="s">
        <v>87</v>
      </c>
      <c r="AV276" s="13" t="s">
        <v>178</v>
      </c>
      <c r="AW276" s="13" t="s">
        <v>38</v>
      </c>
      <c r="AX276" s="13" t="s">
        <v>85</v>
      </c>
      <c r="AY276" s="249" t="s">
        <v>171</v>
      </c>
    </row>
    <row r="277" s="1" customFormat="1" ht="16.5" customHeight="1">
      <c r="B277" s="38"/>
      <c r="C277" s="261" t="s">
        <v>543</v>
      </c>
      <c r="D277" s="261" t="s">
        <v>383</v>
      </c>
      <c r="E277" s="262" t="s">
        <v>2340</v>
      </c>
      <c r="F277" s="263" t="s">
        <v>2341</v>
      </c>
      <c r="G277" s="264" t="s">
        <v>176</v>
      </c>
      <c r="H277" s="265">
        <v>76.191000000000002</v>
      </c>
      <c r="I277" s="266"/>
      <c r="J277" s="267">
        <f>ROUND(I277*H277,2)</f>
        <v>0</v>
      </c>
      <c r="K277" s="263" t="s">
        <v>177</v>
      </c>
      <c r="L277" s="268"/>
      <c r="M277" s="269" t="s">
        <v>1</v>
      </c>
      <c r="N277" s="270" t="s">
        <v>48</v>
      </c>
      <c r="O277" s="79"/>
      <c r="P277" s="214">
        <f>O277*H277</f>
        <v>0</v>
      </c>
      <c r="Q277" s="214">
        <v>0.0047999999999999996</v>
      </c>
      <c r="R277" s="214">
        <f>Q277*H277</f>
        <v>0.36571679999999995</v>
      </c>
      <c r="S277" s="214">
        <v>0</v>
      </c>
      <c r="T277" s="215">
        <f>S277*H277</f>
        <v>0</v>
      </c>
      <c r="AR277" s="16" t="s">
        <v>343</v>
      </c>
      <c r="AT277" s="16" t="s">
        <v>383</v>
      </c>
      <c r="AU277" s="16" t="s">
        <v>87</v>
      </c>
      <c r="AY277" s="16" t="s">
        <v>171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6" t="s">
        <v>85</v>
      </c>
      <c r="BK277" s="216">
        <f>ROUND(I277*H277,2)</f>
        <v>0</v>
      </c>
      <c r="BL277" s="16" t="s">
        <v>254</v>
      </c>
      <c r="BM277" s="16" t="s">
        <v>2342</v>
      </c>
    </row>
    <row r="278" s="12" customFormat="1">
      <c r="B278" s="228"/>
      <c r="C278" s="229"/>
      <c r="D278" s="219" t="s">
        <v>180</v>
      </c>
      <c r="E278" s="229"/>
      <c r="F278" s="231" t="s">
        <v>2343</v>
      </c>
      <c r="G278" s="229"/>
      <c r="H278" s="232">
        <v>76.191000000000002</v>
      </c>
      <c r="I278" s="233"/>
      <c r="J278" s="229"/>
      <c r="K278" s="229"/>
      <c r="L278" s="234"/>
      <c r="M278" s="235"/>
      <c r="N278" s="236"/>
      <c r="O278" s="236"/>
      <c r="P278" s="236"/>
      <c r="Q278" s="236"/>
      <c r="R278" s="236"/>
      <c r="S278" s="236"/>
      <c r="T278" s="237"/>
      <c r="AT278" s="238" t="s">
        <v>180</v>
      </c>
      <c r="AU278" s="238" t="s">
        <v>87</v>
      </c>
      <c r="AV278" s="12" t="s">
        <v>87</v>
      </c>
      <c r="AW278" s="12" t="s">
        <v>4</v>
      </c>
      <c r="AX278" s="12" t="s">
        <v>85</v>
      </c>
      <c r="AY278" s="238" t="s">
        <v>171</v>
      </c>
    </row>
    <row r="279" s="1" customFormat="1" ht="16.5" customHeight="1">
      <c r="B279" s="38"/>
      <c r="C279" s="205" t="s">
        <v>548</v>
      </c>
      <c r="D279" s="205" t="s">
        <v>173</v>
      </c>
      <c r="E279" s="206" t="s">
        <v>1133</v>
      </c>
      <c r="F279" s="207" t="s">
        <v>1134</v>
      </c>
      <c r="G279" s="208" t="s">
        <v>234</v>
      </c>
      <c r="H279" s="209">
        <v>0.80100000000000005</v>
      </c>
      <c r="I279" s="210"/>
      <c r="J279" s="211">
        <f>ROUND(I279*H279,2)</f>
        <v>0</v>
      </c>
      <c r="K279" s="207" t="s">
        <v>177</v>
      </c>
      <c r="L279" s="43"/>
      <c r="M279" s="212" t="s">
        <v>1</v>
      </c>
      <c r="N279" s="213" t="s">
        <v>48</v>
      </c>
      <c r="O279" s="79"/>
      <c r="P279" s="214">
        <f>O279*H279</f>
        <v>0</v>
      </c>
      <c r="Q279" s="214">
        <v>0</v>
      </c>
      <c r="R279" s="214">
        <f>Q279*H279</f>
        <v>0</v>
      </c>
      <c r="S279" s="214">
        <v>0</v>
      </c>
      <c r="T279" s="215">
        <f>S279*H279</f>
        <v>0</v>
      </c>
      <c r="AR279" s="16" t="s">
        <v>254</v>
      </c>
      <c r="AT279" s="16" t="s">
        <v>173</v>
      </c>
      <c r="AU279" s="16" t="s">
        <v>87</v>
      </c>
      <c r="AY279" s="16" t="s">
        <v>171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6" t="s">
        <v>85</v>
      </c>
      <c r="BK279" s="216">
        <f>ROUND(I279*H279,2)</f>
        <v>0</v>
      </c>
      <c r="BL279" s="16" t="s">
        <v>254</v>
      </c>
      <c r="BM279" s="16" t="s">
        <v>2344</v>
      </c>
    </row>
    <row r="280" s="10" customFormat="1" ht="22.8" customHeight="1">
      <c r="B280" s="189"/>
      <c r="C280" s="190"/>
      <c r="D280" s="191" t="s">
        <v>76</v>
      </c>
      <c r="E280" s="203" t="s">
        <v>1437</v>
      </c>
      <c r="F280" s="203" t="s">
        <v>1438</v>
      </c>
      <c r="G280" s="190"/>
      <c r="H280" s="190"/>
      <c r="I280" s="193"/>
      <c r="J280" s="204">
        <f>BK280</f>
        <v>0</v>
      </c>
      <c r="K280" s="190"/>
      <c r="L280" s="195"/>
      <c r="M280" s="196"/>
      <c r="N280" s="197"/>
      <c r="O280" s="197"/>
      <c r="P280" s="198">
        <f>SUM(P281:P289)</f>
        <v>0</v>
      </c>
      <c r="Q280" s="197"/>
      <c r="R280" s="198">
        <f>SUM(R281:R289)</f>
        <v>0.087209999999999996</v>
      </c>
      <c r="S280" s="197"/>
      <c r="T280" s="199">
        <f>SUM(T281:T289)</f>
        <v>0.085169999999999996</v>
      </c>
      <c r="AR280" s="200" t="s">
        <v>87</v>
      </c>
      <c r="AT280" s="201" t="s">
        <v>76</v>
      </c>
      <c r="AU280" s="201" t="s">
        <v>85</v>
      </c>
      <c r="AY280" s="200" t="s">
        <v>171</v>
      </c>
      <c r="BK280" s="202">
        <f>SUM(BK281:BK289)</f>
        <v>0</v>
      </c>
    </row>
    <row r="281" s="1" customFormat="1" ht="16.5" customHeight="1">
      <c r="B281" s="38"/>
      <c r="C281" s="205" t="s">
        <v>553</v>
      </c>
      <c r="D281" s="205" t="s">
        <v>173</v>
      </c>
      <c r="E281" s="206" t="s">
        <v>2345</v>
      </c>
      <c r="F281" s="207" t="s">
        <v>2346</v>
      </c>
      <c r="G281" s="208" t="s">
        <v>189</v>
      </c>
      <c r="H281" s="209">
        <v>51</v>
      </c>
      <c r="I281" s="210"/>
      <c r="J281" s="211">
        <f>ROUND(I281*H281,2)</f>
        <v>0</v>
      </c>
      <c r="K281" s="207" t="s">
        <v>177</v>
      </c>
      <c r="L281" s="43"/>
      <c r="M281" s="212" t="s">
        <v>1</v>
      </c>
      <c r="N281" s="213" t="s">
        <v>48</v>
      </c>
      <c r="O281" s="79"/>
      <c r="P281" s="214">
        <f>O281*H281</f>
        <v>0</v>
      </c>
      <c r="Q281" s="214">
        <v>0</v>
      </c>
      <c r="R281" s="214">
        <f>Q281*H281</f>
        <v>0</v>
      </c>
      <c r="S281" s="214">
        <v>0.00167</v>
      </c>
      <c r="T281" s="215">
        <f>S281*H281</f>
        <v>0.085169999999999996</v>
      </c>
      <c r="AR281" s="16" t="s">
        <v>254</v>
      </c>
      <c r="AT281" s="16" t="s">
        <v>173</v>
      </c>
      <c r="AU281" s="16" t="s">
        <v>87</v>
      </c>
      <c r="AY281" s="16" t="s">
        <v>171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6" t="s">
        <v>85</v>
      </c>
      <c r="BK281" s="216">
        <f>ROUND(I281*H281,2)</f>
        <v>0</v>
      </c>
      <c r="BL281" s="16" t="s">
        <v>254</v>
      </c>
      <c r="BM281" s="16" t="s">
        <v>2347</v>
      </c>
    </row>
    <row r="282" s="12" customFormat="1">
      <c r="B282" s="228"/>
      <c r="C282" s="229"/>
      <c r="D282" s="219" t="s">
        <v>180</v>
      </c>
      <c r="E282" s="230" t="s">
        <v>1</v>
      </c>
      <c r="F282" s="231" t="s">
        <v>2348</v>
      </c>
      <c r="G282" s="229"/>
      <c r="H282" s="232">
        <v>49.200000000000003</v>
      </c>
      <c r="I282" s="233"/>
      <c r="J282" s="229"/>
      <c r="K282" s="229"/>
      <c r="L282" s="234"/>
      <c r="M282" s="235"/>
      <c r="N282" s="236"/>
      <c r="O282" s="236"/>
      <c r="P282" s="236"/>
      <c r="Q282" s="236"/>
      <c r="R282" s="236"/>
      <c r="S282" s="236"/>
      <c r="T282" s="237"/>
      <c r="AT282" s="238" t="s">
        <v>180</v>
      </c>
      <c r="AU282" s="238" t="s">
        <v>87</v>
      </c>
      <c r="AV282" s="12" t="s">
        <v>87</v>
      </c>
      <c r="AW282" s="12" t="s">
        <v>38</v>
      </c>
      <c r="AX282" s="12" t="s">
        <v>77</v>
      </c>
      <c r="AY282" s="238" t="s">
        <v>171</v>
      </c>
    </row>
    <row r="283" s="12" customFormat="1">
      <c r="B283" s="228"/>
      <c r="C283" s="229"/>
      <c r="D283" s="219" t="s">
        <v>180</v>
      </c>
      <c r="E283" s="230" t="s">
        <v>1</v>
      </c>
      <c r="F283" s="231" t="s">
        <v>2349</v>
      </c>
      <c r="G283" s="229"/>
      <c r="H283" s="232">
        <v>1.8</v>
      </c>
      <c r="I283" s="233"/>
      <c r="J283" s="229"/>
      <c r="K283" s="229"/>
      <c r="L283" s="234"/>
      <c r="M283" s="235"/>
      <c r="N283" s="236"/>
      <c r="O283" s="236"/>
      <c r="P283" s="236"/>
      <c r="Q283" s="236"/>
      <c r="R283" s="236"/>
      <c r="S283" s="236"/>
      <c r="T283" s="237"/>
      <c r="AT283" s="238" t="s">
        <v>180</v>
      </c>
      <c r="AU283" s="238" t="s">
        <v>87</v>
      </c>
      <c r="AV283" s="12" t="s">
        <v>87</v>
      </c>
      <c r="AW283" s="12" t="s">
        <v>38</v>
      </c>
      <c r="AX283" s="12" t="s">
        <v>77</v>
      </c>
      <c r="AY283" s="238" t="s">
        <v>171</v>
      </c>
    </row>
    <row r="284" s="13" customFormat="1">
      <c r="B284" s="239"/>
      <c r="C284" s="240"/>
      <c r="D284" s="219" t="s">
        <v>180</v>
      </c>
      <c r="E284" s="241" t="s">
        <v>1</v>
      </c>
      <c r="F284" s="242" t="s">
        <v>253</v>
      </c>
      <c r="G284" s="240"/>
      <c r="H284" s="243">
        <v>51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AT284" s="249" t="s">
        <v>180</v>
      </c>
      <c r="AU284" s="249" t="s">
        <v>87</v>
      </c>
      <c r="AV284" s="13" t="s">
        <v>178</v>
      </c>
      <c r="AW284" s="13" t="s">
        <v>38</v>
      </c>
      <c r="AX284" s="13" t="s">
        <v>85</v>
      </c>
      <c r="AY284" s="249" t="s">
        <v>171</v>
      </c>
    </row>
    <row r="285" s="1" customFormat="1" ht="16.5" customHeight="1">
      <c r="B285" s="38"/>
      <c r="C285" s="205" t="s">
        <v>557</v>
      </c>
      <c r="D285" s="205" t="s">
        <v>173</v>
      </c>
      <c r="E285" s="206" t="s">
        <v>2350</v>
      </c>
      <c r="F285" s="207" t="s">
        <v>2351</v>
      </c>
      <c r="G285" s="208" t="s">
        <v>189</v>
      </c>
      <c r="H285" s="209">
        <v>51</v>
      </c>
      <c r="I285" s="210"/>
      <c r="J285" s="211">
        <f>ROUND(I285*H285,2)</f>
        <v>0</v>
      </c>
      <c r="K285" s="207" t="s">
        <v>177</v>
      </c>
      <c r="L285" s="43"/>
      <c r="M285" s="212" t="s">
        <v>1</v>
      </c>
      <c r="N285" s="213" t="s">
        <v>48</v>
      </c>
      <c r="O285" s="79"/>
      <c r="P285" s="214">
        <f>O285*H285</f>
        <v>0</v>
      </c>
      <c r="Q285" s="214">
        <v>0.0017099999999999999</v>
      </c>
      <c r="R285" s="214">
        <f>Q285*H285</f>
        <v>0.087209999999999996</v>
      </c>
      <c r="S285" s="214">
        <v>0</v>
      </c>
      <c r="T285" s="215">
        <f>S285*H285</f>
        <v>0</v>
      </c>
      <c r="AR285" s="16" t="s">
        <v>254</v>
      </c>
      <c r="AT285" s="16" t="s">
        <v>173</v>
      </c>
      <c r="AU285" s="16" t="s">
        <v>87</v>
      </c>
      <c r="AY285" s="16" t="s">
        <v>171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6" t="s">
        <v>85</v>
      </c>
      <c r="BK285" s="216">
        <f>ROUND(I285*H285,2)</f>
        <v>0</v>
      </c>
      <c r="BL285" s="16" t="s">
        <v>254</v>
      </c>
      <c r="BM285" s="16" t="s">
        <v>2352</v>
      </c>
    </row>
    <row r="286" s="12" customFormat="1">
      <c r="B286" s="228"/>
      <c r="C286" s="229"/>
      <c r="D286" s="219" t="s">
        <v>180</v>
      </c>
      <c r="E286" s="230" t="s">
        <v>1</v>
      </c>
      <c r="F286" s="231" t="s">
        <v>2348</v>
      </c>
      <c r="G286" s="229"/>
      <c r="H286" s="232">
        <v>49.200000000000003</v>
      </c>
      <c r="I286" s="233"/>
      <c r="J286" s="229"/>
      <c r="K286" s="229"/>
      <c r="L286" s="234"/>
      <c r="M286" s="235"/>
      <c r="N286" s="236"/>
      <c r="O286" s="236"/>
      <c r="P286" s="236"/>
      <c r="Q286" s="236"/>
      <c r="R286" s="236"/>
      <c r="S286" s="236"/>
      <c r="T286" s="237"/>
      <c r="AT286" s="238" t="s">
        <v>180</v>
      </c>
      <c r="AU286" s="238" t="s">
        <v>87</v>
      </c>
      <c r="AV286" s="12" t="s">
        <v>87</v>
      </c>
      <c r="AW286" s="12" t="s">
        <v>38</v>
      </c>
      <c r="AX286" s="12" t="s">
        <v>77</v>
      </c>
      <c r="AY286" s="238" t="s">
        <v>171</v>
      </c>
    </row>
    <row r="287" s="12" customFormat="1">
      <c r="B287" s="228"/>
      <c r="C287" s="229"/>
      <c r="D287" s="219" t="s">
        <v>180</v>
      </c>
      <c r="E287" s="230" t="s">
        <v>1</v>
      </c>
      <c r="F287" s="231" t="s">
        <v>2349</v>
      </c>
      <c r="G287" s="229"/>
      <c r="H287" s="232">
        <v>1.8</v>
      </c>
      <c r="I287" s="233"/>
      <c r="J287" s="229"/>
      <c r="K287" s="229"/>
      <c r="L287" s="234"/>
      <c r="M287" s="235"/>
      <c r="N287" s="236"/>
      <c r="O287" s="236"/>
      <c r="P287" s="236"/>
      <c r="Q287" s="236"/>
      <c r="R287" s="236"/>
      <c r="S287" s="236"/>
      <c r="T287" s="237"/>
      <c r="AT287" s="238" t="s">
        <v>180</v>
      </c>
      <c r="AU287" s="238" t="s">
        <v>87</v>
      </c>
      <c r="AV287" s="12" t="s">
        <v>87</v>
      </c>
      <c r="AW287" s="12" t="s">
        <v>38</v>
      </c>
      <c r="AX287" s="12" t="s">
        <v>77</v>
      </c>
      <c r="AY287" s="238" t="s">
        <v>171</v>
      </c>
    </row>
    <row r="288" s="13" customFormat="1">
      <c r="B288" s="239"/>
      <c r="C288" s="240"/>
      <c r="D288" s="219" t="s">
        <v>180</v>
      </c>
      <c r="E288" s="241" t="s">
        <v>1</v>
      </c>
      <c r="F288" s="242" t="s">
        <v>253</v>
      </c>
      <c r="G288" s="240"/>
      <c r="H288" s="243">
        <v>51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AT288" s="249" t="s">
        <v>180</v>
      </c>
      <c r="AU288" s="249" t="s">
        <v>87</v>
      </c>
      <c r="AV288" s="13" t="s">
        <v>178</v>
      </c>
      <c r="AW288" s="13" t="s">
        <v>38</v>
      </c>
      <c r="AX288" s="13" t="s">
        <v>85</v>
      </c>
      <c r="AY288" s="249" t="s">
        <v>171</v>
      </c>
    </row>
    <row r="289" s="1" customFormat="1" ht="16.5" customHeight="1">
      <c r="B289" s="38"/>
      <c r="C289" s="205" t="s">
        <v>568</v>
      </c>
      <c r="D289" s="205" t="s">
        <v>173</v>
      </c>
      <c r="E289" s="206" t="s">
        <v>1586</v>
      </c>
      <c r="F289" s="207" t="s">
        <v>1587</v>
      </c>
      <c r="G289" s="208" t="s">
        <v>234</v>
      </c>
      <c r="H289" s="209">
        <v>0.17399999999999999</v>
      </c>
      <c r="I289" s="210"/>
      <c r="J289" s="211">
        <f>ROUND(I289*H289,2)</f>
        <v>0</v>
      </c>
      <c r="K289" s="207" t="s">
        <v>177</v>
      </c>
      <c r="L289" s="43"/>
      <c r="M289" s="271" t="s">
        <v>1</v>
      </c>
      <c r="N289" s="272" t="s">
        <v>48</v>
      </c>
      <c r="O289" s="273"/>
      <c r="P289" s="274">
        <f>O289*H289</f>
        <v>0</v>
      </c>
      <c r="Q289" s="274">
        <v>0</v>
      </c>
      <c r="R289" s="274">
        <f>Q289*H289</f>
        <v>0</v>
      </c>
      <c r="S289" s="274">
        <v>0</v>
      </c>
      <c r="T289" s="275">
        <f>S289*H289</f>
        <v>0</v>
      </c>
      <c r="AR289" s="16" t="s">
        <v>254</v>
      </c>
      <c r="AT289" s="16" t="s">
        <v>173</v>
      </c>
      <c r="AU289" s="16" t="s">
        <v>87</v>
      </c>
      <c r="AY289" s="16" t="s">
        <v>171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6" t="s">
        <v>85</v>
      </c>
      <c r="BK289" s="216">
        <f>ROUND(I289*H289,2)</f>
        <v>0</v>
      </c>
      <c r="BL289" s="16" t="s">
        <v>254</v>
      </c>
      <c r="BM289" s="16" t="s">
        <v>2353</v>
      </c>
    </row>
    <row r="290" s="1" customFormat="1" ht="6.96" customHeight="1">
      <c r="B290" s="57"/>
      <c r="C290" s="58"/>
      <c r="D290" s="58"/>
      <c r="E290" s="58"/>
      <c r="F290" s="58"/>
      <c r="G290" s="58"/>
      <c r="H290" s="58"/>
      <c r="I290" s="155"/>
      <c r="J290" s="58"/>
      <c r="K290" s="58"/>
      <c r="L290" s="43"/>
    </row>
  </sheetData>
  <sheetProtection sheet="1" autoFilter="0" formatColumns="0" formatRows="0" objects="1" scenarios="1" spinCount="100000" saltValue="q9PIFoxOcBiF56HaHHXrbfRFGJ1rlRiyGVKqrRJqgL2fZFCV1wpt3v2uaz+BbjtSvf5vsSoHvFH8doti+M5Ldw==" hashValue="gyKdWfdJqGBimRMraVnmEW7vpNY/mF47enZBVBhrqoSAlbFaYxRlgWvi/Oya6CbmuRVtgAjh5KkCh2RV+yHySw==" algorithmName="SHA-512" password="CC35"/>
  <autoFilter ref="C89:K289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93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87</v>
      </c>
    </row>
    <row r="4" ht="24.96" customHeight="1">
      <c r="B4" s="19"/>
      <c r="D4" s="128" t="s">
        <v>115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Stavební úpravy ZŠ Mnichovická 23.4.2019</v>
      </c>
      <c r="F7" s="129"/>
      <c r="G7" s="129"/>
      <c r="H7" s="129"/>
      <c r="L7" s="19"/>
    </row>
    <row r="8" s="1" customFormat="1" ht="12" customHeight="1">
      <c r="B8" s="43"/>
      <c r="D8" s="129" t="s">
        <v>116</v>
      </c>
      <c r="I8" s="131"/>
      <c r="L8" s="43"/>
    </row>
    <row r="9" s="1" customFormat="1" ht="36.96" customHeight="1">
      <c r="B9" s="43"/>
      <c r="E9" s="132" t="s">
        <v>2354</v>
      </c>
      <c r="F9" s="1"/>
      <c r="G9" s="1"/>
      <c r="H9" s="1"/>
      <c r="I9" s="131"/>
      <c r="L9" s="43"/>
    </row>
    <row r="10" s="1" customFormat="1">
      <c r="B10" s="43"/>
      <c r="I10" s="131"/>
      <c r="L10" s="43"/>
    </row>
    <row r="11" s="1" customFormat="1" ht="12" customHeight="1">
      <c r="B11" s="43"/>
      <c r="D11" s="129" t="s">
        <v>18</v>
      </c>
      <c r="F11" s="16" t="s">
        <v>1</v>
      </c>
      <c r="I11" s="133" t="s">
        <v>20</v>
      </c>
      <c r="J11" s="16" t="s">
        <v>1</v>
      </c>
      <c r="L11" s="43"/>
    </row>
    <row r="12" s="1" customFormat="1" ht="12" customHeight="1">
      <c r="B12" s="43"/>
      <c r="D12" s="129" t="s">
        <v>22</v>
      </c>
      <c r="F12" s="16" t="s">
        <v>23</v>
      </c>
      <c r="I12" s="133" t="s">
        <v>24</v>
      </c>
      <c r="J12" s="134" t="str">
        <f>'Rekapitulace stavby'!AN8</f>
        <v>17. 1. 2019</v>
      </c>
      <c r="L12" s="43"/>
    </row>
    <row r="13" s="1" customFormat="1" ht="10.8" customHeight="1">
      <c r="B13" s="43"/>
      <c r="I13" s="131"/>
      <c r="L13" s="43"/>
    </row>
    <row r="14" s="1" customFormat="1" ht="12" customHeight="1">
      <c r="B14" s="43"/>
      <c r="D14" s="129" t="s">
        <v>30</v>
      </c>
      <c r="I14" s="133" t="s">
        <v>31</v>
      </c>
      <c r="J14" s="16" t="s">
        <v>1</v>
      </c>
      <c r="L14" s="43"/>
    </row>
    <row r="15" s="1" customFormat="1" ht="18" customHeight="1">
      <c r="B15" s="43"/>
      <c r="E15" s="16" t="s">
        <v>32</v>
      </c>
      <c r="I15" s="133" t="s">
        <v>33</v>
      </c>
      <c r="J15" s="16" t="s">
        <v>1</v>
      </c>
      <c r="L15" s="43"/>
    </row>
    <row r="16" s="1" customFormat="1" ht="6.96" customHeight="1">
      <c r="B16" s="43"/>
      <c r="I16" s="131"/>
      <c r="L16" s="43"/>
    </row>
    <row r="17" s="1" customFormat="1" ht="12" customHeight="1">
      <c r="B17" s="43"/>
      <c r="D17" s="129" t="s">
        <v>34</v>
      </c>
      <c r="I17" s="133" t="s">
        <v>31</v>
      </c>
      <c r="J17" s="32" t="str">
        <f>'Rekapitulace stavby'!AN13</f>
        <v>Vyplň údaj</v>
      </c>
      <c r="L17" s="43"/>
    </row>
    <row r="18" s="1" customFormat="1" ht="18" customHeight="1">
      <c r="B18" s="43"/>
      <c r="E18" s="32" t="str">
        <f>'Rekapitulace stavby'!E14</f>
        <v>Vyplň údaj</v>
      </c>
      <c r="F18" s="16"/>
      <c r="G18" s="16"/>
      <c r="H18" s="16"/>
      <c r="I18" s="133" t="s">
        <v>33</v>
      </c>
      <c r="J18" s="32" t="str">
        <f>'Rekapitulace stavby'!AN14</f>
        <v>Vyplň údaj</v>
      </c>
      <c r="L18" s="43"/>
    </row>
    <row r="19" s="1" customFormat="1" ht="6.96" customHeight="1">
      <c r="B19" s="43"/>
      <c r="I19" s="131"/>
      <c r="L19" s="43"/>
    </row>
    <row r="20" s="1" customFormat="1" ht="12" customHeight="1">
      <c r="B20" s="43"/>
      <c r="D20" s="129" t="s">
        <v>36</v>
      </c>
      <c r="I20" s="133" t="s">
        <v>31</v>
      </c>
      <c r="J20" s="16" t="s">
        <v>1</v>
      </c>
      <c r="L20" s="43"/>
    </row>
    <row r="21" s="1" customFormat="1" ht="18" customHeight="1">
      <c r="B21" s="43"/>
      <c r="E21" s="16" t="s">
        <v>37</v>
      </c>
      <c r="I21" s="133" t="s">
        <v>33</v>
      </c>
      <c r="J21" s="16" t="s">
        <v>1</v>
      </c>
      <c r="L21" s="43"/>
    </row>
    <row r="22" s="1" customFormat="1" ht="6.96" customHeight="1">
      <c r="B22" s="43"/>
      <c r="I22" s="131"/>
      <c r="L22" s="43"/>
    </row>
    <row r="23" s="1" customFormat="1" ht="12" customHeight="1">
      <c r="B23" s="43"/>
      <c r="D23" s="129" t="s">
        <v>39</v>
      </c>
      <c r="I23" s="133" t="s">
        <v>31</v>
      </c>
      <c r="J23" s="16" t="str">
        <f>IF('Rekapitulace stavby'!AN19="","",'Rekapitulace stavby'!AN19)</f>
        <v/>
      </c>
      <c r="L23" s="43"/>
    </row>
    <row r="24" s="1" customFormat="1" ht="18" customHeight="1">
      <c r="B24" s="43"/>
      <c r="E24" s="16" t="str">
        <f>IF('Rekapitulace stavby'!E20="","",'Rekapitulace stavby'!E20)</f>
        <v xml:space="preserve"> </v>
      </c>
      <c r="I24" s="133" t="s">
        <v>33</v>
      </c>
      <c r="J24" s="16" t="str">
        <f>IF('Rekapitulace stavby'!AN20="","",'Rekapitulace stavby'!AN20)</f>
        <v/>
      </c>
      <c r="L24" s="43"/>
    </row>
    <row r="25" s="1" customFormat="1" ht="6.96" customHeight="1">
      <c r="B25" s="43"/>
      <c r="I25" s="131"/>
      <c r="L25" s="43"/>
    </row>
    <row r="26" s="1" customFormat="1" ht="12" customHeight="1">
      <c r="B26" s="43"/>
      <c r="D26" s="129" t="s">
        <v>41</v>
      </c>
      <c r="I26" s="131"/>
      <c r="L26" s="43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3"/>
      <c r="I28" s="131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38"/>
      <c r="J29" s="71"/>
      <c r="K29" s="71"/>
      <c r="L29" s="43"/>
    </row>
    <row r="30" s="1" customFormat="1" ht="25.44" customHeight="1">
      <c r="B30" s="43"/>
      <c r="D30" s="139" t="s">
        <v>43</v>
      </c>
      <c r="I30" s="131"/>
      <c r="J30" s="140">
        <f>ROUND(J88,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38"/>
      <c r="J31" s="71"/>
      <c r="K31" s="71"/>
      <c r="L31" s="43"/>
    </row>
    <row r="32" s="1" customFormat="1" ht="14.4" customHeight="1">
      <c r="B32" s="43"/>
      <c r="F32" s="141" t="s">
        <v>45</v>
      </c>
      <c r="I32" s="142" t="s">
        <v>44</v>
      </c>
      <c r="J32" s="141" t="s">
        <v>46</v>
      </c>
      <c r="L32" s="43"/>
    </row>
    <row r="33" s="1" customFormat="1" ht="14.4" customHeight="1">
      <c r="B33" s="43"/>
      <c r="D33" s="129" t="s">
        <v>47</v>
      </c>
      <c r="E33" s="129" t="s">
        <v>48</v>
      </c>
      <c r="F33" s="143">
        <f>ROUND((SUM(BE88:BE189)),  2)</f>
        <v>0</v>
      </c>
      <c r="I33" s="144">
        <v>0.20999999999999999</v>
      </c>
      <c r="J33" s="143">
        <f>ROUND(((SUM(BE88:BE189))*I33),  2)</f>
        <v>0</v>
      </c>
      <c r="L33" s="43"/>
    </row>
    <row r="34" s="1" customFormat="1" ht="14.4" customHeight="1">
      <c r="B34" s="43"/>
      <c r="E34" s="129" t="s">
        <v>49</v>
      </c>
      <c r="F34" s="143">
        <f>ROUND((SUM(BF88:BF189)),  2)</f>
        <v>0</v>
      </c>
      <c r="I34" s="144">
        <v>0.14999999999999999</v>
      </c>
      <c r="J34" s="143">
        <f>ROUND(((SUM(BF88:BF189))*I34),  2)</f>
        <v>0</v>
      </c>
      <c r="L34" s="43"/>
    </row>
    <row r="35" hidden="1" s="1" customFormat="1" ht="14.4" customHeight="1">
      <c r="B35" s="43"/>
      <c r="E35" s="129" t="s">
        <v>50</v>
      </c>
      <c r="F35" s="143">
        <f>ROUND((SUM(BG88:BG189)),  2)</f>
        <v>0</v>
      </c>
      <c r="I35" s="144">
        <v>0.20999999999999999</v>
      </c>
      <c r="J35" s="143">
        <f>0</f>
        <v>0</v>
      </c>
      <c r="L35" s="43"/>
    </row>
    <row r="36" hidden="1" s="1" customFormat="1" ht="14.4" customHeight="1">
      <c r="B36" s="43"/>
      <c r="E36" s="129" t="s">
        <v>51</v>
      </c>
      <c r="F36" s="143">
        <f>ROUND((SUM(BH88:BH189)),  2)</f>
        <v>0</v>
      </c>
      <c r="I36" s="144">
        <v>0.14999999999999999</v>
      </c>
      <c r="J36" s="143">
        <f>0</f>
        <v>0</v>
      </c>
      <c r="L36" s="43"/>
    </row>
    <row r="37" hidden="1" s="1" customFormat="1" ht="14.4" customHeight="1">
      <c r="B37" s="43"/>
      <c r="E37" s="129" t="s">
        <v>52</v>
      </c>
      <c r="F37" s="143">
        <f>ROUND((SUM(BI88:BI189)),  2)</f>
        <v>0</v>
      </c>
      <c r="I37" s="144">
        <v>0</v>
      </c>
      <c r="J37" s="143">
        <f>0</f>
        <v>0</v>
      </c>
      <c r="L37" s="43"/>
    </row>
    <row r="38" s="1" customFormat="1" ht="6.96" customHeight="1">
      <c r="B38" s="43"/>
      <c r="I38" s="131"/>
      <c r="L38" s="43"/>
    </row>
    <row r="39" s="1" customFormat="1" ht="25.44" customHeight="1">
      <c r="B39" s="43"/>
      <c r="C39" s="145"/>
      <c r="D39" s="146" t="s">
        <v>53</v>
      </c>
      <c r="E39" s="147"/>
      <c r="F39" s="147"/>
      <c r="G39" s="148" t="s">
        <v>54</v>
      </c>
      <c r="H39" s="149" t="s">
        <v>55</v>
      </c>
      <c r="I39" s="150"/>
      <c r="J39" s="151">
        <f>SUM(J30:J37)</f>
        <v>0</v>
      </c>
      <c r="K39" s="152"/>
      <c r="L39" s="43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3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3"/>
    </row>
    <row r="45" s="1" customFormat="1" ht="24.96" customHeight="1">
      <c r="B45" s="38"/>
      <c r="C45" s="22" t="s">
        <v>118</v>
      </c>
      <c r="D45" s="39"/>
      <c r="E45" s="39"/>
      <c r="F45" s="39"/>
      <c r="G45" s="39"/>
      <c r="H45" s="39"/>
      <c r="I45" s="131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1"/>
      <c r="J46" s="39"/>
      <c r="K46" s="39"/>
      <c r="L46" s="43"/>
    </row>
    <row r="47" s="1" customFormat="1" ht="12" customHeight="1">
      <c r="B47" s="38"/>
      <c r="C47" s="31" t="s">
        <v>16</v>
      </c>
      <c r="D47" s="39"/>
      <c r="E47" s="39"/>
      <c r="F47" s="39"/>
      <c r="G47" s="39"/>
      <c r="H47" s="39"/>
      <c r="I47" s="131"/>
      <c r="J47" s="39"/>
      <c r="K47" s="39"/>
      <c r="L47" s="43"/>
    </row>
    <row r="48" s="1" customFormat="1" ht="16.5" customHeight="1">
      <c r="B48" s="38"/>
      <c r="C48" s="39"/>
      <c r="D48" s="39"/>
      <c r="E48" s="159" t="str">
        <f>E7</f>
        <v>Stavební úpravy ZŠ Mnichovická 23.4.2019</v>
      </c>
      <c r="F48" s="31"/>
      <c r="G48" s="31"/>
      <c r="H48" s="31"/>
      <c r="I48" s="131"/>
      <c r="J48" s="39"/>
      <c r="K48" s="39"/>
      <c r="L48" s="43"/>
    </row>
    <row r="49" s="1" customFormat="1" ht="12" customHeight="1">
      <c r="B49" s="38"/>
      <c r="C49" s="31" t="s">
        <v>116</v>
      </c>
      <c r="D49" s="39"/>
      <c r="E49" s="39"/>
      <c r="F49" s="39"/>
      <c r="G49" s="39"/>
      <c r="H49" s="39"/>
      <c r="I49" s="131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SO 03 - ZTI</v>
      </c>
      <c r="F50" s="39"/>
      <c r="G50" s="39"/>
      <c r="H50" s="39"/>
      <c r="I50" s="131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1"/>
      <c r="J51" s="39"/>
      <c r="K51" s="39"/>
      <c r="L51" s="43"/>
    </row>
    <row r="52" s="1" customFormat="1" ht="12" customHeight="1">
      <c r="B52" s="38"/>
      <c r="C52" s="31" t="s">
        <v>22</v>
      </c>
      <c r="D52" s="39"/>
      <c r="E52" s="39"/>
      <c r="F52" s="26" t="str">
        <f>F12</f>
        <v>Mnichovická 62, Kolín</v>
      </c>
      <c r="G52" s="39"/>
      <c r="H52" s="39"/>
      <c r="I52" s="133" t="s">
        <v>24</v>
      </c>
      <c r="J52" s="67" t="str">
        <f>IF(J12="","",J12)</f>
        <v>17. 1. 2019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1"/>
      <c r="J53" s="39"/>
      <c r="K53" s="39"/>
      <c r="L53" s="43"/>
    </row>
    <row r="54" s="1" customFormat="1" ht="24.9" customHeight="1">
      <c r="B54" s="38"/>
      <c r="C54" s="31" t="s">
        <v>30</v>
      </c>
      <c r="D54" s="39"/>
      <c r="E54" s="39"/>
      <c r="F54" s="26" t="str">
        <f>E15</f>
        <v>Město Kolín, Karlovo nám. 78, 280 12 Kolín 1</v>
      </c>
      <c r="G54" s="39"/>
      <c r="H54" s="39"/>
      <c r="I54" s="133" t="s">
        <v>36</v>
      </c>
      <c r="J54" s="36" t="str">
        <f>E21</f>
        <v>Projecticon s.r.o., Nový Hrádek 151, 549 522</v>
      </c>
      <c r="K54" s="39"/>
      <c r="L54" s="43"/>
    </row>
    <row r="55" s="1" customFormat="1" ht="13.65" customHeight="1">
      <c r="B55" s="38"/>
      <c r="C55" s="31" t="s">
        <v>34</v>
      </c>
      <c r="D55" s="39"/>
      <c r="E55" s="39"/>
      <c r="F55" s="26" t="str">
        <f>IF(E18="","",E18)</f>
        <v>Vyplň údaj</v>
      </c>
      <c r="G55" s="39"/>
      <c r="H55" s="39"/>
      <c r="I55" s="133" t="s">
        <v>39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1"/>
      <c r="J56" s="39"/>
      <c r="K56" s="39"/>
      <c r="L56" s="43"/>
    </row>
    <row r="57" s="1" customFormat="1" ht="29.28" customHeight="1">
      <c r="B57" s="38"/>
      <c r="C57" s="160" t="s">
        <v>119</v>
      </c>
      <c r="D57" s="161"/>
      <c r="E57" s="161"/>
      <c r="F57" s="161"/>
      <c r="G57" s="161"/>
      <c r="H57" s="161"/>
      <c r="I57" s="162"/>
      <c r="J57" s="163" t="s">
        <v>120</v>
      </c>
      <c r="K57" s="161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1"/>
      <c r="J58" s="39"/>
      <c r="K58" s="39"/>
      <c r="L58" s="43"/>
    </row>
    <row r="59" s="1" customFormat="1" ht="22.8" customHeight="1">
      <c r="B59" s="38"/>
      <c r="C59" s="164" t="s">
        <v>121</v>
      </c>
      <c r="D59" s="39"/>
      <c r="E59" s="39"/>
      <c r="F59" s="39"/>
      <c r="G59" s="39"/>
      <c r="H59" s="39"/>
      <c r="I59" s="131"/>
      <c r="J59" s="98">
        <f>J88</f>
        <v>0</v>
      </c>
      <c r="K59" s="39"/>
      <c r="L59" s="43"/>
      <c r="AU59" s="16" t="s">
        <v>122</v>
      </c>
    </row>
    <row r="60" s="7" customFormat="1" ht="24.96" customHeight="1">
      <c r="B60" s="165"/>
      <c r="C60" s="166"/>
      <c r="D60" s="167" t="s">
        <v>133</v>
      </c>
      <c r="E60" s="168"/>
      <c r="F60" s="168"/>
      <c r="G60" s="168"/>
      <c r="H60" s="168"/>
      <c r="I60" s="169"/>
      <c r="J60" s="170">
        <f>J89</f>
        <v>0</v>
      </c>
      <c r="K60" s="166"/>
      <c r="L60" s="171"/>
    </row>
    <row r="61" s="8" customFormat="1" ht="19.92" customHeight="1">
      <c r="B61" s="172"/>
      <c r="C61" s="173"/>
      <c r="D61" s="174" t="s">
        <v>137</v>
      </c>
      <c r="E61" s="175"/>
      <c r="F61" s="175"/>
      <c r="G61" s="175"/>
      <c r="H61" s="175"/>
      <c r="I61" s="176"/>
      <c r="J61" s="177">
        <f>J90</f>
        <v>0</v>
      </c>
      <c r="K61" s="173"/>
      <c r="L61" s="178"/>
    </row>
    <row r="62" s="8" customFormat="1" ht="19.92" customHeight="1">
      <c r="B62" s="172"/>
      <c r="C62" s="173"/>
      <c r="D62" s="174" t="s">
        <v>2355</v>
      </c>
      <c r="E62" s="175"/>
      <c r="F62" s="175"/>
      <c r="G62" s="175"/>
      <c r="H62" s="175"/>
      <c r="I62" s="176"/>
      <c r="J62" s="177">
        <f>J105</f>
        <v>0</v>
      </c>
      <c r="K62" s="173"/>
      <c r="L62" s="178"/>
    </row>
    <row r="63" s="8" customFormat="1" ht="19.92" customHeight="1">
      <c r="B63" s="172"/>
      <c r="C63" s="173"/>
      <c r="D63" s="174" t="s">
        <v>2356</v>
      </c>
      <c r="E63" s="175"/>
      <c r="F63" s="175"/>
      <c r="G63" s="175"/>
      <c r="H63" s="175"/>
      <c r="I63" s="176"/>
      <c r="J63" s="177">
        <f>J143</f>
        <v>0</v>
      </c>
      <c r="K63" s="173"/>
      <c r="L63" s="178"/>
    </row>
    <row r="64" s="8" customFormat="1" ht="19.92" customHeight="1">
      <c r="B64" s="172"/>
      <c r="C64" s="173"/>
      <c r="D64" s="174" t="s">
        <v>2357</v>
      </c>
      <c r="E64" s="175"/>
      <c r="F64" s="175"/>
      <c r="G64" s="175"/>
      <c r="H64" s="175"/>
      <c r="I64" s="176"/>
      <c r="J64" s="177">
        <f>J161</f>
        <v>0</v>
      </c>
      <c r="K64" s="173"/>
      <c r="L64" s="178"/>
    </row>
    <row r="65" s="7" customFormat="1" ht="24.96" customHeight="1">
      <c r="B65" s="165"/>
      <c r="C65" s="166"/>
      <c r="D65" s="167" t="s">
        <v>2358</v>
      </c>
      <c r="E65" s="168"/>
      <c r="F65" s="168"/>
      <c r="G65" s="168"/>
      <c r="H65" s="168"/>
      <c r="I65" s="169"/>
      <c r="J65" s="170">
        <f>J163</f>
        <v>0</v>
      </c>
      <c r="K65" s="166"/>
      <c r="L65" s="171"/>
    </row>
    <row r="66" s="8" customFormat="1" ht="19.92" customHeight="1">
      <c r="B66" s="172"/>
      <c r="C66" s="173"/>
      <c r="D66" s="174" t="s">
        <v>2359</v>
      </c>
      <c r="E66" s="175"/>
      <c r="F66" s="175"/>
      <c r="G66" s="175"/>
      <c r="H66" s="175"/>
      <c r="I66" s="176"/>
      <c r="J66" s="177">
        <f>J164</f>
        <v>0</v>
      </c>
      <c r="K66" s="173"/>
      <c r="L66" s="178"/>
    </row>
    <row r="67" s="8" customFormat="1" ht="19.92" customHeight="1">
      <c r="B67" s="172"/>
      <c r="C67" s="173"/>
      <c r="D67" s="174" t="s">
        <v>2360</v>
      </c>
      <c r="E67" s="175"/>
      <c r="F67" s="175"/>
      <c r="G67" s="175"/>
      <c r="H67" s="175"/>
      <c r="I67" s="176"/>
      <c r="J67" s="177">
        <f>J179</f>
        <v>0</v>
      </c>
      <c r="K67" s="173"/>
      <c r="L67" s="178"/>
    </row>
    <row r="68" s="8" customFormat="1" ht="19.92" customHeight="1">
      <c r="B68" s="172"/>
      <c r="C68" s="173"/>
      <c r="D68" s="174" t="s">
        <v>130</v>
      </c>
      <c r="E68" s="175"/>
      <c r="F68" s="175"/>
      <c r="G68" s="175"/>
      <c r="H68" s="175"/>
      <c r="I68" s="176"/>
      <c r="J68" s="177">
        <f>J183</f>
        <v>0</v>
      </c>
      <c r="K68" s="173"/>
      <c r="L68" s="178"/>
    </row>
    <row r="69" s="1" customFormat="1" ht="21.84" customHeight="1">
      <c r="B69" s="38"/>
      <c r="C69" s="39"/>
      <c r="D69" s="39"/>
      <c r="E69" s="39"/>
      <c r="F69" s="39"/>
      <c r="G69" s="39"/>
      <c r="H69" s="39"/>
      <c r="I69" s="131"/>
      <c r="J69" s="39"/>
      <c r="K69" s="39"/>
      <c r="L69" s="43"/>
    </row>
    <row r="70" s="1" customFormat="1" ht="6.96" customHeight="1">
      <c r="B70" s="57"/>
      <c r="C70" s="58"/>
      <c r="D70" s="58"/>
      <c r="E70" s="58"/>
      <c r="F70" s="58"/>
      <c r="G70" s="58"/>
      <c r="H70" s="58"/>
      <c r="I70" s="155"/>
      <c r="J70" s="58"/>
      <c r="K70" s="58"/>
      <c r="L70" s="43"/>
    </row>
    <row r="74" s="1" customFormat="1" ht="6.96" customHeight="1">
      <c r="B74" s="59"/>
      <c r="C74" s="60"/>
      <c r="D74" s="60"/>
      <c r="E74" s="60"/>
      <c r="F74" s="60"/>
      <c r="G74" s="60"/>
      <c r="H74" s="60"/>
      <c r="I74" s="158"/>
      <c r="J74" s="60"/>
      <c r="K74" s="60"/>
      <c r="L74" s="43"/>
    </row>
    <row r="75" s="1" customFormat="1" ht="24.96" customHeight="1">
      <c r="B75" s="38"/>
      <c r="C75" s="22" t="s">
        <v>156</v>
      </c>
      <c r="D75" s="39"/>
      <c r="E75" s="39"/>
      <c r="F75" s="39"/>
      <c r="G75" s="39"/>
      <c r="H75" s="39"/>
      <c r="I75" s="131"/>
      <c r="J75" s="39"/>
      <c r="K75" s="39"/>
      <c r="L75" s="43"/>
    </row>
    <row r="76" s="1" customFormat="1" ht="6.96" customHeight="1">
      <c r="B76" s="38"/>
      <c r="C76" s="39"/>
      <c r="D76" s="39"/>
      <c r="E76" s="39"/>
      <c r="F76" s="39"/>
      <c r="G76" s="39"/>
      <c r="H76" s="39"/>
      <c r="I76" s="131"/>
      <c r="J76" s="39"/>
      <c r="K76" s="39"/>
      <c r="L76" s="43"/>
    </row>
    <row r="77" s="1" customFormat="1" ht="12" customHeight="1">
      <c r="B77" s="38"/>
      <c r="C77" s="31" t="s">
        <v>16</v>
      </c>
      <c r="D77" s="39"/>
      <c r="E77" s="39"/>
      <c r="F77" s="39"/>
      <c r="G77" s="39"/>
      <c r="H77" s="39"/>
      <c r="I77" s="131"/>
      <c r="J77" s="39"/>
      <c r="K77" s="39"/>
      <c r="L77" s="43"/>
    </row>
    <row r="78" s="1" customFormat="1" ht="16.5" customHeight="1">
      <c r="B78" s="38"/>
      <c r="C78" s="39"/>
      <c r="D78" s="39"/>
      <c r="E78" s="159" t="str">
        <f>E7</f>
        <v>Stavební úpravy ZŠ Mnichovická 23.4.2019</v>
      </c>
      <c r="F78" s="31"/>
      <c r="G78" s="31"/>
      <c r="H78" s="31"/>
      <c r="I78" s="131"/>
      <c r="J78" s="39"/>
      <c r="K78" s="39"/>
      <c r="L78" s="43"/>
    </row>
    <row r="79" s="1" customFormat="1" ht="12" customHeight="1">
      <c r="B79" s="38"/>
      <c r="C79" s="31" t="s">
        <v>116</v>
      </c>
      <c r="D79" s="39"/>
      <c r="E79" s="39"/>
      <c r="F79" s="39"/>
      <c r="G79" s="39"/>
      <c r="H79" s="39"/>
      <c r="I79" s="131"/>
      <c r="J79" s="39"/>
      <c r="K79" s="39"/>
      <c r="L79" s="43"/>
    </row>
    <row r="80" s="1" customFormat="1" ht="16.5" customHeight="1">
      <c r="B80" s="38"/>
      <c r="C80" s="39"/>
      <c r="D80" s="39"/>
      <c r="E80" s="64" t="str">
        <f>E9</f>
        <v>SO 03 - ZTI</v>
      </c>
      <c r="F80" s="39"/>
      <c r="G80" s="39"/>
      <c r="H80" s="39"/>
      <c r="I80" s="131"/>
      <c r="J80" s="39"/>
      <c r="K80" s="39"/>
      <c r="L80" s="43"/>
    </row>
    <row r="81" s="1" customFormat="1" ht="6.96" customHeight="1">
      <c r="B81" s="38"/>
      <c r="C81" s="39"/>
      <c r="D81" s="39"/>
      <c r="E81" s="39"/>
      <c r="F81" s="39"/>
      <c r="G81" s="39"/>
      <c r="H81" s="39"/>
      <c r="I81" s="131"/>
      <c r="J81" s="39"/>
      <c r="K81" s="39"/>
      <c r="L81" s="43"/>
    </row>
    <row r="82" s="1" customFormat="1" ht="12" customHeight="1">
      <c r="B82" s="38"/>
      <c r="C82" s="31" t="s">
        <v>22</v>
      </c>
      <c r="D82" s="39"/>
      <c r="E82" s="39"/>
      <c r="F82" s="26" t="str">
        <f>F12</f>
        <v>Mnichovická 62, Kolín</v>
      </c>
      <c r="G82" s="39"/>
      <c r="H82" s="39"/>
      <c r="I82" s="133" t="s">
        <v>24</v>
      </c>
      <c r="J82" s="67" t="str">
        <f>IF(J12="","",J12)</f>
        <v>17. 1. 2019</v>
      </c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31"/>
      <c r="J83" s="39"/>
      <c r="K83" s="39"/>
      <c r="L83" s="43"/>
    </row>
    <row r="84" s="1" customFormat="1" ht="24.9" customHeight="1">
      <c r="B84" s="38"/>
      <c r="C84" s="31" t="s">
        <v>30</v>
      </c>
      <c r="D84" s="39"/>
      <c r="E84" s="39"/>
      <c r="F84" s="26" t="str">
        <f>E15</f>
        <v>Město Kolín, Karlovo nám. 78, 280 12 Kolín 1</v>
      </c>
      <c r="G84" s="39"/>
      <c r="H84" s="39"/>
      <c r="I84" s="133" t="s">
        <v>36</v>
      </c>
      <c r="J84" s="36" t="str">
        <f>E21</f>
        <v>Projecticon s.r.o., Nový Hrádek 151, 549 522</v>
      </c>
      <c r="K84" s="39"/>
      <c r="L84" s="43"/>
    </row>
    <row r="85" s="1" customFormat="1" ht="13.65" customHeight="1">
      <c r="B85" s="38"/>
      <c r="C85" s="31" t="s">
        <v>34</v>
      </c>
      <c r="D85" s="39"/>
      <c r="E85" s="39"/>
      <c r="F85" s="26" t="str">
        <f>IF(E18="","",E18)</f>
        <v>Vyplň údaj</v>
      </c>
      <c r="G85" s="39"/>
      <c r="H85" s="39"/>
      <c r="I85" s="133" t="s">
        <v>39</v>
      </c>
      <c r="J85" s="36" t="str">
        <f>E24</f>
        <v xml:space="preserve"> </v>
      </c>
      <c r="K85" s="39"/>
      <c r="L85" s="43"/>
    </row>
    <row r="86" s="1" customFormat="1" ht="10.32" customHeight="1">
      <c r="B86" s="38"/>
      <c r="C86" s="39"/>
      <c r="D86" s="39"/>
      <c r="E86" s="39"/>
      <c r="F86" s="39"/>
      <c r="G86" s="39"/>
      <c r="H86" s="39"/>
      <c r="I86" s="131"/>
      <c r="J86" s="39"/>
      <c r="K86" s="39"/>
      <c r="L86" s="43"/>
    </row>
    <row r="87" s="9" customFormat="1" ht="29.28" customHeight="1">
      <c r="B87" s="179"/>
      <c r="C87" s="180" t="s">
        <v>157</v>
      </c>
      <c r="D87" s="181" t="s">
        <v>62</v>
      </c>
      <c r="E87" s="181" t="s">
        <v>58</v>
      </c>
      <c r="F87" s="181" t="s">
        <v>59</v>
      </c>
      <c r="G87" s="181" t="s">
        <v>158</v>
      </c>
      <c r="H87" s="181" t="s">
        <v>159</v>
      </c>
      <c r="I87" s="182" t="s">
        <v>160</v>
      </c>
      <c r="J87" s="181" t="s">
        <v>120</v>
      </c>
      <c r="K87" s="183" t="s">
        <v>161</v>
      </c>
      <c r="L87" s="184"/>
      <c r="M87" s="88" t="s">
        <v>1</v>
      </c>
      <c r="N87" s="89" t="s">
        <v>47</v>
      </c>
      <c r="O87" s="89" t="s">
        <v>162</v>
      </c>
      <c r="P87" s="89" t="s">
        <v>163</v>
      </c>
      <c r="Q87" s="89" t="s">
        <v>164</v>
      </c>
      <c r="R87" s="89" t="s">
        <v>165</v>
      </c>
      <c r="S87" s="89" t="s">
        <v>166</v>
      </c>
      <c r="T87" s="90" t="s">
        <v>167</v>
      </c>
    </row>
    <row r="88" s="1" customFormat="1" ht="22.8" customHeight="1">
      <c r="B88" s="38"/>
      <c r="C88" s="95" t="s">
        <v>168</v>
      </c>
      <c r="D88" s="39"/>
      <c r="E88" s="39"/>
      <c r="F88" s="39"/>
      <c r="G88" s="39"/>
      <c r="H88" s="39"/>
      <c r="I88" s="131"/>
      <c r="J88" s="185">
        <f>BK88</f>
        <v>0</v>
      </c>
      <c r="K88" s="39"/>
      <c r="L88" s="43"/>
      <c r="M88" s="91"/>
      <c r="N88" s="92"/>
      <c r="O88" s="92"/>
      <c r="P88" s="186">
        <f>P89+P163</f>
        <v>0</v>
      </c>
      <c r="Q88" s="92"/>
      <c r="R88" s="186">
        <f>R89+R163</f>
        <v>1.9525428800000002</v>
      </c>
      <c r="S88" s="92"/>
      <c r="T88" s="187">
        <f>T89+T163</f>
        <v>2.9018409999999997</v>
      </c>
      <c r="AT88" s="16" t="s">
        <v>76</v>
      </c>
      <c r="AU88" s="16" t="s">
        <v>122</v>
      </c>
      <c r="BK88" s="188">
        <f>BK89+BK163</f>
        <v>0</v>
      </c>
    </row>
    <row r="89" s="10" customFormat="1" ht="25.92" customHeight="1">
      <c r="B89" s="189"/>
      <c r="C89" s="190"/>
      <c r="D89" s="191" t="s">
        <v>76</v>
      </c>
      <c r="E89" s="192" t="s">
        <v>915</v>
      </c>
      <c r="F89" s="192" t="s">
        <v>916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P90+P105+P143+P161</f>
        <v>0</v>
      </c>
      <c r="Q89" s="197"/>
      <c r="R89" s="198">
        <f>R90+R105+R143+R161</f>
        <v>1.0323628800000002</v>
      </c>
      <c r="S89" s="197"/>
      <c r="T89" s="199">
        <f>T90+T105+T143+T161</f>
        <v>0.012361000000000001</v>
      </c>
      <c r="AR89" s="200" t="s">
        <v>87</v>
      </c>
      <c r="AT89" s="201" t="s">
        <v>76</v>
      </c>
      <c r="AU89" s="201" t="s">
        <v>77</v>
      </c>
      <c r="AY89" s="200" t="s">
        <v>171</v>
      </c>
      <c r="BK89" s="202">
        <f>BK90+BK105+BK143+BK161</f>
        <v>0</v>
      </c>
    </row>
    <row r="90" s="10" customFormat="1" ht="22.8" customHeight="1">
      <c r="B90" s="189"/>
      <c r="C90" s="190"/>
      <c r="D90" s="191" t="s">
        <v>76</v>
      </c>
      <c r="E90" s="203" t="s">
        <v>1136</v>
      </c>
      <c r="F90" s="203" t="s">
        <v>1137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SUM(P91:P104)</f>
        <v>0</v>
      </c>
      <c r="Q90" s="197"/>
      <c r="R90" s="198">
        <f>SUM(R91:R104)</f>
        <v>0.072958999999999996</v>
      </c>
      <c r="S90" s="197"/>
      <c r="T90" s="199">
        <f>SUM(T91:T104)</f>
        <v>0.012361000000000001</v>
      </c>
      <c r="AR90" s="200" t="s">
        <v>87</v>
      </c>
      <c r="AT90" s="201" t="s">
        <v>76</v>
      </c>
      <c r="AU90" s="201" t="s">
        <v>85</v>
      </c>
      <c r="AY90" s="200" t="s">
        <v>171</v>
      </c>
      <c r="BK90" s="202">
        <f>SUM(BK91:BK104)</f>
        <v>0</v>
      </c>
    </row>
    <row r="91" s="1" customFormat="1" ht="16.5" customHeight="1">
      <c r="B91" s="38"/>
      <c r="C91" s="205" t="s">
        <v>85</v>
      </c>
      <c r="D91" s="205" t="s">
        <v>173</v>
      </c>
      <c r="E91" s="206" t="s">
        <v>2361</v>
      </c>
      <c r="F91" s="207" t="s">
        <v>2362</v>
      </c>
      <c r="G91" s="208" t="s">
        <v>189</v>
      </c>
      <c r="H91" s="209">
        <v>4.7000000000000002</v>
      </c>
      <c r="I91" s="210"/>
      <c r="J91" s="211">
        <f>ROUND(I91*H91,2)</f>
        <v>0</v>
      </c>
      <c r="K91" s="207" t="s">
        <v>177</v>
      </c>
      <c r="L91" s="43"/>
      <c r="M91" s="212" t="s">
        <v>1</v>
      </c>
      <c r="N91" s="213" t="s">
        <v>48</v>
      </c>
      <c r="O91" s="79"/>
      <c r="P91" s="214">
        <f>O91*H91</f>
        <v>0</v>
      </c>
      <c r="Q91" s="214">
        <v>0</v>
      </c>
      <c r="R91" s="214">
        <f>Q91*H91</f>
        <v>0</v>
      </c>
      <c r="S91" s="214">
        <v>0.00263</v>
      </c>
      <c r="T91" s="215">
        <f>S91*H91</f>
        <v>0.012361000000000001</v>
      </c>
      <c r="AR91" s="16" t="s">
        <v>254</v>
      </c>
      <c r="AT91" s="16" t="s">
        <v>173</v>
      </c>
      <c r="AU91" s="16" t="s">
        <v>87</v>
      </c>
      <c r="AY91" s="16" t="s">
        <v>171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85</v>
      </c>
      <c r="BK91" s="216">
        <f>ROUND(I91*H91,2)</f>
        <v>0</v>
      </c>
      <c r="BL91" s="16" t="s">
        <v>254</v>
      </c>
      <c r="BM91" s="16" t="s">
        <v>2363</v>
      </c>
    </row>
    <row r="92" s="1" customFormat="1" ht="16.5" customHeight="1">
      <c r="B92" s="38"/>
      <c r="C92" s="205" t="s">
        <v>87</v>
      </c>
      <c r="D92" s="205" t="s">
        <v>173</v>
      </c>
      <c r="E92" s="206" t="s">
        <v>2364</v>
      </c>
      <c r="F92" s="207" t="s">
        <v>2365</v>
      </c>
      <c r="G92" s="208" t="s">
        <v>189</v>
      </c>
      <c r="H92" s="209">
        <v>4.5</v>
      </c>
      <c r="I92" s="210"/>
      <c r="J92" s="211">
        <f>ROUND(I92*H92,2)</f>
        <v>0</v>
      </c>
      <c r="K92" s="207" t="s">
        <v>177</v>
      </c>
      <c r="L92" s="43"/>
      <c r="M92" s="212" t="s">
        <v>1</v>
      </c>
      <c r="N92" s="213" t="s">
        <v>48</v>
      </c>
      <c r="O92" s="79"/>
      <c r="P92" s="214">
        <f>O92*H92</f>
        <v>0</v>
      </c>
      <c r="Q92" s="214">
        <v>0.0012600000000000001</v>
      </c>
      <c r="R92" s="214">
        <f>Q92*H92</f>
        <v>0.0056700000000000006</v>
      </c>
      <c r="S92" s="214">
        <v>0</v>
      </c>
      <c r="T92" s="215">
        <f>S92*H92</f>
        <v>0</v>
      </c>
      <c r="AR92" s="16" t="s">
        <v>254</v>
      </c>
      <c r="AT92" s="16" t="s">
        <v>173</v>
      </c>
      <c r="AU92" s="16" t="s">
        <v>87</v>
      </c>
      <c r="AY92" s="16" t="s">
        <v>171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85</v>
      </c>
      <c r="BK92" s="216">
        <f>ROUND(I92*H92,2)</f>
        <v>0</v>
      </c>
      <c r="BL92" s="16" t="s">
        <v>254</v>
      </c>
      <c r="BM92" s="16" t="s">
        <v>2366</v>
      </c>
    </row>
    <row r="93" s="1" customFormat="1" ht="16.5" customHeight="1">
      <c r="B93" s="38"/>
      <c r="C93" s="205" t="s">
        <v>186</v>
      </c>
      <c r="D93" s="205" t="s">
        <v>173</v>
      </c>
      <c r="E93" s="206" t="s">
        <v>2367</v>
      </c>
      <c r="F93" s="207" t="s">
        <v>2368</v>
      </c>
      <c r="G93" s="208" t="s">
        <v>189</v>
      </c>
      <c r="H93" s="209">
        <v>5.9199999999999999</v>
      </c>
      <c r="I93" s="210"/>
      <c r="J93" s="211">
        <f>ROUND(I93*H93,2)</f>
        <v>0</v>
      </c>
      <c r="K93" s="207" t="s">
        <v>177</v>
      </c>
      <c r="L93" s="43"/>
      <c r="M93" s="212" t="s">
        <v>1</v>
      </c>
      <c r="N93" s="213" t="s">
        <v>48</v>
      </c>
      <c r="O93" s="79"/>
      <c r="P93" s="214">
        <f>O93*H93</f>
        <v>0</v>
      </c>
      <c r="Q93" s="214">
        <v>0.00175</v>
      </c>
      <c r="R93" s="214">
        <f>Q93*H93</f>
        <v>0.010359999999999999</v>
      </c>
      <c r="S93" s="214">
        <v>0</v>
      </c>
      <c r="T93" s="215">
        <f>S93*H93</f>
        <v>0</v>
      </c>
      <c r="AR93" s="16" t="s">
        <v>254</v>
      </c>
      <c r="AT93" s="16" t="s">
        <v>173</v>
      </c>
      <c r="AU93" s="16" t="s">
        <v>87</v>
      </c>
      <c r="AY93" s="16" t="s">
        <v>171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6" t="s">
        <v>85</v>
      </c>
      <c r="BK93" s="216">
        <f>ROUND(I93*H93,2)</f>
        <v>0</v>
      </c>
      <c r="BL93" s="16" t="s">
        <v>254</v>
      </c>
      <c r="BM93" s="16" t="s">
        <v>2369</v>
      </c>
    </row>
    <row r="94" s="1" customFormat="1" ht="16.5" customHeight="1">
      <c r="B94" s="38"/>
      <c r="C94" s="205" t="s">
        <v>178</v>
      </c>
      <c r="D94" s="205" t="s">
        <v>173</v>
      </c>
      <c r="E94" s="206" t="s">
        <v>2370</v>
      </c>
      <c r="F94" s="207" t="s">
        <v>2371</v>
      </c>
      <c r="G94" s="208" t="s">
        <v>189</v>
      </c>
      <c r="H94" s="209">
        <v>16.760000000000002</v>
      </c>
      <c r="I94" s="210"/>
      <c r="J94" s="211">
        <f>ROUND(I94*H94,2)</f>
        <v>0</v>
      </c>
      <c r="K94" s="207" t="s">
        <v>177</v>
      </c>
      <c r="L94" s="43"/>
      <c r="M94" s="212" t="s">
        <v>1</v>
      </c>
      <c r="N94" s="213" t="s">
        <v>48</v>
      </c>
      <c r="O94" s="79"/>
      <c r="P94" s="214">
        <f>O94*H94</f>
        <v>0</v>
      </c>
      <c r="Q94" s="214">
        <v>0.00059000000000000003</v>
      </c>
      <c r="R94" s="214">
        <f>Q94*H94</f>
        <v>0.009888400000000002</v>
      </c>
      <c r="S94" s="214">
        <v>0</v>
      </c>
      <c r="T94" s="215">
        <f>S94*H94</f>
        <v>0</v>
      </c>
      <c r="AR94" s="16" t="s">
        <v>254</v>
      </c>
      <c r="AT94" s="16" t="s">
        <v>173</v>
      </c>
      <c r="AU94" s="16" t="s">
        <v>87</v>
      </c>
      <c r="AY94" s="16" t="s">
        <v>171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85</v>
      </c>
      <c r="BK94" s="216">
        <f>ROUND(I94*H94,2)</f>
        <v>0</v>
      </c>
      <c r="BL94" s="16" t="s">
        <v>254</v>
      </c>
      <c r="BM94" s="16" t="s">
        <v>2372</v>
      </c>
    </row>
    <row r="95" s="1" customFormat="1" ht="16.5" customHeight="1">
      <c r="B95" s="38"/>
      <c r="C95" s="205" t="s">
        <v>198</v>
      </c>
      <c r="D95" s="205" t="s">
        <v>173</v>
      </c>
      <c r="E95" s="206" t="s">
        <v>2373</v>
      </c>
      <c r="F95" s="207" t="s">
        <v>2374</v>
      </c>
      <c r="G95" s="208" t="s">
        <v>189</v>
      </c>
      <c r="H95" s="209">
        <v>8.4499999999999993</v>
      </c>
      <c r="I95" s="210"/>
      <c r="J95" s="211">
        <f>ROUND(I95*H95,2)</f>
        <v>0</v>
      </c>
      <c r="K95" s="207" t="s">
        <v>177</v>
      </c>
      <c r="L95" s="43"/>
      <c r="M95" s="212" t="s">
        <v>1</v>
      </c>
      <c r="N95" s="213" t="s">
        <v>48</v>
      </c>
      <c r="O95" s="79"/>
      <c r="P95" s="214">
        <f>O95*H95</f>
        <v>0</v>
      </c>
      <c r="Q95" s="214">
        <v>0.0012099999999999999</v>
      </c>
      <c r="R95" s="214">
        <f>Q95*H95</f>
        <v>0.010224499999999999</v>
      </c>
      <c r="S95" s="214">
        <v>0</v>
      </c>
      <c r="T95" s="215">
        <f>S95*H95</f>
        <v>0</v>
      </c>
      <c r="AR95" s="16" t="s">
        <v>254</v>
      </c>
      <c r="AT95" s="16" t="s">
        <v>173</v>
      </c>
      <c r="AU95" s="16" t="s">
        <v>87</v>
      </c>
      <c r="AY95" s="16" t="s">
        <v>171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6" t="s">
        <v>85</v>
      </c>
      <c r="BK95" s="216">
        <f>ROUND(I95*H95,2)</f>
        <v>0</v>
      </c>
      <c r="BL95" s="16" t="s">
        <v>254</v>
      </c>
      <c r="BM95" s="16" t="s">
        <v>2375</v>
      </c>
    </row>
    <row r="96" s="1" customFormat="1" ht="16.5" customHeight="1">
      <c r="B96" s="38"/>
      <c r="C96" s="205" t="s">
        <v>202</v>
      </c>
      <c r="D96" s="205" t="s">
        <v>173</v>
      </c>
      <c r="E96" s="206" t="s">
        <v>2376</v>
      </c>
      <c r="F96" s="207" t="s">
        <v>2377</v>
      </c>
      <c r="G96" s="208" t="s">
        <v>189</v>
      </c>
      <c r="H96" s="209">
        <v>8.4499999999999993</v>
      </c>
      <c r="I96" s="210"/>
      <c r="J96" s="211">
        <f>ROUND(I96*H96,2)</f>
        <v>0</v>
      </c>
      <c r="K96" s="207" t="s">
        <v>177</v>
      </c>
      <c r="L96" s="43"/>
      <c r="M96" s="212" t="s">
        <v>1</v>
      </c>
      <c r="N96" s="213" t="s">
        <v>48</v>
      </c>
      <c r="O96" s="79"/>
      <c r="P96" s="214">
        <f>O96*H96</f>
        <v>0</v>
      </c>
      <c r="Q96" s="214">
        <v>0.00089999999999999998</v>
      </c>
      <c r="R96" s="214">
        <f>Q96*H96</f>
        <v>0.0076049999999999989</v>
      </c>
      <c r="S96" s="214">
        <v>0</v>
      </c>
      <c r="T96" s="215">
        <f>S96*H96</f>
        <v>0</v>
      </c>
      <c r="AR96" s="16" t="s">
        <v>254</v>
      </c>
      <c r="AT96" s="16" t="s">
        <v>173</v>
      </c>
      <c r="AU96" s="16" t="s">
        <v>87</v>
      </c>
      <c r="AY96" s="16" t="s">
        <v>171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6" t="s">
        <v>85</v>
      </c>
      <c r="BK96" s="216">
        <f>ROUND(I96*H96,2)</f>
        <v>0</v>
      </c>
      <c r="BL96" s="16" t="s">
        <v>254</v>
      </c>
      <c r="BM96" s="16" t="s">
        <v>2378</v>
      </c>
    </row>
    <row r="97" s="1" customFormat="1" ht="16.5" customHeight="1">
      <c r="B97" s="38"/>
      <c r="C97" s="205" t="s">
        <v>206</v>
      </c>
      <c r="D97" s="205" t="s">
        <v>173</v>
      </c>
      <c r="E97" s="206" t="s">
        <v>2379</v>
      </c>
      <c r="F97" s="207" t="s">
        <v>2380</v>
      </c>
      <c r="G97" s="208" t="s">
        <v>189</v>
      </c>
      <c r="H97" s="209">
        <v>18.963999999999999</v>
      </c>
      <c r="I97" s="210"/>
      <c r="J97" s="211">
        <f>ROUND(I97*H97,2)</f>
        <v>0</v>
      </c>
      <c r="K97" s="207" t="s">
        <v>177</v>
      </c>
      <c r="L97" s="43"/>
      <c r="M97" s="212" t="s">
        <v>1</v>
      </c>
      <c r="N97" s="213" t="s">
        <v>48</v>
      </c>
      <c r="O97" s="79"/>
      <c r="P97" s="214">
        <f>O97*H97</f>
        <v>0</v>
      </c>
      <c r="Q97" s="214">
        <v>0.00035</v>
      </c>
      <c r="R97" s="214">
        <f>Q97*H97</f>
        <v>0.006637399999999999</v>
      </c>
      <c r="S97" s="214">
        <v>0</v>
      </c>
      <c r="T97" s="215">
        <f>S97*H97</f>
        <v>0</v>
      </c>
      <c r="AR97" s="16" t="s">
        <v>254</v>
      </c>
      <c r="AT97" s="16" t="s">
        <v>173</v>
      </c>
      <c r="AU97" s="16" t="s">
        <v>87</v>
      </c>
      <c r="AY97" s="16" t="s">
        <v>171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85</v>
      </c>
      <c r="BK97" s="216">
        <f>ROUND(I97*H97,2)</f>
        <v>0</v>
      </c>
      <c r="BL97" s="16" t="s">
        <v>254</v>
      </c>
      <c r="BM97" s="16" t="s">
        <v>2381</v>
      </c>
    </row>
    <row r="98" s="12" customFormat="1">
      <c r="B98" s="228"/>
      <c r="C98" s="229"/>
      <c r="D98" s="219" t="s">
        <v>180</v>
      </c>
      <c r="E98" s="230" t="s">
        <v>1</v>
      </c>
      <c r="F98" s="231" t="s">
        <v>2382</v>
      </c>
      <c r="G98" s="229"/>
      <c r="H98" s="232">
        <v>18.963999999999999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AT98" s="238" t="s">
        <v>180</v>
      </c>
      <c r="AU98" s="238" t="s">
        <v>87</v>
      </c>
      <c r="AV98" s="12" t="s">
        <v>87</v>
      </c>
      <c r="AW98" s="12" t="s">
        <v>38</v>
      </c>
      <c r="AX98" s="12" t="s">
        <v>85</v>
      </c>
      <c r="AY98" s="238" t="s">
        <v>171</v>
      </c>
    </row>
    <row r="99" s="1" customFormat="1" ht="16.5" customHeight="1">
      <c r="B99" s="38"/>
      <c r="C99" s="205" t="s">
        <v>211</v>
      </c>
      <c r="D99" s="205" t="s">
        <v>173</v>
      </c>
      <c r="E99" s="206" t="s">
        <v>2383</v>
      </c>
      <c r="F99" s="207" t="s">
        <v>2384</v>
      </c>
      <c r="G99" s="208" t="s">
        <v>189</v>
      </c>
      <c r="H99" s="209">
        <v>19.204999999999998</v>
      </c>
      <c r="I99" s="210"/>
      <c r="J99" s="211">
        <f>ROUND(I99*H99,2)</f>
        <v>0</v>
      </c>
      <c r="K99" s="207" t="s">
        <v>177</v>
      </c>
      <c r="L99" s="43"/>
      <c r="M99" s="212" t="s">
        <v>1</v>
      </c>
      <c r="N99" s="213" t="s">
        <v>48</v>
      </c>
      <c r="O99" s="79"/>
      <c r="P99" s="214">
        <f>O99*H99</f>
        <v>0</v>
      </c>
      <c r="Q99" s="214">
        <v>0.00114</v>
      </c>
      <c r="R99" s="214">
        <f>Q99*H99</f>
        <v>0.021893699999999999</v>
      </c>
      <c r="S99" s="214">
        <v>0</v>
      </c>
      <c r="T99" s="215">
        <f>S99*H99</f>
        <v>0</v>
      </c>
      <c r="AR99" s="16" t="s">
        <v>254</v>
      </c>
      <c r="AT99" s="16" t="s">
        <v>173</v>
      </c>
      <c r="AU99" s="16" t="s">
        <v>87</v>
      </c>
      <c r="AY99" s="16" t="s">
        <v>171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6" t="s">
        <v>85</v>
      </c>
      <c r="BK99" s="216">
        <f>ROUND(I99*H99,2)</f>
        <v>0</v>
      </c>
      <c r="BL99" s="16" t="s">
        <v>254</v>
      </c>
      <c r="BM99" s="16" t="s">
        <v>2385</v>
      </c>
    </row>
    <row r="100" s="12" customFormat="1">
      <c r="B100" s="228"/>
      <c r="C100" s="229"/>
      <c r="D100" s="219" t="s">
        <v>180</v>
      </c>
      <c r="E100" s="230" t="s">
        <v>1</v>
      </c>
      <c r="F100" s="231" t="s">
        <v>2386</v>
      </c>
      <c r="G100" s="229"/>
      <c r="H100" s="232">
        <v>19.204999999999998</v>
      </c>
      <c r="I100" s="233"/>
      <c r="J100" s="229"/>
      <c r="K100" s="229"/>
      <c r="L100" s="234"/>
      <c r="M100" s="235"/>
      <c r="N100" s="236"/>
      <c r="O100" s="236"/>
      <c r="P100" s="236"/>
      <c r="Q100" s="236"/>
      <c r="R100" s="236"/>
      <c r="S100" s="236"/>
      <c r="T100" s="237"/>
      <c r="AT100" s="238" t="s">
        <v>180</v>
      </c>
      <c r="AU100" s="238" t="s">
        <v>87</v>
      </c>
      <c r="AV100" s="12" t="s">
        <v>87</v>
      </c>
      <c r="AW100" s="12" t="s">
        <v>38</v>
      </c>
      <c r="AX100" s="12" t="s">
        <v>85</v>
      </c>
      <c r="AY100" s="238" t="s">
        <v>171</v>
      </c>
    </row>
    <row r="101" s="1" customFormat="1" ht="16.5" customHeight="1">
      <c r="B101" s="38"/>
      <c r="C101" s="205" t="s">
        <v>216</v>
      </c>
      <c r="D101" s="205" t="s">
        <v>173</v>
      </c>
      <c r="E101" s="206" t="s">
        <v>2387</v>
      </c>
      <c r="F101" s="207" t="s">
        <v>2388</v>
      </c>
      <c r="G101" s="208" t="s">
        <v>331</v>
      </c>
      <c r="H101" s="209">
        <v>4</v>
      </c>
      <c r="I101" s="210"/>
      <c r="J101" s="211">
        <f>ROUND(I101*H101,2)</f>
        <v>0</v>
      </c>
      <c r="K101" s="207" t="s">
        <v>177</v>
      </c>
      <c r="L101" s="43"/>
      <c r="M101" s="212" t="s">
        <v>1</v>
      </c>
      <c r="N101" s="213" t="s">
        <v>48</v>
      </c>
      <c r="O101" s="79"/>
      <c r="P101" s="214">
        <f>O101*H101</f>
        <v>0</v>
      </c>
      <c r="Q101" s="214">
        <v>0.00017000000000000001</v>
      </c>
      <c r="R101" s="214">
        <f>Q101*H101</f>
        <v>0.00068000000000000005</v>
      </c>
      <c r="S101" s="214">
        <v>0</v>
      </c>
      <c r="T101" s="215">
        <f>S101*H101</f>
        <v>0</v>
      </c>
      <c r="AR101" s="16" t="s">
        <v>254</v>
      </c>
      <c r="AT101" s="16" t="s">
        <v>173</v>
      </c>
      <c r="AU101" s="16" t="s">
        <v>87</v>
      </c>
      <c r="AY101" s="16" t="s">
        <v>171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85</v>
      </c>
      <c r="BK101" s="216">
        <f>ROUND(I101*H101,2)</f>
        <v>0</v>
      </c>
      <c r="BL101" s="16" t="s">
        <v>254</v>
      </c>
      <c r="BM101" s="16" t="s">
        <v>2389</v>
      </c>
    </row>
    <row r="102" s="1" customFormat="1" ht="16.5" customHeight="1">
      <c r="B102" s="38"/>
      <c r="C102" s="205" t="s">
        <v>221</v>
      </c>
      <c r="D102" s="205" t="s">
        <v>173</v>
      </c>
      <c r="E102" s="206" t="s">
        <v>2390</v>
      </c>
      <c r="F102" s="207" t="s">
        <v>2391</v>
      </c>
      <c r="G102" s="208" t="s">
        <v>189</v>
      </c>
      <c r="H102" s="209">
        <v>77.748999999999995</v>
      </c>
      <c r="I102" s="210"/>
      <c r="J102" s="211">
        <f>ROUND(I102*H102,2)</f>
        <v>0</v>
      </c>
      <c r="K102" s="207" t="s">
        <v>177</v>
      </c>
      <c r="L102" s="43"/>
      <c r="M102" s="212" t="s">
        <v>1</v>
      </c>
      <c r="N102" s="213" t="s">
        <v>48</v>
      </c>
      <c r="O102" s="79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6" t="s">
        <v>254</v>
      </c>
      <c r="AT102" s="16" t="s">
        <v>173</v>
      </c>
      <c r="AU102" s="16" t="s">
        <v>87</v>
      </c>
      <c r="AY102" s="16" t="s">
        <v>171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85</v>
      </c>
      <c r="BK102" s="216">
        <f>ROUND(I102*H102,2)</f>
        <v>0</v>
      </c>
      <c r="BL102" s="16" t="s">
        <v>254</v>
      </c>
      <c r="BM102" s="16" t="s">
        <v>2392</v>
      </c>
    </row>
    <row r="103" s="1" customFormat="1" ht="16.5" customHeight="1">
      <c r="B103" s="38"/>
      <c r="C103" s="205" t="s">
        <v>226</v>
      </c>
      <c r="D103" s="205" t="s">
        <v>173</v>
      </c>
      <c r="E103" s="206" t="s">
        <v>1144</v>
      </c>
      <c r="F103" s="207" t="s">
        <v>1145</v>
      </c>
      <c r="G103" s="208" t="s">
        <v>234</v>
      </c>
      <c r="H103" s="209">
        <v>0.072999999999999995</v>
      </c>
      <c r="I103" s="210"/>
      <c r="J103" s="211">
        <f>ROUND(I103*H103,2)</f>
        <v>0</v>
      </c>
      <c r="K103" s="207" t="s">
        <v>177</v>
      </c>
      <c r="L103" s="43"/>
      <c r="M103" s="212" t="s">
        <v>1</v>
      </c>
      <c r="N103" s="213" t="s">
        <v>48</v>
      </c>
      <c r="O103" s="79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AR103" s="16" t="s">
        <v>254</v>
      </c>
      <c r="AT103" s="16" t="s">
        <v>173</v>
      </c>
      <c r="AU103" s="16" t="s">
        <v>87</v>
      </c>
      <c r="AY103" s="16" t="s">
        <v>171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6" t="s">
        <v>85</v>
      </c>
      <c r="BK103" s="216">
        <f>ROUND(I103*H103,2)</f>
        <v>0</v>
      </c>
      <c r="BL103" s="16" t="s">
        <v>254</v>
      </c>
      <c r="BM103" s="16" t="s">
        <v>2393</v>
      </c>
    </row>
    <row r="104" s="1" customFormat="1" ht="16.5" customHeight="1">
      <c r="B104" s="38"/>
      <c r="C104" s="205" t="s">
        <v>231</v>
      </c>
      <c r="D104" s="205" t="s">
        <v>173</v>
      </c>
      <c r="E104" s="206" t="s">
        <v>2394</v>
      </c>
      <c r="F104" s="207" t="s">
        <v>2395</v>
      </c>
      <c r="G104" s="208" t="s">
        <v>234</v>
      </c>
      <c r="H104" s="209">
        <v>0.072999999999999995</v>
      </c>
      <c r="I104" s="210"/>
      <c r="J104" s="211">
        <f>ROUND(I104*H104,2)</f>
        <v>0</v>
      </c>
      <c r="K104" s="207" t="s">
        <v>177</v>
      </c>
      <c r="L104" s="43"/>
      <c r="M104" s="212" t="s">
        <v>1</v>
      </c>
      <c r="N104" s="213" t="s">
        <v>48</v>
      </c>
      <c r="O104" s="79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AR104" s="16" t="s">
        <v>254</v>
      </c>
      <c r="AT104" s="16" t="s">
        <v>173</v>
      </c>
      <c r="AU104" s="16" t="s">
        <v>87</v>
      </c>
      <c r="AY104" s="16" t="s">
        <v>171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85</v>
      </c>
      <c r="BK104" s="216">
        <f>ROUND(I104*H104,2)</f>
        <v>0</v>
      </c>
      <c r="BL104" s="16" t="s">
        <v>254</v>
      </c>
      <c r="BM104" s="16" t="s">
        <v>2396</v>
      </c>
    </row>
    <row r="105" s="10" customFormat="1" ht="22.8" customHeight="1">
      <c r="B105" s="189"/>
      <c r="C105" s="190"/>
      <c r="D105" s="191" t="s">
        <v>76</v>
      </c>
      <c r="E105" s="203" t="s">
        <v>2397</v>
      </c>
      <c r="F105" s="203" t="s">
        <v>2398</v>
      </c>
      <c r="G105" s="190"/>
      <c r="H105" s="190"/>
      <c r="I105" s="193"/>
      <c r="J105" s="204">
        <f>BK105</f>
        <v>0</v>
      </c>
      <c r="K105" s="190"/>
      <c r="L105" s="195"/>
      <c r="M105" s="196"/>
      <c r="N105" s="197"/>
      <c r="O105" s="197"/>
      <c r="P105" s="198">
        <f>SUM(P106:P142)</f>
        <v>0</v>
      </c>
      <c r="Q105" s="197"/>
      <c r="R105" s="198">
        <f>SUM(R106:R142)</f>
        <v>0.63566388000000007</v>
      </c>
      <c r="S105" s="197"/>
      <c r="T105" s="199">
        <f>SUM(T106:T142)</f>
        <v>0</v>
      </c>
      <c r="AR105" s="200" t="s">
        <v>87</v>
      </c>
      <c r="AT105" s="201" t="s">
        <v>76</v>
      </c>
      <c r="AU105" s="201" t="s">
        <v>85</v>
      </c>
      <c r="AY105" s="200" t="s">
        <v>171</v>
      </c>
      <c r="BK105" s="202">
        <f>SUM(BK106:BK142)</f>
        <v>0</v>
      </c>
    </row>
    <row r="106" s="1" customFormat="1" ht="16.5" customHeight="1">
      <c r="B106" s="38"/>
      <c r="C106" s="205" t="s">
        <v>236</v>
      </c>
      <c r="D106" s="205" t="s">
        <v>173</v>
      </c>
      <c r="E106" s="206" t="s">
        <v>2399</v>
      </c>
      <c r="F106" s="207" t="s">
        <v>2400</v>
      </c>
      <c r="G106" s="208" t="s">
        <v>189</v>
      </c>
      <c r="H106" s="209">
        <v>18.285</v>
      </c>
      <c r="I106" s="210"/>
      <c r="J106" s="211">
        <f>ROUND(I106*H106,2)</f>
        <v>0</v>
      </c>
      <c r="K106" s="207" t="s">
        <v>177</v>
      </c>
      <c r="L106" s="43"/>
      <c r="M106" s="212" t="s">
        <v>1</v>
      </c>
      <c r="N106" s="213" t="s">
        <v>48</v>
      </c>
      <c r="O106" s="79"/>
      <c r="P106" s="214">
        <f>O106*H106</f>
        <v>0</v>
      </c>
      <c r="Q106" s="214">
        <v>0.0024499999999999999</v>
      </c>
      <c r="R106" s="214">
        <f>Q106*H106</f>
        <v>0.044798249999999998</v>
      </c>
      <c r="S106" s="214">
        <v>0</v>
      </c>
      <c r="T106" s="215">
        <f>S106*H106</f>
        <v>0</v>
      </c>
      <c r="AR106" s="16" t="s">
        <v>254</v>
      </c>
      <c r="AT106" s="16" t="s">
        <v>173</v>
      </c>
      <c r="AU106" s="16" t="s">
        <v>87</v>
      </c>
      <c r="AY106" s="16" t="s">
        <v>171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85</v>
      </c>
      <c r="BK106" s="216">
        <f>ROUND(I106*H106,2)</f>
        <v>0</v>
      </c>
      <c r="BL106" s="16" t="s">
        <v>254</v>
      </c>
      <c r="BM106" s="16" t="s">
        <v>2401</v>
      </c>
    </row>
    <row r="107" s="12" customFormat="1">
      <c r="B107" s="228"/>
      <c r="C107" s="229"/>
      <c r="D107" s="219" t="s">
        <v>180</v>
      </c>
      <c r="E107" s="230" t="s">
        <v>1</v>
      </c>
      <c r="F107" s="231" t="s">
        <v>2402</v>
      </c>
      <c r="G107" s="229"/>
      <c r="H107" s="232">
        <v>18.285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AT107" s="238" t="s">
        <v>180</v>
      </c>
      <c r="AU107" s="238" t="s">
        <v>87</v>
      </c>
      <c r="AV107" s="12" t="s">
        <v>87</v>
      </c>
      <c r="AW107" s="12" t="s">
        <v>38</v>
      </c>
      <c r="AX107" s="12" t="s">
        <v>85</v>
      </c>
      <c r="AY107" s="238" t="s">
        <v>171</v>
      </c>
    </row>
    <row r="108" s="1" customFormat="1" ht="16.5" customHeight="1">
      <c r="B108" s="38"/>
      <c r="C108" s="205" t="s">
        <v>242</v>
      </c>
      <c r="D108" s="205" t="s">
        <v>173</v>
      </c>
      <c r="E108" s="206" t="s">
        <v>2403</v>
      </c>
      <c r="F108" s="207" t="s">
        <v>2404</v>
      </c>
      <c r="G108" s="208" t="s">
        <v>189</v>
      </c>
      <c r="H108" s="209">
        <v>21.199999999999999</v>
      </c>
      <c r="I108" s="210"/>
      <c r="J108" s="211">
        <f>ROUND(I108*H108,2)</f>
        <v>0</v>
      </c>
      <c r="K108" s="207" t="s">
        <v>177</v>
      </c>
      <c r="L108" s="43"/>
      <c r="M108" s="212" t="s">
        <v>1</v>
      </c>
      <c r="N108" s="213" t="s">
        <v>48</v>
      </c>
      <c r="O108" s="79"/>
      <c r="P108" s="214">
        <f>O108*H108</f>
        <v>0</v>
      </c>
      <c r="Q108" s="214">
        <v>0.0030899999999999999</v>
      </c>
      <c r="R108" s="214">
        <f>Q108*H108</f>
        <v>0.065507999999999997</v>
      </c>
      <c r="S108" s="214">
        <v>0</v>
      </c>
      <c r="T108" s="215">
        <f>S108*H108</f>
        <v>0</v>
      </c>
      <c r="AR108" s="16" t="s">
        <v>254</v>
      </c>
      <c r="AT108" s="16" t="s">
        <v>173</v>
      </c>
      <c r="AU108" s="16" t="s">
        <v>87</v>
      </c>
      <c r="AY108" s="16" t="s">
        <v>171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6" t="s">
        <v>85</v>
      </c>
      <c r="BK108" s="216">
        <f>ROUND(I108*H108,2)</f>
        <v>0</v>
      </c>
      <c r="BL108" s="16" t="s">
        <v>254</v>
      </c>
      <c r="BM108" s="16" t="s">
        <v>2405</v>
      </c>
    </row>
    <row r="109" s="12" customFormat="1">
      <c r="B109" s="228"/>
      <c r="C109" s="229"/>
      <c r="D109" s="219" t="s">
        <v>180</v>
      </c>
      <c r="E109" s="230" t="s">
        <v>1</v>
      </c>
      <c r="F109" s="231" t="s">
        <v>2406</v>
      </c>
      <c r="G109" s="229"/>
      <c r="H109" s="232">
        <v>21.199999999999999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AT109" s="238" t="s">
        <v>180</v>
      </c>
      <c r="AU109" s="238" t="s">
        <v>87</v>
      </c>
      <c r="AV109" s="12" t="s">
        <v>87</v>
      </c>
      <c r="AW109" s="12" t="s">
        <v>38</v>
      </c>
      <c r="AX109" s="12" t="s">
        <v>85</v>
      </c>
      <c r="AY109" s="238" t="s">
        <v>171</v>
      </c>
    </row>
    <row r="110" s="1" customFormat="1" ht="16.5" customHeight="1">
      <c r="B110" s="38"/>
      <c r="C110" s="205" t="s">
        <v>8</v>
      </c>
      <c r="D110" s="205" t="s">
        <v>173</v>
      </c>
      <c r="E110" s="206" t="s">
        <v>2407</v>
      </c>
      <c r="F110" s="207" t="s">
        <v>2408</v>
      </c>
      <c r="G110" s="208" t="s">
        <v>189</v>
      </c>
      <c r="H110" s="209">
        <v>15.9</v>
      </c>
      <c r="I110" s="210"/>
      <c r="J110" s="211">
        <f>ROUND(I110*H110,2)</f>
        <v>0</v>
      </c>
      <c r="K110" s="207" t="s">
        <v>177</v>
      </c>
      <c r="L110" s="43"/>
      <c r="M110" s="212" t="s">
        <v>1</v>
      </c>
      <c r="N110" s="213" t="s">
        <v>48</v>
      </c>
      <c r="O110" s="79"/>
      <c r="P110" s="214">
        <f>O110*H110</f>
        <v>0</v>
      </c>
      <c r="Q110" s="214">
        <v>0.0045100000000000001</v>
      </c>
      <c r="R110" s="214">
        <f>Q110*H110</f>
        <v>0.071709000000000009</v>
      </c>
      <c r="S110" s="214">
        <v>0</v>
      </c>
      <c r="T110" s="215">
        <f>S110*H110</f>
        <v>0</v>
      </c>
      <c r="AR110" s="16" t="s">
        <v>254</v>
      </c>
      <c r="AT110" s="16" t="s">
        <v>173</v>
      </c>
      <c r="AU110" s="16" t="s">
        <v>87</v>
      </c>
      <c r="AY110" s="16" t="s">
        <v>171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85</v>
      </c>
      <c r="BK110" s="216">
        <f>ROUND(I110*H110,2)</f>
        <v>0</v>
      </c>
      <c r="BL110" s="16" t="s">
        <v>254</v>
      </c>
      <c r="BM110" s="16" t="s">
        <v>2409</v>
      </c>
    </row>
    <row r="111" s="12" customFormat="1">
      <c r="B111" s="228"/>
      <c r="C111" s="229"/>
      <c r="D111" s="219" t="s">
        <v>180</v>
      </c>
      <c r="E111" s="230" t="s">
        <v>1</v>
      </c>
      <c r="F111" s="231" t="s">
        <v>2410</v>
      </c>
      <c r="G111" s="229"/>
      <c r="H111" s="232">
        <v>15.9</v>
      </c>
      <c r="I111" s="233"/>
      <c r="J111" s="229"/>
      <c r="K111" s="229"/>
      <c r="L111" s="234"/>
      <c r="M111" s="235"/>
      <c r="N111" s="236"/>
      <c r="O111" s="236"/>
      <c r="P111" s="236"/>
      <c r="Q111" s="236"/>
      <c r="R111" s="236"/>
      <c r="S111" s="236"/>
      <c r="T111" s="237"/>
      <c r="AT111" s="238" t="s">
        <v>180</v>
      </c>
      <c r="AU111" s="238" t="s">
        <v>87</v>
      </c>
      <c r="AV111" s="12" t="s">
        <v>87</v>
      </c>
      <c r="AW111" s="12" t="s">
        <v>38</v>
      </c>
      <c r="AX111" s="12" t="s">
        <v>85</v>
      </c>
      <c r="AY111" s="238" t="s">
        <v>171</v>
      </c>
    </row>
    <row r="112" s="1" customFormat="1" ht="16.5" customHeight="1">
      <c r="B112" s="38"/>
      <c r="C112" s="205" t="s">
        <v>254</v>
      </c>
      <c r="D112" s="205" t="s">
        <v>173</v>
      </c>
      <c r="E112" s="206" t="s">
        <v>2411</v>
      </c>
      <c r="F112" s="207" t="s">
        <v>2412</v>
      </c>
      <c r="G112" s="208" t="s">
        <v>189</v>
      </c>
      <c r="H112" s="209">
        <v>94.289000000000001</v>
      </c>
      <c r="I112" s="210"/>
      <c r="J112" s="211">
        <f>ROUND(I112*H112,2)</f>
        <v>0</v>
      </c>
      <c r="K112" s="207" t="s">
        <v>177</v>
      </c>
      <c r="L112" s="43"/>
      <c r="M112" s="212" t="s">
        <v>1</v>
      </c>
      <c r="N112" s="213" t="s">
        <v>48</v>
      </c>
      <c r="O112" s="79"/>
      <c r="P112" s="214">
        <f>O112*H112</f>
        <v>0</v>
      </c>
      <c r="Q112" s="214">
        <v>0.00066</v>
      </c>
      <c r="R112" s="214">
        <f>Q112*H112</f>
        <v>0.06223074</v>
      </c>
      <c r="S112" s="214">
        <v>0</v>
      </c>
      <c r="T112" s="215">
        <f>S112*H112</f>
        <v>0</v>
      </c>
      <c r="AR112" s="16" t="s">
        <v>254</v>
      </c>
      <c r="AT112" s="16" t="s">
        <v>173</v>
      </c>
      <c r="AU112" s="16" t="s">
        <v>87</v>
      </c>
      <c r="AY112" s="16" t="s">
        <v>171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85</v>
      </c>
      <c r="BK112" s="216">
        <f>ROUND(I112*H112,2)</f>
        <v>0</v>
      </c>
      <c r="BL112" s="16" t="s">
        <v>254</v>
      </c>
      <c r="BM112" s="16" t="s">
        <v>2413</v>
      </c>
    </row>
    <row r="113" s="12" customFormat="1">
      <c r="B113" s="228"/>
      <c r="C113" s="229"/>
      <c r="D113" s="219" t="s">
        <v>180</v>
      </c>
      <c r="E113" s="230" t="s">
        <v>1</v>
      </c>
      <c r="F113" s="231" t="s">
        <v>2414</v>
      </c>
      <c r="G113" s="229"/>
      <c r="H113" s="232">
        <v>11.436999999999999</v>
      </c>
      <c r="I113" s="233"/>
      <c r="J113" s="229"/>
      <c r="K113" s="229"/>
      <c r="L113" s="234"/>
      <c r="M113" s="235"/>
      <c r="N113" s="236"/>
      <c r="O113" s="236"/>
      <c r="P113" s="236"/>
      <c r="Q113" s="236"/>
      <c r="R113" s="236"/>
      <c r="S113" s="236"/>
      <c r="T113" s="237"/>
      <c r="AT113" s="238" t="s">
        <v>180</v>
      </c>
      <c r="AU113" s="238" t="s">
        <v>87</v>
      </c>
      <c r="AV113" s="12" t="s">
        <v>87</v>
      </c>
      <c r="AW113" s="12" t="s">
        <v>38</v>
      </c>
      <c r="AX113" s="12" t="s">
        <v>77</v>
      </c>
      <c r="AY113" s="238" t="s">
        <v>171</v>
      </c>
    </row>
    <row r="114" s="12" customFormat="1">
      <c r="B114" s="228"/>
      <c r="C114" s="229"/>
      <c r="D114" s="219" t="s">
        <v>180</v>
      </c>
      <c r="E114" s="230" t="s">
        <v>1</v>
      </c>
      <c r="F114" s="231" t="s">
        <v>2415</v>
      </c>
      <c r="G114" s="229"/>
      <c r="H114" s="232">
        <v>11.436999999999999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AT114" s="238" t="s">
        <v>180</v>
      </c>
      <c r="AU114" s="238" t="s">
        <v>87</v>
      </c>
      <c r="AV114" s="12" t="s">
        <v>87</v>
      </c>
      <c r="AW114" s="12" t="s">
        <v>38</v>
      </c>
      <c r="AX114" s="12" t="s">
        <v>77</v>
      </c>
      <c r="AY114" s="238" t="s">
        <v>171</v>
      </c>
    </row>
    <row r="115" s="12" customFormat="1">
      <c r="B115" s="228"/>
      <c r="C115" s="229"/>
      <c r="D115" s="219" t="s">
        <v>180</v>
      </c>
      <c r="E115" s="230" t="s">
        <v>1</v>
      </c>
      <c r="F115" s="231" t="s">
        <v>2416</v>
      </c>
      <c r="G115" s="229"/>
      <c r="H115" s="232">
        <v>71.415000000000006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AT115" s="238" t="s">
        <v>180</v>
      </c>
      <c r="AU115" s="238" t="s">
        <v>87</v>
      </c>
      <c r="AV115" s="12" t="s">
        <v>87</v>
      </c>
      <c r="AW115" s="12" t="s">
        <v>38</v>
      </c>
      <c r="AX115" s="12" t="s">
        <v>77</v>
      </c>
      <c r="AY115" s="238" t="s">
        <v>171</v>
      </c>
    </row>
    <row r="116" s="13" customFormat="1">
      <c r="B116" s="239"/>
      <c r="C116" s="240"/>
      <c r="D116" s="219" t="s">
        <v>180</v>
      </c>
      <c r="E116" s="241" t="s">
        <v>1</v>
      </c>
      <c r="F116" s="242" t="s">
        <v>253</v>
      </c>
      <c r="G116" s="240"/>
      <c r="H116" s="243">
        <v>94.289000000000001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AT116" s="249" t="s">
        <v>180</v>
      </c>
      <c r="AU116" s="249" t="s">
        <v>87</v>
      </c>
      <c r="AV116" s="13" t="s">
        <v>178</v>
      </c>
      <c r="AW116" s="13" t="s">
        <v>38</v>
      </c>
      <c r="AX116" s="13" t="s">
        <v>85</v>
      </c>
      <c r="AY116" s="249" t="s">
        <v>171</v>
      </c>
    </row>
    <row r="117" s="1" customFormat="1" ht="16.5" customHeight="1">
      <c r="B117" s="38"/>
      <c r="C117" s="205" t="s">
        <v>260</v>
      </c>
      <c r="D117" s="205" t="s">
        <v>173</v>
      </c>
      <c r="E117" s="206" t="s">
        <v>2417</v>
      </c>
      <c r="F117" s="207" t="s">
        <v>2418</v>
      </c>
      <c r="G117" s="208" t="s">
        <v>189</v>
      </c>
      <c r="H117" s="209">
        <v>37.145000000000003</v>
      </c>
      <c r="I117" s="210"/>
      <c r="J117" s="211">
        <f>ROUND(I117*H117,2)</f>
        <v>0</v>
      </c>
      <c r="K117" s="207" t="s">
        <v>177</v>
      </c>
      <c r="L117" s="43"/>
      <c r="M117" s="212" t="s">
        <v>1</v>
      </c>
      <c r="N117" s="213" t="s">
        <v>48</v>
      </c>
      <c r="O117" s="79"/>
      <c r="P117" s="214">
        <f>O117*H117</f>
        <v>0</v>
      </c>
      <c r="Q117" s="214">
        <v>0.00091</v>
      </c>
      <c r="R117" s="214">
        <f>Q117*H117</f>
        <v>0.033801950000000004</v>
      </c>
      <c r="S117" s="214">
        <v>0</v>
      </c>
      <c r="T117" s="215">
        <f>S117*H117</f>
        <v>0</v>
      </c>
      <c r="AR117" s="16" t="s">
        <v>254</v>
      </c>
      <c r="AT117" s="16" t="s">
        <v>173</v>
      </c>
      <c r="AU117" s="16" t="s">
        <v>87</v>
      </c>
      <c r="AY117" s="16" t="s">
        <v>171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6" t="s">
        <v>85</v>
      </c>
      <c r="BK117" s="216">
        <f>ROUND(I117*H117,2)</f>
        <v>0</v>
      </c>
      <c r="BL117" s="16" t="s">
        <v>254</v>
      </c>
      <c r="BM117" s="16" t="s">
        <v>2419</v>
      </c>
    </row>
    <row r="118" s="12" customFormat="1">
      <c r="B118" s="228"/>
      <c r="C118" s="229"/>
      <c r="D118" s="219" t="s">
        <v>180</v>
      </c>
      <c r="E118" s="230" t="s">
        <v>1</v>
      </c>
      <c r="F118" s="231" t="s">
        <v>2420</v>
      </c>
      <c r="G118" s="229"/>
      <c r="H118" s="232">
        <v>21.16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AT118" s="238" t="s">
        <v>180</v>
      </c>
      <c r="AU118" s="238" t="s">
        <v>87</v>
      </c>
      <c r="AV118" s="12" t="s">
        <v>87</v>
      </c>
      <c r="AW118" s="12" t="s">
        <v>38</v>
      </c>
      <c r="AX118" s="12" t="s">
        <v>77</v>
      </c>
      <c r="AY118" s="238" t="s">
        <v>171</v>
      </c>
    </row>
    <row r="119" s="12" customFormat="1">
      <c r="B119" s="228"/>
      <c r="C119" s="229"/>
      <c r="D119" s="219" t="s">
        <v>180</v>
      </c>
      <c r="E119" s="230" t="s">
        <v>1</v>
      </c>
      <c r="F119" s="231" t="s">
        <v>2421</v>
      </c>
      <c r="G119" s="229"/>
      <c r="H119" s="232">
        <v>15.984999999999999</v>
      </c>
      <c r="I119" s="233"/>
      <c r="J119" s="229"/>
      <c r="K119" s="229"/>
      <c r="L119" s="234"/>
      <c r="M119" s="235"/>
      <c r="N119" s="236"/>
      <c r="O119" s="236"/>
      <c r="P119" s="236"/>
      <c r="Q119" s="236"/>
      <c r="R119" s="236"/>
      <c r="S119" s="236"/>
      <c r="T119" s="237"/>
      <c r="AT119" s="238" t="s">
        <v>180</v>
      </c>
      <c r="AU119" s="238" t="s">
        <v>87</v>
      </c>
      <c r="AV119" s="12" t="s">
        <v>87</v>
      </c>
      <c r="AW119" s="12" t="s">
        <v>38</v>
      </c>
      <c r="AX119" s="12" t="s">
        <v>77</v>
      </c>
      <c r="AY119" s="238" t="s">
        <v>171</v>
      </c>
    </row>
    <row r="120" s="13" customFormat="1">
      <c r="B120" s="239"/>
      <c r="C120" s="240"/>
      <c r="D120" s="219" t="s">
        <v>180</v>
      </c>
      <c r="E120" s="241" t="s">
        <v>1</v>
      </c>
      <c r="F120" s="242" t="s">
        <v>253</v>
      </c>
      <c r="G120" s="240"/>
      <c r="H120" s="243">
        <v>37.144999999999996</v>
      </c>
      <c r="I120" s="244"/>
      <c r="J120" s="240"/>
      <c r="K120" s="240"/>
      <c r="L120" s="245"/>
      <c r="M120" s="246"/>
      <c r="N120" s="247"/>
      <c r="O120" s="247"/>
      <c r="P120" s="247"/>
      <c r="Q120" s="247"/>
      <c r="R120" s="247"/>
      <c r="S120" s="247"/>
      <c r="T120" s="248"/>
      <c r="AT120" s="249" t="s">
        <v>180</v>
      </c>
      <c r="AU120" s="249" t="s">
        <v>87</v>
      </c>
      <c r="AV120" s="13" t="s">
        <v>178</v>
      </c>
      <c r="AW120" s="13" t="s">
        <v>38</v>
      </c>
      <c r="AX120" s="13" t="s">
        <v>85</v>
      </c>
      <c r="AY120" s="249" t="s">
        <v>171</v>
      </c>
    </row>
    <row r="121" s="1" customFormat="1" ht="16.5" customHeight="1">
      <c r="B121" s="38"/>
      <c r="C121" s="205" t="s">
        <v>265</v>
      </c>
      <c r="D121" s="205" t="s">
        <v>173</v>
      </c>
      <c r="E121" s="206" t="s">
        <v>2422</v>
      </c>
      <c r="F121" s="207" t="s">
        <v>2423</v>
      </c>
      <c r="G121" s="208" t="s">
        <v>189</v>
      </c>
      <c r="H121" s="209">
        <v>108.33</v>
      </c>
      <c r="I121" s="210"/>
      <c r="J121" s="211">
        <f>ROUND(I121*H121,2)</f>
        <v>0</v>
      </c>
      <c r="K121" s="207" t="s">
        <v>177</v>
      </c>
      <c r="L121" s="43"/>
      <c r="M121" s="212" t="s">
        <v>1</v>
      </c>
      <c r="N121" s="213" t="s">
        <v>48</v>
      </c>
      <c r="O121" s="79"/>
      <c r="P121" s="214">
        <f>O121*H121</f>
        <v>0</v>
      </c>
      <c r="Q121" s="214">
        <v>0.0011900000000000001</v>
      </c>
      <c r="R121" s="214">
        <f>Q121*H121</f>
        <v>0.12891270000000002</v>
      </c>
      <c r="S121" s="214">
        <v>0</v>
      </c>
      <c r="T121" s="215">
        <f>S121*H121</f>
        <v>0</v>
      </c>
      <c r="AR121" s="16" t="s">
        <v>254</v>
      </c>
      <c r="AT121" s="16" t="s">
        <v>173</v>
      </c>
      <c r="AU121" s="16" t="s">
        <v>87</v>
      </c>
      <c r="AY121" s="16" t="s">
        <v>171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6" t="s">
        <v>85</v>
      </c>
      <c r="BK121" s="216">
        <f>ROUND(I121*H121,2)</f>
        <v>0</v>
      </c>
      <c r="BL121" s="16" t="s">
        <v>254</v>
      </c>
      <c r="BM121" s="16" t="s">
        <v>2424</v>
      </c>
    </row>
    <row r="122" s="12" customFormat="1">
      <c r="B122" s="228"/>
      <c r="C122" s="229"/>
      <c r="D122" s="219" t="s">
        <v>180</v>
      </c>
      <c r="E122" s="230" t="s">
        <v>1</v>
      </c>
      <c r="F122" s="231" t="s">
        <v>2425</v>
      </c>
      <c r="G122" s="229"/>
      <c r="H122" s="232">
        <v>54.164999999999999</v>
      </c>
      <c r="I122" s="233"/>
      <c r="J122" s="229"/>
      <c r="K122" s="229"/>
      <c r="L122" s="234"/>
      <c r="M122" s="235"/>
      <c r="N122" s="236"/>
      <c r="O122" s="236"/>
      <c r="P122" s="236"/>
      <c r="Q122" s="236"/>
      <c r="R122" s="236"/>
      <c r="S122" s="236"/>
      <c r="T122" s="237"/>
      <c r="AT122" s="238" t="s">
        <v>180</v>
      </c>
      <c r="AU122" s="238" t="s">
        <v>87</v>
      </c>
      <c r="AV122" s="12" t="s">
        <v>87</v>
      </c>
      <c r="AW122" s="12" t="s">
        <v>38</v>
      </c>
      <c r="AX122" s="12" t="s">
        <v>77</v>
      </c>
      <c r="AY122" s="238" t="s">
        <v>171</v>
      </c>
    </row>
    <row r="123" s="12" customFormat="1">
      <c r="B123" s="228"/>
      <c r="C123" s="229"/>
      <c r="D123" s="219" t="s">
        <v>180</v>
      </c>
      <c r="E123" s="230" t="s">
        <v>1</v>
      </c>
      <c r="F123" s="231" t="s">
        <v>2426</v>
      </c>
      <c r="G123" s="229"/>
      <c r="H123" s="232">
        <v>54.164999999999999</v>
      </c>
      <c r="I123" s="233"/>
      <c r="J123" s="229"/>
      <c r="K123" s="229"/>
      <c r="L123" s="234"/>
      <c r="M123" s="235"/>
      <c r="N123" s="236"/>
      <c r="O123" s="236"/>
      <c r="P123" s="236"/>
      <c r="Q123" s="236"/>
      <c r="R123" s="236"/>
      <c r="S123" s="236"/>
      <c r="T123" s="237"/>
      <c r="AT123" s="238" t="s">
        <v>180</v>
      </c>
      <c r="AU123" s="238" t="s">
        <v>87</v>
      </c>
      <c r="AV123" s="12" t="s">
        <v>87</v>
      </c>
      <c r="AW123" s="12" t="s">
        <v>38</v>
      </c>
      <c r="AX123" s="12" t="s">
        <v>77</v>
      </c>
      <c r="AY123" s="238" t="s">
        <v>171</v>
      </c>
    </row>
    <row r="124" s="13" customFormat="1">
      <c r="B124" s="239"/>
      <c r="C124" s="240"/>
      <c r="D124" s="219" t="s">
        <v>180</v>
      </c>
      <c r="E124" s="241" t="s">
        <v>1</v>
      </c>
      <c r="F124" s="242" t="s">
        <v>253</v>
      </c>
      <c r="G124" s="240"/>
      <c r="H124" s="243">
        <v>108.33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AT124" s="249" t="s">
        <v>180</v>
      </c>
      <c r="AU124" s="249" t="s">
        <v>87</v>
      </c>
      <c r="AV124" s="13" t="s">
        <v>178</v>
      </c>
      <c r="AW124" s="13" t="s">
        <v>38</v>
      </c>
      <c r="AX124" s="13" t="s">
        <v>85</v>
      </c>
      <c r="AY124" s="249" t="s">
        <v>171</v>
      </c>
    </row>
    <row r="125" s="1" customFormat="1" ht="16.5" customHeight="1">
      <c r="B125" s="38"/>
      <c r="C125" s="205" t="s">
        <v>272</v>
      </c>
      <c r="D125" s="205" t="s">
        <v>173</v>
      </c>
      <c r="E125" s="206" t="s">
        <v>2427</v>
      </c>
      <c r="F125" s="207" t="s">
        <v>2428</v>
      </c>
      <c r="G125" s="208" t="s">
        <v>331</v>
      </c>
      <c r="H125" s="209">
        <v>15</v>
      </c>
      <c r="I125" s="210"/>
      <c r="J125" s="211">
        <f>ROUND(I125*H125,2)</f>
        <v>0</v>
      </c>
      <c r="K125" s="207" t="s">
        <v>177</v>
      </c>
      <c r="L125" s="43"/>
      <c r="M125" s="212" t="s">
        <v>1</v>
      </c>
      <c r="N125" s="213" t="s">
        <v>48</v>
      </c>
      <c r="O125" s="79"/>
      <c r="P125" s="214">
        <f>O125*H125</f>
        <v>0</v>
      </c>
      <c r="Q125" s="214">
        <v>0.00069999999999999999</v>
      </c>
      <c r="R125" s="214">
        <f>Q125*H125</f>
        <v>0.010500000000000001</v>
      </c>
      <c r="S125" s="214">
        <v>0</v>
      </c>
      <c r="T125" s="215">
        <f>S125*H125</f>
        <v>0</v>
      </c>
      <c r="AR125" s="16" t="s">
        <v>254</v>
      </c>
      <c r="AT125" s="16" t="s">
        <v>173</v>
      </c>
      <c r="AU125" s="16" t="s">
        <v>87</v>
      </c>
      <c r="AY125" s="16" t="s">
        <v>171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85</v>
      </c>
      <c r="BK125" s="216">
        <f>ROUND(I125*H125,2)</f>
        <v>0</v>
      </c>
      <c r="BL125" s="16" t="s">
        <v>254</v>
      </c>
      <c r="BM125" s="16" t="s">
        <v>2429</v>
      </c>
    </row>
    <row r="126" s="1" customFormat="1" ht="16.5" customHeight="1">
      <c r="B126" s="38"/>
      <c r="C126" s="205" t="s">
        <v>277</v>
      </c>
      <c r="D126" s="205" t="s">
        <v>173</v>
      </c>
      <c r="E126" s="206" t="s">
        <v>2430</v>
      </c>
      <c r="F126" s="207" t="s">
        <v>2431</v>
      </c>
      <c r="G126" s="208" t="s">
        <v>331</v>
      </c>
      <c r="H126" s="209">
        <v>15</v>
      </c>
      <c r="I126" s="210"/>
      <c r="J126" s="211">
        <f>ROUND(I126*H126,2)</f>
        <v>0</v>
      </c>
      <c r="K126" s="207" t="s">
        <v>177</v>
      </c>
      <c r="L126" s="43"/>
      <c r="M126" s="212" t="s">
        <v>1</v>
      </c>
      <c r="N126" s="213" t="s">
        <v>48</v>
      </c>
      <c r="O126" s="79"/>
      <c r="P126" s="214">
        <f>O126*H126</f>
        <v>0</v>
      </c>
      <c r="Q126" s="214">
        <v>0.00091</v>
      </c>
      <c r="R126" s="214">
        <f>Q126*H126</f>
        <v>0.013650000000000001</v>
      </c>
      <c r="S126" s="214">
        <v>0</v>
      </c>
      <c r="T126" s="215">
        <f>S126*H126</f>
        <v>0</v>
      </c>
      <c r="AR126" s="16" t="s">
        <v>254</v>
      </c>
      <c r="AT126" s="16" t="s">
        <v>173</v>
      </c>
      <c r="AU126" s="16" t="s">
        <v>87</v>
      </c>
      <c r="AY126" s="16" t="s">
        <v>171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6" t="s">
        <v>85</v>
      </c>
      <c r="BK126" s="216">
        <f>ROUND(I126*H126,2)</f>
        <v>0</v>
      </c>
      <c r="BL126" s="16" t="s">
        <v>254</v>
      </c>
      <c r="BM126" s="16" t="s">
        <v>2432</v>
      </c>
    </row>
    <row r="127" s="1" customFormat="1" ht="16.5" customHeight="1">
      <c r="B127" s="38"/>
      <c r="C127" s="205" t="s">
        <v>7</v>
      </c>
      <c r="D127" s="205" t="s">
        <v>173</v>
      </c>
      <c r="E127" s="206" t="s">
        <v>2433</v>
      </c>
      <c r="F127" s="207" t="s">
        <v>2434</v>
      </c>
      <c r="G127" s="208" t="s">
        <v>331</v>
      </c>
      <c r="H127" s="209">
        <v>15</v>
      </c>
      <c r="I127" s="210"/>
      <c r="J127" s="211">
        <f>ROUND(I127*H127,2)</f>
        <v>0</v>
      </c>
      <c r="K127" s="207" t="s">
        <v>177</v>
      </c>
      <c r="L127" s="43"/>
      <c r="M127" s="212" t="s">
        <v>1</v>
      </c>
      <c r="N127" s="213" t="s">
        <v>48</v>
      </c>
      <c r="O127" s="79"/>
      <c r="P127" s="214">
        <f>O127*H127</f>
        <v>0</v>
      </c>
      <c r="Q127" s="214">
        <v>0.00117</v>
      </c>
      <c r="R127" s="214">
        <f>Q127*H127</f>
        <v>0.01755</v>
      </c>
      <c r="S127" s="214">
        <v>0</v>
      </c>
      <c r="T127" s="215">
        <f>S127*H127</f>
        <v>0</v>
      </c>
      <c r="AR127" s="16" t="s">
        <v>254</v>
      </c>
      <c r="AT127" s="16" t="s">
        <v>173</v>
      </c>
      <c r="AU127" s="16" t="s">
        <v>87</v>
      </c>
      <c r="AY127" s="16" t="s">
        <v>171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85</v>
      </c>
      <c r="BK127" s="216">
        <f>ROUND(I127*H127,2)</f>
        <v>0</v>
      </c>
      <c r="BL127" s="16" t="s">
        <v>254</v>
      </c>
      <c r="BM127" s="16" t="s">
        <v>2435</v>
      </c>
    </row>
    <row r="128" s="1" customFormat="1" ht="16.5" customHeight="1">
      <c r="B128" s="38"/>
      <c r="C128" s="205" t="s">
        <v>288</v>
      </c>
      <c r="D128" s="205" t="s">
        <v>173</v>
      </c>
      <c r="E128" s="206" t="s">
        <v>2436</v>
      </c>
      <c r="F128" s="207" t="s">
        <v>2437</v>
      </c>
      <c r="G128" s="208" t="s">
        <v>331</v>
      </c>
      <c r="H128" s="209">
        <v>4</v>
      </c>
      <c r="I128" s="210"/>
      <c r="J128" s="211">
        <f>ROUND(I128*H128,2)</f>
        <v>0</v>
      </c>
      <c r="K128" s="207" t="s">
        <v>177</v>
      </c>
      <c r="L128" s="43"/>
      <c r="M128" s="212" t="s">
        <v>1</v>
      </c>
      <c r="N128" s="213" t="s">
        <v>48</v>
      </c>
      <c r="O128" s="79"/>
      <c r="P128" s="214">
        <f>O128*H128</f>
        <v>0</v>
      </c>
      <c r="Q128" s="214">
        <v>0.00080999999999999996</v>
      </c>
      <c r="R128" s="214">
        <f>Q128*H128</f>
        <v>0.0032399999999999998</v>
      </c>
      <c r="S128" s="214">
        <v>0</v>
      </c>
      <c r="T128" s="215">
        <f>S128*H128</f>
        <v>0</v>
      </c>
      <c r="AR128" s="16" t="s">
        <v>254</v>
      </c>
      <c r="AT128" s="16" t="s">
        <v>173</v>
      </c>
      <c r="AU128" s="16" t="s">
        <v>87</v>
      </c>
      <c r="AY128" s="16" t="s">
        <v>171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6" t="s">
        <v>85</v>
      </c>
      <c r="BK128" s="216">
        <f>ROUND(I128*H128,2)</f>
        <v>0</v>
      </c>
      <c r="BL128" s="16" t="s">
        <v>254</v>
      </c>
      <c r="BM128" s="16" t="s">
        <v>2438</v>
      </c>
    </row>
    <row r="129" s="1" customFormat="1" ht="16.5" customHeight="1">
      <c r="B129" s="38"/>
      <c r="C129" s="205" t="s">
        <v>293</v>
      </c>
      <c r="D129" s="205" t="s">
        <v>173</v>
      </c>
      <c r="E129" s="206" t="s">
        <v>2439</v>
      </c>
      <c r="F129" s="207" t="s">
        <v>2440</v>
      </c>
      <c r="G129" s="208" t="s">
        <v>331</v>
      </c>
      <c r="H129" s="209">
        <v>4</v>
      </c>
      <c r="I129" s="210"/>
      <c r="J129" s="211">
        <f>ROUND(I129*H129,2)</f>
        <v>0</v>
      </c>
      <c r="K129" s="207" t="s">
        <v>177</v>
      </c>
      <c r="L129" s="43"/>
      <c r="M129" s="212" t="s">
        <v>1</v>
      </c>
      <c r="N129" s="213" t="s">
        <v>48</v>
      </c>
      <c r="O129" s="79"/>
      <c r="P129" s="214">
        <f>O129*H129</f>
        <v>0</v>
      </c>
      <c r="Q129" s="214">
        <v>0.00108</v>
      </c>
      <c r="R129" s="214">
        <f>Q129*H129</f>
        <v>0.0043200000000000001</v>
      </c>
      <c r="S129" s="214">
        <v>0</v>
      </c>
      <c r="T129" s="215">
        <f>S129*H129</f>
        <v>0</v>
      </c>
      <c r="AR129" s="16" t="s">
        <v>254</v>
      </c>
      <c r="AT129" s="16" t="s">
        <v>173</v>
      </c>
      <c r="AU129" s="16" t="s">
        <v>87</v>
      </c>
      <c r="AY129" s="16" t="s">
        <v>171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85</v>
      </c>
      <c r="BK129" s="216">
        <f>ROUND(I129*H129,2)</f>
        <v>0</v>
      </c>
      <c r="BL129" s="16" t="s">
        <v>254</v>
      </c>
      <c r="BM129" s="16" t="s">
        <v>2441</v>
      </c>
    </row>
    <row r="130" s="1" customFormat="1" ht="16.5" customHeight="1">
      <c r="B130" s="38"/>
      <c r="C130" s="205" t="s">
        <v>299</v>
      </c>
      <c r="D130" s="205" t="s">
        <v>173</v>
      </c>
      <c r="E130" s="206" t="s">
        <v>2442</v>
      </c>
      <c r="F130" s="207" t="s">
        <v>2443</v>
      </c>
      <c r="G130" s="208" t="s">
        <v>189</v>
      </c>
      <c r="H130" s="209">
        <v>94.289000000000001</v>
      </c>
      <c r="I130" s="210"/>
      <c r="J130" s="211">
        <f>ROUND(I130*H130,2)</f>
        <v>0</v>
      </c>
      <c r="K130" s="207" t="s">
        <v>177</v>
      </c>
      <c r="L130" s="43"/>
      <c r="M130" s="212" t="s">
        <v>1</v>
      </c>
      <c r="N130" s="213" t="s">
        <v>48</v>
      </c>
      <c r="O130" s="79"/>
      <c r="P130" s="214">
        <f>O130*H130</f>
        <v>0</v>
      </c>
      <c r="Q130" s="214">
        <v>6.9999999999999994E-05</v>
      </c>
      <c r="R130" s="214">
        <f>Q130*H130</f>
        <v>0.0066002299999999995</v>
      </c>
      <c r="S130" s="214">
        <v>0</v>
      </c>
      <c r="T130" s="215">
        <f>S130*H130</f>
        <v>0</v>
      </c>
      <c r="AR130" s="16" t="s">
        <v>254</v>
      </c>
      <c r="AT130" s="16" t="s">
        <v>173</v>
      </c>
      <c r="AU130" s="16" t="s">
        <v>87</v>
      </c>
      <c r="AY130" s="16" t="s">
        <v>171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6" t="s">
        <v>85</v>
      </c>
      <c r="BK130" s="216">
        <f>ROUND(I130*H130,2)</f>
        <v>0</v>
      </c>
      <c r="BL130" s="16" t="s">
        <v>254</v>
      </c>
      <c r="BM130" s="16" t="s">
        <v>2444</v>
      </c>
    </row>
    <row r="131" s="12" customFormat="1">
      <c r="B131" s="228"/>
      <c r="C131" s="229"/>
      <c r="D131" s="219" t="s">
        <v>180</v>
      </c>
      <c r="E131" s="230" t="s">
        <v>1</v>
      </c>
      <c r="F131" s="231" t="s">
        <v>2445</v>
      </c>
      <c r="G131" s="229"/>
      <c r="H131" s="232">
        <v>94.289000000000001</v>
      </c>
      <c r="I131" s="233"/>
      <c r="J131" s="229"/>
      <c r="K131" s="229"/>
      <c r="L131" s="234"/>
      <c r="M131" s="235"/>
      <c r="N131" s="236"/>
      <c r="O131" s="236"/>
      <c r="P131" s="236"/>
      <c r="Q131" s="236"/>
      <c r="R131" s="236"/>
      <c r="S131" s="236"/>
      <c r="T131" s="237"/>
      <c r="AT131" s="238" t="s">
        <v>180</v>
      </c>
      <c r="AU131" s="238" t="s">
        <v>87</v>
      </c>
      <c r="AV131" s="12" t="s">
        <v>87</v>
      </c>
      <c r="AW131" s="12" t="s">
        <v>38</v>
      </c>
      <c r="AX131" s="12" t="s">
        <v>85</v>
      </c>
      <c r="AY131" s="238" t="s">
        <v>171</v>
      </c>
    </row>
    <row r="132" s="1" customFormat="1" ht="16.5" customHeight="1">
      <c r="B132" s="38"/>
      <c r="C132" s="205" t="s">
        <v>305</v>
      </c>
      <c r="D132" s="205" t="s">
        <v>173</v>
      </c>
      <c r="E132" s="206" t="s">
        <v>2446</v>
      </c>
      <c r="F132" s="207" t="s">
        <v>2447</v>
      </c>
      <c r="G132" s="208" t="s">
        <v>189</v>
      </c>
      <c r="H132" s="209">
        <v>100.348</v>
      </c>
      <c r="I132" s="210"/>
      <c r="J132" s="211">
        <f>ROUND(I132*H132,2)</f>
        <v>0</v>
      </c>
      <c r="K132" s="207" t="s">
        <v>177</v>
      </c>
      <c r="L132" s="43"/>
      <c r="M132" s="212" t="s">
        <v>1</v>
      </c>
      <c r="N132" s="213" t="s">
        <v>48</v>
      </c>
      <c r="O132" s="79"/>
      <c r="P132" s="214">
        <f>O132*H132</f>
        <v>0</v>
      </c>
      <c r="Q132" s="214">
        <v>9.0000000000000006E-05</v>
      </c>
      <c r="R132" s="214">
        <f>Q132*H132</f>
        <v>0.0090313200000000007</v>
      </c>
      <c r="S132" s="214">
        <v>0</v>
      </c>
      <c r="T132" s="215">
        <f>S132*H132</f>
        <v>0</v>
      </c>
      <c r="AR132" s="16" t="s">
        <v>254</v>
      </c>
      <c r="AT132" s="16" t="s">
        <v>173</v>
      </c>
      <c r="AU132" s="16" t="s">
        <v>87</v>
      </c>
      <c r="AY132" s="16" t="s">
        <v>171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6" t="s">
        <v>85</v>
      </c>
      <c r="BK132" s="216">
        <f>ROUND(I132*H132,2)</f>
        <v>0</v>
      </c>
      <c r="BL132" s="16" t="s">
        <v>254</v>
      </c>
      <c r="BM132" s="16" t="s">
        <v>2448</v>
      </c>
    </row>
    <row r="133" s="12" customFormat="1">
      <c r="B133" s="228"/>
      <c r="C133" s="229"/>
      <c r="D133" s="219" t="s">
        <v>180</v>
      </c>
      <c r="E133" s="230" t="s">
        <v>1</v>
      </c>
      <c r="F133" s="231" t="s">
        <v>2449</v>
      </c>
      <c r="G133" s="229"/>
      <c r="H133" s="232">
        <v>100.348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AT133" s="238" t="s">
        <v>180</v>
      </c>
      <c r="AU133" s="238" t="s">
        <v>87</v>
      </c>
      <c r="AV133" s="12" t="s">
        <v>87</v>
      </c>
      <c r="AW133" s="12" t="s">
        <v>38</v>
      </c>
      <c r="AX133" s="12" t="s">
        <v>85</v>
      </c>
      <c r="AY133" s="238" t="s">
        <v>171</v>
      </c>
    </row>
    <row r="134" s="1" customFormat="1" ht="16.5" customHeight="1">
      <c r="B134" s="38"/>
      <c r="C134" s="205" t="s">
        <v>312</v>
      </c>
      <c r="D134" s="205" t="s">
        <v>173</v>
      </c>
      <c r="E134" s="206" t="s">
        <v>2450</v>
      </c>
      <c r="F134" s="207" t="s">
        <v>2451</v>
      </c>
      <c r="G134" s="208" t="s">
        <v>189</v>
      </c>
      <c r="H134" s="209">
        <v>96.966999999999999</v>
      </c>
      <c r="I134" s="210"/>
      <c r="J134" s="211">
        <f>ROUND(I134*H134,2)</f>
        <v>0</v>
      </c>
      <c r="K134" s="207" t="s">
        <v>177</v>
      </c>
      <c r="L134" s="43"/>
      <c r="M134" s="212" t="s">
        <v>1</v>
      </c>
      <c r="N134" s="213" t="s">
        <v>48</v>
      </c>
      <c r="O134" s="79"/>
      <c r="P134" s="214">
        <f>O134*H134</f>
        <v>0</v>
      </c>
      <c r="Q134" s="214">
        <v>0.00020000000000000001</v>
      </c>
      <c r="R134" s="214">
        <f>Q134*H134</f>
        <v>0.019393400000000002</v>
      </c>
      <c r="S134" s="214">
        <v>0</v>
      </c>
      <c r="T134" s="215">
        <f>S134*H134</f>
        <v>0</v>
      </c>
      <c r="AR134" s="16" t="s">
        <v>254</v>
      </c>
      <c r="AT134" s="16" t="s">
        <v>173</v>
      </c>
      <c r="AU134" s="16" t="s">
        <v>87</v>
      </c>
      <c r="AY134" s="16" t="s">
        <v>171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6" t="s">
        <v>85</v>
      </c>
      <c r="BK134" s="216">
        <f>ROUND(I134*H134,2)</f>
        <v>0</v>
      </c>
      <c r="BL134" s="16" t="s">
        <v>254</v>
      </c>
      <c r="BM134" s="16" t="s">
        <v>2452</v>
      </c>
    </row>
    <row r="135" s="12" customFormat="1">
      <c r="B135" s="228"/>
      <c r="C135" s="229"/>
      <c r="D135" s="219" t="s">
        <v>180</v>
      </c>
      <c r="E135" s="230" t="s">
        <v>1</v>
      </c>
      <c r="F135" s="231" t="s">
        <v>2453</v>
      </c>
      <c r="G135" s="229"/>
      <c r="H135" s="232">
        <v>96.966999999999999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180</v>
      </c>
      <c r="AU135" s="238" t="s">
        <v>87</v>
      </c>
      <c r="AV135" s="12" t="s">
        <v>87</v>
      </c>
      <c r="AW135" s="12" t="s">
        <v>38</v>
      </c>
      <c r="AX135" s="12" t="s">
        <v>85</v>
      </c>
      <c r="AY135" s="238" t="s">
        <v>171</v>
      </c>
    </row>
    <row r="136" s="1" customFormat="1" ht="16.5" customHeight="1">
      <c r="B136" s="38"/>
      <c r="C136" s="205" t="s">
        <v>317</v>
      </c>
      <c r="D136" s="205" t="s">
        <v>173</v>
      </c>
      <c r="E136" s="206" t="s">
        <v>2454</v>
      </c>
      <c r="F136" s="207" t="s">
        <v>2455</v>
      </c>
      <c r="G136" s="208" t="s">
        <v>189</v>
      </c>
      <c r="H136" s="209">
        <v>94.655000000000001</v>
      </c>
      <c r="I136" s="210"/>
      <c r="J136" s="211">
        <f>ROUND(I136*H136,2)</f>
        <v>0</v>
      </c>
      <c r="K136" s="207" t="s">
        <v>177</v>
      </c>
      <c r="L136" s="43"/>
      <c r="M136" s="212" t="s">
        <v>1</v>
      </c>
      <c r="N136" s="213" t="s">
        <v>48</v>
      </c>
      <c r="O136" s="79"/>
      <c r="P136" s="214">
        <f>O136*H136</f>
        <v>0</v>
      </c>
      <c r="Q136" s="214">
        <v>0.00024000000000000001</v>
      </c>
      <c r="R136" s="214">
        <f>Q136*H136</f>
        <v>0.0227172</v>
      </c>
      <c r="S136" s="214">
        <v>0</v>
      </c>
      <c r="T136" s="215">
        <f>S136*H136</f>
        <v>0</v>
      </c>
      <c r="AR136" s="16" t="s">
        <v>254</v>
      </c>
      <c r="AT136" s="16" t="s">
        <v>173</v>
      </c>
      <c r="AU136" s="16" t="s">
        <v>87</v>
      </c>
      <c r="AY136" s="16" t="s">
        <v>171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6" t="s">
        <v>85</v>
      </c>
      <c r="BK136" s="216">
        <f>ROUND(I136*H136,2)</f>
        <v>0</v>
      </c>
      <c r="BL136" s="16" t="s">
        <v>254</v>
      </c>
      <c r="BM136" s="16" t="s">
        <v>2456</v>
      </c>
    </row>
    <row r="137" s="12" customFormat="1">
      <c r="B137" s="228"/>
      <c r="C137" s="229"/>
      <c r="D137" s="219" t="s">
        <v>180</v>
      </c>
      <c r="E137" s="230" t="s">
        <v>1</v>
      </c>
      <c r="F137" s="231" t="s">
        <v>2457</v>
      </c>
      <c r="G137" s="229"/>
      <c r="H137" s="232">
        <v>94.655000000000001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180</v>
      </c>
      <c r="AU137" s="238" t="s">
        <v>87</v>
      </c>
      <c r="AV137" s="12" t="s">
        <v>87</v>
      </c>
      <c r="AW137" s="12" t="s">
        <v>38</v>
      </c>
      <c r="AX137" s="12" t="s">
        <v>85</v>
      </c>
      <c r="AY137" s="238" t="s">
        <v>171</v>
      </c>
    </row>
    <row r="138" s="1" customFormat="1" ht="16.5" customHeight="1">
      <c r="B138" s="38"/>
      <c r="C138" s="205" t="s">
        <v>323</v>
      </c>
      <c r="D138" s="205" t="s">
        <v>173</v>
      </c>
      <c r="E138" s="206" t="s">
        <v>2458</v>
      </c>
      <c r="F138" s="207" t="s">
        <v>2459</v>
      </c>
      <c r="G138" s="208" t="s">
        <v>331</v>
      </c>
      <c r="H138" s="209">
        <v>1</v>
      </c>
      <c r="I138" s="210"/>
      <c r="J138" s="211">
        <f>ROUND(I138*H138,2)</f>
        <v>0</v>
      </c>
      <c r="K138" s="207" t="s">
        <v>177</v>
      </c>
      <c r="L138" s="43"/>
      <c r="M138" s="212" t="s">
        <v>1</v>
      </c>
      <c r="N138" s="213" t="s">
        <v>48</v>
      </c>
      <c r="O138" s="79"/>
      <c r="P138" s="214">
        <f>O138*H138</f>
        <v>0</v>
      </c>
      <c r="Q138" s="214">
        <v>0.00068999999999999997</v>
      </c>
      <c r="R138" s="214">
        <f>Q138*H138</f>
        <v>0.00068999999999999997</v>
      </c>
      <c r="S138" s="214">
        <v>0</v>
      </c>
      <c r="T138" s="215">
        <f>S138*H138</f>
        <v>0</v>
      </c>
      <c r="AR138" s="16" t="s">
        <v>254</v>
      </c>
      <c r="AT138" s="16" t="s">
        <v>173</v>
      </c>
      <c r="AU138" s="16" t="s">
        <v>87</v>
      </c>
      <c r="AY138" s="16" t="s">
        <v>171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85</v>
      </c>
      <c r="BK138" s="216">
        <f>ROUND(I138*H138,2)</f>
        <v>0</v>
      </c>
      <c r="BL138" s="16" t="s">
        <v>254</v>
      </c>
      <c r="BM138" s="16" t="s">
        <v>2460</v>
      </c>
    </row>
    <row r="139" s="1" customFormat="1" ht="16.5" customHeight="1">
      <c r="B139" s="38"/>
      <c r="C139" s="205" t="s">
        <v>328</v>
      </c>
      <c r="D139" s="205" t="s">
        <v>173</v>
      </c>
      <c r="E139" s="206" t="s">
        <v>2461</v>
      </c>
      <c r="F139" s="207" t="s">
        <v>2462</v>
      </c>
      <c r="G139" s="208" t="s">
        <v>189</v>
      </c>
      <c r="H139" s="209">
        <v>295.149</v>
      </c>
      <c r="I139" s="210"/>
      <c r="J139" s="211">
        <f>ROUND(I139*H139,2)</f>
        <v>0</v>
      </c>
      <c r="K139" s="207" t="s">
        <v>177</v>
      </c>
      <c r="L139" s="43"/>
      <c r="M139" s="212" t="s">
        <v>1</v>
      </c>
      <c r="N139" s="213" t="s">
        <v>48</v>
      </c>
      <c r="O139" s="79"/>
      <c r="P139" s="214">
        <f>O139*H139</f>
        <v>0</v>
      </c>
      <c r="Q139" s="214">
        <v>0.00040000000000000002</v>
      </c>
      <c r="R139" s="214">
        <f>Q139*H139</f>
        <v>0.1180596</v>
      </c>
      <c r="S139" s="214">
        <v>0</v>
      </c>
      <c r="T139" s="215">
        <f>S139*H139</f>
        <v>0</v>
      </c>
      <c r="AR139" s="16" t="s">
        <v>254</v>
      </c>
      <c r="AT139" s="16" t="s">
        <v>173</v>
      </c>
      <c r="AU139" s="16" t="s">
        <v>87</v>
      </c>
      <c r="AY139" s="16" t="s">
        <v>171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6" t="s">
        <v>85</v>
      </c>
      <c r="BK139" s="216">
        <f>ROUND(I139*H139,2)</f>
        <v>0</v>
      </c>
      <c r="BL139" s="16" t="s">
        <v>254</v>
      </c>
      <c r="BM139" s="16" t="s">
        <v>2463</v>
      </c>
    </row>
    <row r="140" s="1" customFormat="1" ht="16.5" customHeight="1">
      <c r="B140" s="38"/>
      <c r="C140" s="205" t="s">
        <v>334</v>
      </c>
      <c r="D140" s="205" t="s">
        <v>173</v>
      </c>
      <c r="E140" s="206" t="s">
        <v>2464</v>
      </c>
      <c r="F140" s="207" t="s">
        <v>2465</v>
      </c>
      <c r="G140" s="208" t="s">
        <v>189</v>
      </c>
      <c r="H140" s="209">
        <v>295.149</v>
      </c>
      <c r="I140" s="210"/>
      <c r="J140" s="211">
        <f>ROUND(I140*H140,2)</f>
        <v>0</v>
      </c>
      <c r="K140" s="207" t="s">
        <v>177</v>
      </c>
      <c r="L140" s="43"/>
      <c r="M140" s="212" t="s">
        <v>1</v>
      </c>
      <c r="N140" s="213" t="s">
        <v>48</v>
      </c>
      <c r="O140" s="79"/>
      <c r="P140" s="214">
        <f>O140*H140</f>
        <v>0</v>
      </c>
      <c r="Q140" s="214">
        <v>1.0000000000000001E-05</v>
      </c>
      <c r="R140" s="214">
        <f>Q140*H140</f>
        <v>0.0029514900000000002</v>
      </c>
      <c r="S140" s="214">
        <v>0</v>
      </c>
      <c r="T140" s="215">
        <f>S140*H140</f>
        <v>0</v>
      </c>
      <c r="AR140" s="16" t="s">
        <v>254</v>
      </c>
      <c r="AT140" s="16" t="s">
        <v>173</v>
      </c>
      <c r="AU140" s="16" t="s">
        <v>87</v>
      </c>
      <c r="AY140" s="16" t="s">
        <v>171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6" t="s">
        <v>85</v>
      </c>
      <c r="BK140" s="216">
        <f>ROUND(I140*H140,2)</f>
        <v>0</v>
      </c>
      <c r="BL140" s="16" t="s">
        <v>254</v>
      </c>
      <c r="BM140" s="16" t="s">
        <v>2466</v>
      </c>
    </row>
    <row r="141" s="1" customFormat="1" ht="16.5" customHeight="1">
      <c r="B141" s="38"/>
      <c r="C141" s="205" t="s">
        <v>339</v>
      </c>
      <c r="D141" s="205" t="s">
        <v>173</v>
      </c>
      <c r="E141" s="206" t="s">
        <v>2467</v>
      </c>
      <c r="F141" s="207" t="s">
        <v>2468</v>
      </c>
      <c r="G141" s="208" t="s">
        <v>234</v>
      </c>
      <c r="H141" s="209">
        <v>0.63600000000000001</v>
      </c>
      <c r="I141" s="210"/>
      <c r="J141" s="211">
        <f>ROUND(I141*H141,2)</f>
        <v>0</v>
      </c>
      <c r="K141" s="207" t="s">
        <v>177</v>
      </c>
      <c r="L141" s="43"/>
      <c r="M141" s="212" t="s">
        <v>1</v>
      </c>
      <c r="N141" s="213" t="s">
        <v>48</v>
      </c>
      <c r="O141" s="79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AR141" s="16" t="s">
        <v>254</v>
      </c>
      <c r="AT141" s="16" t="s">
        <v>173</v>
      </c>
      <c r="AU141" s="16" t="s">
        <v>87</v>
      </c>
      <c r="AY141" s="16" t="s">
        <v>171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6" t="s">
        <v>85</v>
      </c>
      <c r="BK141" s="216">
        <f>ROUND(I141*H141,2)</f>
        <v>0</v>
      </c>
      <c r="BL141" s="16" t="s">
        <v>254</v>
      </c>
      <c r="BM141" s="16" t="s">
        <v>2469</v>
      </c>
    </row>
    <row r="142" s="1" customFormat="1" ht="16.5" customHeight="1">
      <c r="B142" s="38"/>
      <c r="C142" s="205" t="s">
        <v>343</v>
      </c>
      <c r="D142" s="205" t="s">
        <v>173</v>
      </c>
      <c r="E142" s="206" t="s">
        <v>2470</v>
      </c>
      <c r="F142" s="207" t="s">
        <v>2471</v>
      </c>
      <c r="G142" s="208" t="s">
        <v>234</v>
      </c>
      <c r="H142" s="209">
        <v>0.63600000000000001</v>
      </c>
      <c r="I142" s="210"/>
      <c r="J142" s="211">
        <f>ROUND(I142*H142,2)</f>
        <v>0</v>
      </c>
      <c r="K142" s="207" t="s">
        <v>177</v>
      </c>
      <c r="L142" s="43"/>
      <c r="M142" s="212" t="s">
        <v>1</v>
      </c>
      <c r="N142" s="213" t="s">
        <v>48</v>
      </c>
      <c r="O142" s="79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AR142" s="16" t="s">
        <v>254</v>
      </c>
      <c r="AT142" s="16" t="s">
        <v>173</v>
      </c>
      <c r="AU142" s="16" t="s">
        <v>87</v>
      </c>
      <c r="AY142" s="16" t="s">
        <v>171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6" t="s">
        <v>85</v>
      </c>
      <c r="BK142" s="216">
        <f>ROUND(I142*H142,2)</f>
        <v>0</v>
      </c>
      <c r="BL142" s="16" t="s">
        <v>254</v>
      </c>
      <c r="BM142" s="16" t="s">
        <v>2472</v>
      </c>
    </row>
    <row r="143" s="10" customFormat="1" ht="22.8" customHeight="1">
      <c r="B143" s="189"/>
      <c r="C143" s="190"/>
      <c r="D143" s="191" t="s">
        <v>76</v>
      </c>
      <c r="E143" s="203" t="s">
        <v>2473</v>
      </c>
      <c r="F143" s="203" t="s">
        <v>2474</v>
      </c>
      <c r="G143" s="190"/>
      <c r="H143" s="190"/>
      <c r="I143" s="193"/>
      <c r="J143" s="204">
        <f>BK143</f>
        <v>0</v>
      </c>
      <c r="K143" s="190"/>
      <c r="L143" s="195"/>
      <c r="M143" s="196"/>
      <c r="N143" s="197"/>
      <c r="O143" s="197"/>
      <c r="P143" s="198">
        <f>SUM(P144:P160)</f>
        <v>0</v>
      </c>
      <c r="Q143" s="197"/>
      <c r="R143" s="198">
        <f>SUM(R144:R160)</f>
        <v>0.31729000000000013</v>
      </c>
      <c r="S143" s="197"/>
      <c r="T143" s="199">
        <f>SUM(T144:T160)</f>
        <v>0</v>
      </c>
      <c r="AR143" s="200" t="s">
        <v>87</v>
      </c>
      <c r="AT143" s="201" t="s">
        <v>76</v>
      </c>
      <c r="AU143" s="201" t="s">
        <v>85</v>
      </c>
      <c r="AY143" s="200" t="s">
        <v>171</v>
      </c>
      <c r="BK143" s="202">
        <f>SUM(BK144:BK160)</f>
        <v>0</v>
      </c>
    </row>
    <row r="144" s="1" customFormat="1" ht="16.5" customHeight="1">
      <c r="B144" s="38"/>
      <c r="C144" s="205" t="s">
        <v>347</v>
      </c>
      <c r="D144" s="205" t="s">
        <v>173</v>
      </c>
      <c r="E144" s="206" t="s">
        <v>2475</v>
      </c>
      <c r="F144" s="207" t="s">
        <v>2476</v>
      </c>
      <c r="G144" s="208" t="s">
        <v>2477</v>
      </c>
      <c r="H144" s="209">
        <v>4</v>
      </c>
      <c r="I144" s="210"/>
      <c r="J144" s="211">
        <f>ROUND(I144*H144,2)</f>
        <v>0</v>
      </c>
      <c r="K144" s="207" t="s">
        <v>177</v>
      </c>
      <c r="L144" s="43"/>
      <c r="M144" s="212" t="s">
        <v>1</v>
      </c>
      <c r="N144" s="213" t="s">
        <v>48</v>
      </c>
      <c r="O144" s="79"/>
      <c r="P144" s="214">
        <f>O144*H144</f>
        <v>0</v>
      </c>
      <c r="Q144" s="214">
        <v>0.023199999999999998</v>
      </c>
      <c r="R144" s="214">
        <f>Q144*H144</f>
        <v>0.092799999999999994</v>
      </c>
      <c r="S144" s="214">
        <v>0</v>
      </c>
      <c r="T144" s="215">
        <f>S144*H144</f>
        <v>0</v>
      </c>
      <c r="AR144" s="16" t="s">
        <v>254</v>
      </c>
      <c r="AT144" s="16" t="s">
        <v>173</v>
      </c>
      <c r="AU144" s="16" t="s">
        <v>87</v>
      </c>
      <c r="AY144" s="16" t="s">
        <v>171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6" t="s">
        <v>85</v>
      </c>
      <c r="BK144" s="216">
        <f>ROUND(I144*H144,2)</f>
        <v>0</v>
      </c>
      <c r="BL144" s="16" t="s">
        <v>254</v>
      </c>
      <c r="BM144" s="16" t="s">
        <v>2478</v>
      </c>
    </row>
    <row r="145" s="1" customFormat="1" ht="16.5" customHeight="1">
      <c r="B145" s="38"/>
      <c r="C145" s="205" t="s">
        <v>353</v>
      </c>
      <c r="D145" s="205" t="s">
        <v>173</v>
      </c>
      <c r="E145" s="206" t="s">
        <v>2479</v>
      </c>
      <c r="F145" s="207" t="s">
        <v>2480</v>
      </c>
      <c r="G145" s="208" t="s">
        <v>2477</v>
      </c>
      <c r="H145" s="209">
        <v>1</v>
      </c>
      <c r="I145" s="210"/>
      <c r="J145" s="211">
        <f>ROUND(I145*H145,2)</f>
        <v>0</v>
      </c>
      <c r="K145" s="207" t="s">
        <v>1</v>
      </c>
      <c r="L145" s="43"/>
      <c r="M145" s="212" t="s">
        <v>1</v>
      </c>
      <c r="N145" s="213" t="s">
        <v>48</v>
      </c>
      <c r="O145" s="79"/>
      <c r="P145" s="214">
        <f>O145*H145</f>
        <v>0</v>
      </c>
      <c r="Q145" s="214">
        <v>0.024119999999999999</v>
      </c>
      <c r="R145" s="214">
        <f>Q145*H145</f>
        <v>0.024119999999999999</v>
      </c>
      <c r="S145" s="214">
        <v>0</v>
      </c>
      <c r="T145" s="215">
        <f>S145*H145</f>
        <v>0</v>
      </c>
      <c r="AR145" s="16" t="s">
        <v>254</v>
      </c>
      <c r="AT145" s="16" t="s">
        <v>173</v>
      </c>
      <c r="AU145" s="16" t="s">
        <v>87</v>
      </c>
      <c r="AY145" s="16" t="s">
        <v>171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6" t="s">
        <v>85</v>
      </c>
      <c r="BK145" s="216">
        <f>ROUND(I145*H145,2)</f>
        <v>0</v>
      </c>
      <c r="BL145" s="16" t="s">
        <v>254</v>
      </c>
      <c r="BM145" s="16" t="s">
        <v>2481</v>
      </c>
    </row>
    <row r="146" s="1" customFormat="1" ht="16.5" customHeight="1">
      <c r="B146" s="38"/>
      <c r="C146" s="205" t="s">
        <v>270</v>
      </c>
      <c r="D146" s="205" t="s">
        <v>173</v>
      </c>
      <c r="E146" s="206" t="s">
        <v>2482</v>
      </c>
      <c r="F146" s="207" t="s">
        <v>2483</v>
      </c>
      <c r="G146" s="208" t="s">
        <v>331</v>
      </c>
      <c r="H146" s="209">
        <v>5</v>
      </c>
      <c r="I146" s="210"/>
      <c r="J146" s="211">
        <f>ROUND(I146*H146,2)</f>
        <v>0</v>
      </c>
      <c r="K146" s="207" t="s">
        <v>1</v>
      </c>
      <c r="L146" s="43"/>
      <c r="M146" s="212" t="s">
        <v>1</v>
      </c>
      <c r="N146" s="213" t="s">
        <v>48</v>
      </c>
      <c r="O146" s="79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AR146" s="16" t="s">
        <v>254</v>
      </c>
      <c r="AT146" s="16" t="s">
        <v>173</v>
      </c>
      <c r="AU146" s="16" t="s">
        <v>87</v>
      </c>
      <c r="AY146" s="16" t="s">
        <v>171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6" t="s">
        <v>85</v>
      </c>
      <c r="BK146" s="216">
        <f>ROUND(I146*H146,2)</f>
        <v>0</v>
      </c>
      <c r="BL146" s="16" t="s">
        <v>254</v>
      </c>
      <c r="BM146" s="16" t="s">
        <v>2484</v>
      </c>
    </row>
    <row r="147" s="1" customFormat="1" ht="16.5" customHeight="1">
      <c r="B147" s="38"/>
      <c r="C147" s="205" t="s">
        <v>364</v>
      </c>
      <c r="D147" s="205" t="s">
        <v>173</v>
      </c>
      <c r="E147" s="206" t="s">
        <v>2485</v>
      </c>
      <c r="F147" s="207" t="s">
        <v>2486</v>
      </c>
      <c r="G147" s="208" t="s">
        <v>2477</v>
      </c>
      <c r="H147" s="209">
        <v>2</v>
      </c>
      <c r="I147" s="210"/>
      <c r="J147" s="211">
        <f>ROUND(I147*H147,2)</f>
        <v>0</v>
      </c>
      <c r="K147" s="207" t="s">
        <v>177</v>
      </c>
      <c r="L147" s="43"/>
      <c r="M147" s="212" t="s">
        <v>1</v>
      </c>
      <c r="N147" s="213" t="s">
        <v>48</v>
      </c>
      <c r="O147" s="79"/>
      <c r="P147" s="214">
        <f>O147*H147</f>
        <v>0</v>
      </c>
      <c r="Q147" s="214">
        <v>0.016080000000000001</v>
      </c>
      <c r="R147" s="214">
        <f>Q147*H147</f>
        <v>0.032160000000000001</v>
      </c>
      <c r="S147" s="214">
        <v>0</v>
      </c>
      <c r="T147" s="215">
        <f>S147*H147</f>
        <v>0</v>
      </c>
      <c r="AR147" s="16" t="s">
        <v>254</v>
      </c>
      <c r="AT147" s="16" t="s">
        <v>173</v>
      </c>
      <c r="AU147" s="16" t="s">
        <v>87</v>
      </c>
      <c r="AY147" s="16" t="s">
        <v>171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6" t="s">
        <v>85</v>
      </c>
      <c r="BK147" s="216">
        <f>ROUND(I147*H147,2)</f>
        <v>0</v>
      </c>
      <c r="BL147" s="16" t="s">
        <v>254</v>
      </c>
      <c r="BM147" s="16" t="s">
        <v>2487</v>
      </c>
    </row>
    <row r="148" s="1" customFormat="1" ht="16.5" customHeight="1">
      <c r="B148" s="38"/>
      <c r="C148" s="205" t="s">
        <v>368</v>
      </c>
      <c r="D148" s="205" t="s">
        <v>173</v>
      </c>
      <c r="E148" s="206" t="s">
        <v>2488</v>
      </c>
      <c r="F148" s="207" t="s">
        <v>2489</v>
      </c>
      <c r="G148" s="208" t="s">
        <v>2477</v>
      </c>
      <c r="H148" s="209">
        <v>7</v>
      </c>
      <c r="I148" s="210"/>
      <c r="J148" s="211">
        <f>ROUND(I148*H148,2)</f>
        <v>0</v>
      </c>
      <c r="K148" s="207" t="s">
        <v>177</v>
      </c>
      <c r="L148" s="43"/>
      <c r="M148" s="212" t="s">
        <v>1</v>
      </c>
      <c r="N148" s="213" t="s">
        <v>48</v>
      </c>
      <c r="O148" s="79"/>
      <c r="P148" s="214">
        <f>O148*H148</f>
        <v>0</v>
      </c>
      <c r="Q148" s="214">
        <v>0.016750000000000001</v>
      </c>
      <c r="R148" s="214">
        <f>Q148*H148</f>
        <v>0.11725000000000001</v>
      </c>
      <c r="S148" s="214">
        <v>0</v>
      </c>
      <c r="T148" s="215">
        <f>S148*H148</f>
        <v>0</v>
      </c>
      <c r="AR148" s="16" t="s">
        <v>254</v>
      </c>
      <c r="AT148" s="16" t="s">
        <v>173</v>
      </c>
      <c r="AU148" s="16" t="s">
        <v>87</v>
      </c>
      <c r="AY148" s="16" t="s">
        <v>171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6" t="s">
        <v>85</v>
      </c>
      <c r="BK148" s="216">
        <f>ROUND(I148*H148,2)</f>
        <v>0</v>
      </c>
      <c r="BL148" s="16" t="s">
        <v>254</v>
      </c>
      <c r="BM148" s="16" t="s">
        <v>2490</v>
      </c>
    </row>
    <row r="149" s="1" customFormat="1" ht="16.5" customHeight="1">
      <c r="B149" s="38"/>
      <c r="C149" s="205" t="s">
        <v>373</v>
      </c>
      <c r="D149" s="205" t="s">
        <v>173</v>
      </c>
      <c r="E149" s="206" t="s">
        <v>2491</v>
      </c>
      <c r="F149" s="207" t="s">
        <v>2492</v>
      </c>
      <c r="G149" s="208" t="s">
        <v>2477</v>
      </c>
      <c r="H149" s="209">
        <v>1</v>
      </c>
      <c r="I149" s="210"/>
      <c r="J149" s="211">
        <f>ROUND(I149*H149,2)</f>
        <v>0</v>
      </c>
      <c r="K149" s="207" t="s">
        <v>177</v>
      </c>
      <c r="L149" s="43"/>
      <c r="M149" s="212" t="s">
        <v>1</v>
      </c>
      <c r="N149" s="213" t="s">
        <v>48</v>
      </c>
      <c r="O149" s="79"/>
      <c r="P149" s="214">
        <f>O149*H149</f>
        <v>0</v>
      </c>
      <c r="Q149" s="214">
        <v>0.01528</v>
      </c>
      <c r="R149" s="214">
        <f>Q149*H149</f>
        <v>0.01528</v>
      </c>
      <c r="S149" s="214">
        <v>0</v>
      </c>
      <c r="T149" s="215">
        <f>S149*H149</f>
        <v>0</v>
      </c>
      <c r="AR149" s="16" t="s">
        <v>254</v>
      </c>
      <c r="AT149" s="16" t="s">
        <v>173</v>
      </c>
      <c r="AU149" s="16" t="s">
        <v>87</v>
      </c>
      <c r="AY149" s="16" t="s">
        <v>171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6" t="s">
        <v>85</v>
      </c>
      <c r="BK149" s="216">
        <f>ROUND(I149*H149,2)</f>
        <v>0</v>
      </c>
      <c r="BL149" s="16" t="s">
        <v>254</v>
      </c>
      <c r="BM149" s="16" t="s">
        <v>2493</v>
      </c>
    </row>
    <row r="150" s="1" customFormat="1" ht="16.5" customHeight="1">
      <c r="B150" s="38"/>
      <c r="C150" s="205" t="s">
        <v>378</v>
      </c>
      <c r="D150" s="205" t="s">
        <v>173</v>
      </c>
      <c r="E150" s="206" t="s">
        <v>2494</v>
      </c>
      <c r="F150" s="207" t="s">
        <v>2495</v>
      </c>
      <c r="G150" s="208" t="s">
        <v>2477</v>
      </c>
      <c r="H150" s="209">
        <v>1</v>
      </c>
      <c r="I150" s="210"/>
      <c r="J150" s="211">
        <f>ROUND(I150*H150,2)</f>
        <v>0</v>
      </c>
      <c r="K150" s="207" t="s">
        <v>177</v>
      </c>
      <c r="L150" s="43"/>
      <c r="M150" s="212" t="s">
        <v>1</v>
      </c>
      <c r="N150" s="213" t="s">
        <v>48</v>
      </c>
      <c r="O150" s="79"/>
      <c r="P150" s="214">
        <f>O150*H150</f>
        <v>0</v>
      </c>
      <c r="Q150" s="214">
        <v>0.0012999999999999999</v>
      </c>
      <c r="R150" s="214">
        <f>Q150*H150</f>
        <v>0.0012999999999999999</v>
      </c>
      <c r="S150" s="214">
        <v>0</v>
      </c>
      <c r="T150" s="215">
        <f>S150*H150</f>
        <v>0</v>
      </c>
      <c r="AR150" s="16" t="s">
        <v>254</v>
      </c>
      <c r="AT150" s="16" t="s">
        <v>173</v>
      </c>
      <c r="AU150" s="16" t="s">
        <v>87</v>
      </c>
      <c r="AY150" s="16" t="s">
        <v>171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6" t="s">
        <v>85</v>
      </c>
      <c r="BK150" s="216">
        <f>ROUND(I150*H150,2)</f>
        <v>0</v>
      </c>
      <c r="BL150" s="16" t="s">
        <v>254</v>
      </c>
      <c r="BM150" s="16" t="s">
        <v>2496</v>
      </c>
    </row>
    <row r="151" s="1" customFormat="1" ht="16.5" customHeight="1">
      <c r="B151" s="38"/>
      <c r="C151" s="205" t="s">
        <v>382</v>
      </c>
      <c r="D151" s="205" t="s">
        <v>173</v>
      </c>
      <c r="E151" s="206" t="s">
        <v>2497</v>
      </c>
      <c r="F151" s="207" t="s">
        <v>2498</v>
      </c>
      <c r="G151" s="208" t="s">
        <v>2477</v>
      </c>
      <c r="H151" s="209">
        <v>1</v>
      </c>
      <c r="I151" s="210"/>
      <c r="J151" s="211">
        <f>ROUND(I151*H151,2)</f>
        <v>0</v>
      </c>
      <c r="K151" s="207" t="s">
        <v>177</v>
      </c>
      <c r="L151" s="43"/>
      <c r="M151" s="212" t="s">
        <v>1</v>
      </c>
      <c r="N151" s="213" t="s">
        <v>48</v>
      </c>
      <c r="O151" s="79"/>
      <c r="P151" s="214">
        <f>O151*H151</f>
        <v>0</v>
      </c>
      <c r="Q151" s="214">
        <v>0.00084999999999999995</v>
      </c>
      <c r="R151" s="214">
        <f>Q151*H151</f>
        <v>0.00084999999999999995</v>
      </c>
      <c r="S151" s="214">
        <v>0</v>
      </c>
      <c r="T151" s="215">
        <f>S151*H151</f>
        <v>0</v>
      </c>
      <c r="AR151" s="16" t="s">
        <v>254</v>
      </c>
      <c r="AT151" s="16" t="s">
        <v>173</v>
      </c>
      <c r="AU151" s="16" t="s">
        <v>87</v>
      </c>
      <c r="AY151" s="16" t="s">
        <v>171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6" t="s">
        <v>85</v>
      </c>
      <c r="BK151" s="216">
        <f>ROUND(I151*H151,2)</f>
        <v>0</v>
      </c>
      <c r="BL151" s="16" t="s">
        <v>254</v>
      </c>
      <c r="BM151" s="16" t="s">
        <v>2499</v>
      </c>
    </row>
    <row r="152" s="1" customFormat="1" ht="16.5" customHeight="1">
      <c r="B152" s="38"/>
      <c r="C152" s="205" t="s">
        <v>388</v>
      </c>
      <c r="D152" s="205" t="s">
        <v>173</v>
      </c>
      <c r="E152" s="206" t="s">
        <v>2500</v>
      </c>
      <c r="F152" s="207" t="s">
        <v>2501</v>
      </c>
      <c r="G152" s="208" t="s">
        <v>2477</v>
      </c>
      <c r="H152" s="209">
        <v>1</v>
      </c>
      <c r="I152" s="210"/>
      <c r="J152" s="211">
        <f>ROUND(I152*H152,2)</f>
        <v>0</v>
      </c>
      <c r="K152" s="207" t="s">
        <v>177</v>
      </c>
      <c r="L152" s="43"/>
      <c r="M152" s="212" t="s">
        <v>1</v>
      </c>
      <c r="N152" s="213" t="s">
        <v>48</v>
      </c>
      <c r="O152" s="79"/>
      <c r="P152" s="214">
        <f>O152*H152</f>
        <v>0</v>
      </c>
      <c r="Q152" s="214">
        <v>0.0147</v>
      </c>
      <c r="R152" s="214">
        <f>Q152*H152</f>
        <v>0.0147</v>
      </c>
      <c r="S152" s="214">
        <v>0</v>
      </c>
      <c r="T152" s="215">
        <f>S152*H152</f>
        <v>0</v>
      </c>
      <c r="AR152" s="16" t="s">
        <v>254</v>
      </c>
      <c r="AT152" s="16" t="s">
        <v>173</v>
      </c>
      <c r="AU152" s="16" t="s">
        <v>87</v>
      </c>
      <c r="AY152" s="16" t="s">
        <v>171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6" t="s">
        <v>85</v>
      </c>
      <c r="BK152" s="216">
        <f>ROUND(I152*H152,2)</f>
        <v>0</v>
      </c>
      <c r="BL152" s="16" t="s">
        <v>254</v>
      </c>
      <c r="BM152" s="16" t="s">
        <v>2502</v>
      </c>
    </row>
    <row r="153" s="1" customFormat="1" ht="16.5" customHeight="1">
      <c r="B153" s="38"/>
      <c r="C153" s="205" t="s">
        <v>393</v>
      </c>
      <c r="D153" s="205" t="s">
        <v>173</v>
      </c>
      <c r="E153" s="206" t="s">
        <v>2503</v>
      </c>
      <c r="F153" s="207" t="s">
        <v>2504</v>
      </c>
      <c r="G153" s="208" t="s">
        <v>2477</v>
      </c>
      <c r="H153" s="209">
        <v>7</v>
      </c>
      <c r="I153" s="210"/>
      <c r="J153" s="211">
        <f>ROUND(I153*H153,2)</f>
        <v>0</v>
      </c>
      <c r="K153" s="207" t="s">
        <v>177</v>
      </c>
      <c r="L153" s="43"/>
      <c r="M153" s="212" t="s">
        <v>1</v>
      </c>
      <c r="N153" s="213" t="s">
        <v>48</v>
      </c>
      <c r="O153" s="79"/>
      <c r="P153" s="214">
        <f>O153*H153</f>
        <v>0</v>
      </c>
      <c r="Q153" s="214">
        <v>0.0018</v>
      </c>
      <c r="R153" s="214">
        <f>Q153*H153</f>
        <v>0.0126</v>
      </c>
      <c r="S153" s="214">
        <v>0</v>
      </c>
      <c r="T153" s="215">
        <f>S153*H153</f>
        <v>0</v>
      </c>
      <c r="AR153" s="16" t="s">
        <v>254</v>
      </c>
      <c r="AT153" s="16" t="s">
        <v>173</v>
      </c>
      <c r="AU153" s="16" t="s">
        <v>87</v>
      </c>
      <c r="AY153" s="16" t="s">
        <v>171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6" t="s">
        <v>85</v>
      </c>
      <c r="BK153" s="216">
        <f>ROUND(I153*H153,2)</f>
        <v>0</v>
      </c>
      <c r="BL153" s="16" t="s">
        <v>254</v>
      </c>
      <c r="BM153" s="16" t="s">
        <v>2505</v>
      </c>
    </row>
    <row r="154" s="1" customFormat="1" ht="16.5" customHeight="1">
      <c r="B154" s="38"/>
      <c r="C154" s="205" t="s">
        <v>398</v>
      </c>
      <c r="D154" s="205" t="s">
        <v>173</v>
      </c>
      <c r="E154" s="206" t="s">
        <v>2506</v>
      </c>
      <c r="F154" s="207" t="s">
        <v>2507</v>
      </c>
      <c r="G154" s="208" t="s">
        <v>2477</v>
      </c>
      <c r="H154" s="209">
        <v>1</v>
      </c>
      <c r="I154" s="210"/>
      <c r="J154" s="211">
        <f>ROUND(I154*H154,2)</f>
        <v>0</v>
      </c>
      <c r="K154" s="207" t="s">
        <v>1</v>
      </c>
      <c r="L154" s="43"/>
      <c r="M154" s="212" t="s">
        <v>1</v>
      </c>
      <c r="N154" s="213" t="s">
        <v>48</v>
      </c>
      <c r="O154" s="79"/>
      <c r="P154" s="214">
        <f>O154*H154</f>
        <v>0</v>
      </c>
      <c r="Q154" s="214">
        <v>0.0018</v>
      </c>
      <c r="R154" s="214">
        <f>Q154*H154</f>
        <v>0.0018</v>
      </c>
      <c r="S154" s="214">
        <v>0</v>
      </c>
      <c r="T154" s="215">
        <f>S154*H154</f>
        <v>0</v>
      </c>
      <c r="AR154" s="16" t="s">
        <v>254</v>
      </c>
      <c r="AT154" s="16" t="s">
        <v>173</v>
      </c>
      <c r="AU154" s="16" t="s">
        <v>87</v>
      </c>
      <c r="AY154" s="16" t="s">
        <v>171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6" t="s">
        <v>85</v>
      </c>
      <c r="BK154" s="216">
        <f>ROUND(I154*H154,2)</f>
        <v>0</v>
      </c>
      <c r="BL154" s="16" t="s">
        <v>254</v>
      </c>
      <c r="BM154" s="16" t="s">
        <v>2508</v>
      </c>
    </row>
    <row r="155" s="1" customFormat="1" ht="16.5" customHeight="1">
      <c r="B155" s="38"/>
      <c r="C155" s="205" t="s">
        <v>402</v>
      </c>
      <c r="D155" s="205" t="s">
        <v>173</v>
      </c>
      <c r="E155" s="206" t="s">
        <v>2509</v>
      </c>
      <c r="F155" s="207" t="s">
        <v>2510</v>
      </c>
      <c r="G155" s="208" t="s">
        <v>2477</v>
      </c>
      <c r="H155" s="209">
        <v>1</v>
      </c>
      <c r="I155" s="210"/>
      <c r="J155" s="211">
        <f>ROUND(I155*H155,2)</f>
        <v>0</v>
      </c>
      <c r="K155" s="207" t="s">
        <v>1</v>
      </c>
      <c r="L155" s="43"/>
      <c r="M155" s="212" t="s">
        <v>1</v>
      </c>
      <c r="N155" s="213" t="s">
        <v>48</v>
      </c>
      <c r="O155" s="79"/>
      <c r="P155" s="214">
        <f>O155*H155</f>
        <v>0</v>
      </c>
      <c r="Q155" s="214">
        <v>0.0018</v>
      </c>
      <c r="R155" s="214">
        <f>Q155*H155</f>
        <v>0.0018</v>
      </c>
      <c r="S155" s="214">
        <v>0</v>
      </c>
      <c r="T155" s="215">
        <f>S155*H155</f>
        <v>0</v>
      </c>
      <c r="AR155" s="16" t="s">
        <v>254</v>
      </c>
      <c r="AT155" s="16" t="s">
        <v>173</v>
      </c>
      <c r="AU155" s="16" t="s">
        <v>87</v>
      </c>
      <c r="AY155" s="16" t="s">
        <v>171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6" t="s">
        <v>85</v>
      </c>
      <c r="BK155" s="216">
        <f>ROUND(I155*H155,2)</f>
        <v>0</v>
      </c>
      <c r="BL155" s="16" t="s">
        <v>254</v>
      </c>
      <c r="BM155" s="16" t="s">
        <v>2511</v>
      </c>
    </row>
    <row r="156" s="1" customFormat="1" ht="16.5" customHeight="1">
      <c r="B156" s="38"/>
      <c r="C156" s="205" t="s">
        <v>406</v>
      </c>
      <c r="D156" s="205" t="s">
        <v>173</v>
      </c>
      <c r="E156" s="206" t="s">
        <v>2512</v>
      </c>
      <c r="F156" s="207" t="s">
        <v>2513</v>
      </c>
      <c r="G156" s="208" t="s">
        <v>331</v>
      </c>
      <c r="H156" s="209">
        <v>9</v>
      </c>
      <c r="I156" s="210"/>
      <c r="J156" s="211">
        <f>ROUND(I156*H156,2)</f>
        <v>0</v>
      </c>
      <c r="K156" s="207" t="s">
        <v>177</v>
      </c>
      <c r="L156" s="43"/>
      <c r="M156" s="212" t="s">
        <v>1</v>
      </c>
      <c r="N156" s="213" t="s">
        <v>48</v>
      </c>
      <c r="O156" s="79"/>
      <c r="P156" s="214">
        <f>O156*H156</f>
        <v>0</v>
      </c>
      <c r="Q156" s="214">
        <v>0.00023000000000000001</v>
      </c>
      <c r="R156" s="214">
        <f>Q156*H156</f>
        <v>0.0020700000000000002</v>
      </c>
      <c r="S156" s="214">
        <v>0</v>
      </c>
      <c r="T156" s="215">
        <f>S156*H156</f>
        <v>0</v>
      </c>
      <c r="AR156" s="16" t="s">
        <v>254</v>
      </c>
      <c r="AT156" s="16" t="s">
        <v>173</v>
      </c>
      <c r="AU156" s="16" t="s">
        <v>87</v>
      </c>
      <c r="AY156" s="16" t="s">
        <v>171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6" t="s">
        <v>85</v>
      </c>
      <c r="BK156" s="216">
        <f>ROUND(I156*H156,2)</f>
        <v>0</v>
      </c>
      <c r="BL156" s="16" t="s">
        <v>254</v>
      </c>
      <c r="BM156" s="16" t="s">
        <v>2514</v>
      </c>
    </row>
    <row r="157" s="1" customFormat="1" ht="16.5" customHeight="1">
      <c r="B157" s="38"/>
      <c r="C157" s="205" t="s">
        <v>410</v>
      </c>
      <c r="D157" s="205" t="s">
        <v>173</v>
      </c>
      <c r="E157" s="206" t="s">
        <v>2515</v>
      </c>
      <c r="F157" s="207" t="s">
        <v>2516</v>
      </c>
      <c r="G157" s="208" t="s">
        <v>331</v>
      </c>
      <c r="H157" s="209">
        <v>2</v>
      </c>
      <c r="I157" s="210"/>
      <c r="J157" s="211">
        <f>ROUND(I157*H157,2)</f>
        <v>0</v>
      </c>
      <c r="K157" s="207" t="s">
        <v>177</v>
      </c>
      <c r="L157" s="43"/>
      <c r="M157" s="212" t="s">
        <v>1</v>
      </c>
      <c r="N157" s="213" t="s">
        <v>48</v>
      </c>
      <c r="O157" s="79"/>
      <c r="P157" s="214">
        <f>O157*H157</f>
        <v>0</v>
      </c>
      <c r="Q157" s="214">
        <v>0.00027999999999999998</v>
      </c>
      <c r="R157" s="214">
        <f>Q157*H157</f>
        <v>0.00055999999999999995</v>
      </c>
      <c r="S157" s="214">
        <v>0</v>
      </c>
      <c r="T157" s="215">
        <f>S157*H157</f>
        <v>0</v>
      </c>
      <c r="AR157" s="16" t="s">
        <v>254</v>
      </c>
      <c r="AT157" s="16" t="s">
        <v>173</v>
      </c>
      <c r="AU157" s="16" t="s">
        <v>87</v>
      </c>
      <c r="AY157" s="16" t="s">
        <v>171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6" t="s">
        <v>85</v>
      </c>
      <c r="BK157" s="216">
        <f>ROUND(I157*H157,2)</f>
        <v>0</v>
      </c>
      <c r="BL157" s="16" t="s">
        <v>254</v>
      </c>
      <c r="BM157" s="16" t="s">
        <v>2517</v>
      </c>
    </row>
    <row r="158" s="1" customFormat="1" ht="16.5" customHeight="1">
      <c r="B158" s="38"/>
      <c r="C158" s="205" t="s">
        <v>415</v>
      </c>
      <c r="D158" s="205" t="s">
        <v>173</v>
      </c>
      <c r="E158" s="206" t="s">
        <v>2518</v>
      </c>
      <c r="F158" s="207" t="s">
        <v>2519</v>
      </c>
      <c r="G158" s="208" t="s">
        <v>234</v>
      </c>
      <c r="H158" s="209">
        <v>0.317</v>
      </c>
      <c r="I158" s="210"/>
      <c r="J158" s="211">
        <f>ROUND(I158*H158,2)</f>
        <v>0</v>
      </c>
      <c r="K158" s="207" t="s">
        <v>177</v>
      </c>
      <c r="L158" s="43"/>
      <c r="M158" s="212" t="s">
        <v>1</v>
      </c>
      <c r="N158" s="213" t="s">
        <v>48</v>
      </c>
      <c r="O158" s="79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AR158" s="16" t="s">
        <v>254</v>
      </c>
      <c r="AT158" s="16" t="s">
        <v>173</v>
      </c>
      <c r="AU158" s="16" t="s">
        <v>87</v>
      </c>
      <c r="AY158" s="16" t="s">
        <v>171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6" t="s">
        <v>85</v>
      </c>
      <c r="BK158" s="216">
        <f>ROUND(I158*H158,2)</f>
        <v>0</v>
      </c>
      <c r="BL158" s="16" t="s">
        <v>254</v>
      </c>
      <c r="BM158" s="16" t="s">
        <v>2520</v>
      </c>
    </row>
    <row r="159" s="1" customFormat="1" ht="16.5" customHeight="1">
      <c r="B159" s="38"/>
      <c r="C159" s="205" t="s">
        <v>420</v>
      </c>
      <c r="D159" s="205" t="s">
        <v>173</v>
      </c>
      <c r="E159" s="206" t="s">
        <v>2521</v>
      </c>
      <c r="F159" s="207" t="s">
        <v>2522</v>
      </c>
      <c r="G159" s="208" t="s">
        <v>234</v>
      </c>
      <c r="H159" s="209">
        <v>0.317</v>
      </c>
      <c r="I159" s="210"/>
      <c r="J159" s="211">
        <f>ROUND(I159*H159,2)</f>
        <v>0</v>
      </c>
      <c r="K159" s="207" t="s">
        <v>177</v>
      </c>
      <c r="L159" s="43"/>
      <c r="M159" s="212" t="s">
        <v>1</v>
      </c>
      <c r="N159" s="213" t="s">
        <v>48</v>
      </c>
      <c r="O159" s="79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AR159" s="16" t="s">
        <v>254</v>
      </c>
      <c r="AT159" s="16" t="s">
        <v>173</v>
      </c>
      <c r="AU159" s="16" t="s">
        <v>87</v>
      </c>
      <c r="AY159" s="16" t="s">
        <v>171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6" t="s">
        <v>85</v>
      </c>
      <c r="BK159" s="216">
        <f>ROUND(I159*H159,2)</f>
        <v>0</v>
      </c>
      <c r="BL159" s="16" t="s">
        <v>254</v>
      </c>
      <c r="BM159" s="16" t="s">
        <v>2523</v>
      </c>
    </row>
    <row r="160" s="1" customFormat="1" ht="16.5" customHeight="1">
      <c r="B160" s="38"/>
      <c r="C160" s="205" t="s">
        <v>425</v>
      </c>
      <c r="D160" s="205" t="s">
        <v>173</v>
      </c>
      <c r="E160" s="206" t="s">
        <v>2524</v>
      </c>
      <c r="F160" s="207" t="s">
        <v>2525</v>
      </c>
      <c r="G160" s="208" t="s">
        <v>234</v>
      </c>
      <c r="H160" s="209">
        <v>0.317</v>
      </c>
      <c r="I160" s="210"/>
      <c r="J160" s="211">
        <f>ROUND(I160*H160,2)</f>
        <v>0</v>
      </c>
      <c r="K160" s="207" t="s">
        <v>177</v>
      </c>
      <c r="L160" s="43"/>
      <c r="M160" s="212" t="s">
        <v>1</v>
      </c>
      <c r="N160" s="213" t="s">
        <v>48</v>
      </c>
      <c r="O160" s="79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AR160" s="16" t="s">
        <v>254</v>
      </c>
      <c r="AT160" s="16" t="s">
        <v>173</v>
      </c>
      <c r="AU160" s="16" t="s">
        <v>87</v>
      </c>
      <c r="AY160" s="16" t="s">
        <v>171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6" t="s">
        <v>85</v>
      </c>
      <c r="BK160" s="216">
        <f>ROUND(I160*H160,2)</f>
        <v>0</v>
      </c>
      <c r="BL160" s="16" t="s">
        <v>254</v>
      </c>
      <c r="BM160" s="16" t="s">
        <v>2526</v>
      </c>
    </row>
    <row r="161" s="10" customFormat="1" ht="22.8" customHeight="1">
      <c r="B161" s="189"/>
      <c r="C161" s="190"/>
      <c r="D161" s="191" t="s">
        <v>76</v>
      </c>
      <c r="E161" s="203" t="s">
        <v>2527</v>
      </c>
      <c r="F161" s="203" t="s">
        <v>2528</v>
      </c>
      <c r="G161" s="190"/>
      <c r="H161" s="190"/>
      <c r="I161" s="193"/>
      <c r="J161" s="204">
        <f>BK161</f>
        <v>0</v>
      </c>
      <c r="K161" s="190"/>
      <c r="L161" s="195"/>
      <c r="M161" s="196"/>
      <c r="N161" s="197"/>
      <c r="O161" s="197"/>
      <c r="P161" s="198">
        <f>P162</f>
        <v>0</v>
      </c>
      <c r="Q161" s="197"/>
      <c r="R161" s="198">
        <f>R162</f>
        <v>0.00645</v>
      </c>
      <c r="S161" s="197"/>
      <c r="T161" s="199">
        <f>T162</f>
        <v>0</v>
      </c>
      <c r="AR161" s="200" t="s">
        <v>87</v>
      </c>
      <c r="AT161" s="201" t="s">
        <v>76</v>
      </c>
      <c r="AU161" s="201" t="s">
        <v>85</v>
      </c>
      <c r="AY161" s="200" t="s">
        <v>171</v>
      </c>
      <c r="BK161" s="202">
        <f>BK162</f>
        <v>0</v>
      </c>
    </row>
    <row r="162" s="1" customFormat="1" ht="16.5" customHeight="1">
      <c r="B162" s="38"/>
      <c r="C162" s="205" t="s">
        <v>430</v>
      </c>
      <c r="D162" s="205" t="s">
        <v>173</v>
      </c>
      <c r="E162" s="206" t="s">
        <v>2529</v>
      </c>
      <c r="F162" s="207" t="s">
        <v>2530</v>
      </c>
      <c r="G162" s="208" t="s">
        <v>331</v>
      </c>
      <c r="H162" s="209">
        <v>15</v>
      </c>
      <c r="I162" s="210"/>
      <c r="J162" s="211">
        <f>ROUND(I162*H162,2)</f>
        <v>0</v>
      </c>
      <c r="K162" s="207" t="s">
        <v>177</v>
      </c>
      <c r="L162" s="43"/>
      <c r="M162" s="212" t="s">
        <v>1</v>
      </c>
      <c r="N162" s="213" t="s">
        <v>48</v>
      </c>
      <c r="O162" s="79"/>
      <c r="P162" s="214">
        <f>O162*H162</f>
        <v>0</v>
      </c>
      <c r="Q162" s="214">
        <v>0.00042999999999999999</v>
      </c>
      <c r="R162" s="214">
        <f>Q162*H162</f>
        <v>0.00645</v>
      </c>
      <c r="S162" s="214">
        <v>0</v>
      </c>
      <c r="T162" s="215">
        <f>S162*H162</f>
        <v>0</v>
      </c>
      <c r="AR162" s="16" t="s">
        <v>254</v>
      </c>
      <c r="AT162" s="16" t="s">
        <v>173</v>
      </c>
      <c r="AU162" s="16" t="s">
        <v>87</v>
      </c>
      <c r="AY162" s="16" t="s">
        <v>171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6" t="s">
        <v>85</v>
      </c>
      <c r="BK162" s="216">
        <f>ROUND(I162*H162,2)</f>
        <v>0</v>
      </c>
      <c r="BL162" s="16" t="s">
        <v>254</v>
      </c>
      <c r="BM162" s="16" t="s">
        <v>2531</v>
      </c>
    </row>
    <row r="163" s="10" customFormat="1" ht="25.92" customHeight="1">
      <c r="B163" s="189"/>
      <c r="C163" s="190"/>
      <c r="D163" s="191" t="s">
        <v>76</v>
      </c>
      <c r="E163" s="192" t="s">
        <v>169</v>
      </c>
      <c r="F163" s="192" t="s">
        <v>169</v>
      </c>
      <c r="G163" s="190"/>
      <c r="H163" s="190"/>
      <c r="I163" s="193"/>
      <c r="J163" s="194">
        <f>BK163</f>
        <v>0</v>
      </c>
      <c r="K163" s="190"/>
      <c r="L163" s="195"/>
      <c r="M163" s="196"/>
      <c r="N163" s="197"/>
      <c r="O163" s="197"/>
      <c r="P163" s="198">
        <f>P164+P179+P183</f>
        <v>0</v>
      </c>
      <c r="Q163" s="197"/>
      <c r="R163" s="198">
        <f>R164+R179+R183</f>
        <v>0.92018</v>
      </c>
      <c r="S163" s="197"/>
      <c r="T163" s="199">
        <f>T164+T179+T183</f>
        <v>2.8894799999999998</v>
      </c>
      <c r="AR163" s="200" t="s">
        <v>178</v>
      </c>
      <c r="AT163" s="201" t="s">
        <v>76</v>
      </c>
      <c r="AU163" s="201" t="s">
        <v>77</v>
      </c>
      <c r="AY163" s="200" t="s">
        <v>171</v>
      </c>
      <c r="BK163" s="202">
        <f>BK164+BK179+BK183</f>
        <v>0</v>
      </c>
    </row>
    <row r="164" s="10" customFormat="1" ht="22.8" customHeight="1">
      <c r="B164" s="189"/>
      <c r="C164" s="190"/>
      <c r="D164" s="191" t="s">
        <v>76</v>
      </c>
      <c r="E164" s="203" t="s">
        <v>2532</v>
      </c>
      <c r="F164" s="203" t="s">
        <v>2533</v>
      </c>
      <c r="G164" s="190"/>
      <c r="H164" s="190"/>
      <c r="I164" s="193"/>
      <c r="J164" s="204">
        <f>BK164</f>
        <v>0</v>
      </c>
      <c r="K164" s="190"/>
      <c r="L164" s="195"/>
      <c r="M164" s="196"/>
      <c r="N164" s="197"/>
      <c r="O164" s="197"/>
      <c r="P164" s="198">
        <f>SUM(P165:P178)</f>
        <v>0</v>
      </c>
      <c r="Q164" s="197"/>
      <c r="R164" s="198">
        <f>SUM(R165:R178)</f>
        <v>0</v>
      </c>
      <c r="S164" s="197"/>
      <c r="T164" s="199">
        <f>SUM(T165:T178)</f>
        <v>0</v>
      </c>
      <c r="AR164" s="200" t="s">
        <v>85</v>
      </c>
      <c r="AT164" s="201" t="s">
        <v>76</v>
      </c>
      <c r="AU164" s="201" t="s">
        <v>85</v>
      </c>
      <c r="AY164" s="200" t="s">
        <v>171</v>
      </c>
      <c r="BK164" s="202">
        <f>SUM(BK165:BK178)</f>
        <v>0</v>
      </c>
    </row>
    <row r="165" s="1" customFormat="1" ht="16.5" customHeight="1">
      <c r="B165" s="38"/>
      <c r="C165" s="205" t="s">
        <v>435</v>
      </c>
      <c r="D165" s="205" t="s">
        <v>173</v>
      </c>
      <c r="E165" s="206" t="s">
        <v>2534</v>
      </c>
      <c r="F165" s="207" t="s">
        <v>2535</v>
      </c>
      <c r="G165" s="208" t="s">
        <v>496</v>
      </c>
      <c r="H165" s="209">
        <v>1</v>
      </c>
      <c r="I165" s="210"/>
      <c r="J165" s="211">
        <f>ROUND(I165*H165,2)</f>
        <v>0</v>
      </c>
      <c r="K165" s="207" t="s">
        <v>1</v>
      </c>
      <c r="L165" s="43"/>
      <c r="M165" s="212" t="s">
        <v>1</v>
      </c>
      <c r="N165" s="213" t="s">
        <v>48</v>
      </c>
      <c r="O165" s="79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AR165" s="16" t="s">
        <v>178</v>
      </c>
      <c r="AT165" s="16" t="s">
        <v>173</v>
      </c>
      <c r="AU165" s="16" t="s">
        <v>87</v>
      </c>
      <c r="AY165" s="16" t="s">
        <v>171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6" t="s">
        <v>85</v>
      </c>
      <c r="BK165" s="216">
        <f>ROUND(I165*H165,2)</f>
        <v>0</v>
      </c>
      <c r="BL165" s="16" t="s">
        <v>178</v>
      </c>
      <c r="BM165" s="16" t="s">
        <v>2536</v>
      </c>
    </row>
    <row r="166" s="1" customFormat="1" ht="16.5" customHeight="1">
      <c r="B166" s="38"/>
      <c r="C166" s="205" t="s">
        <v>438</v>
      </c>
      <c r="D166" s="205" t="s">
        <v>173</v>
      </c>
      <c r="E166" s="206" t="s">
        <v>2537</v>
      </c>
      <c r="F166" s="207" t="s">
        <v>2538</v>
      </c>
      <c r="G166" s="208" t="s">
        <v>496</v>
      </c>
      <c r="H166" s="209">
        <v>1</v>
      </c>
      <c r="I166" s="210"/>
      <c r="J166" s="211">
        <f>ROUND(I166*H166,2)</f>
        <v>0</v>
      </c>
      <c r="K166" s="207" t="s">
        <v>1</v>
      </c>
      <c r="L166" s="43"/>
      <c r="M166" s="212" t="s">
        <v>1</v>
      </c>
      <c r="N166" s="213" t="s">
        <v>48</v>
      </c>
      <c r="O166" s="79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AR166" s="16" t="s">
        <v>178</v>
      </c>
      <c r="AT166" s="16" t="s">
        <v>173</v>
      </c>
      <c r="AU166" s="16" t="s">
        <v>87</v>
      </c>
      <c r="AY166" s="16" t="s">
        <v>171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6" t="s">
        <v>85</v>
      </c>
      <c r="BK166" s="216">
        <f>ROUND(I166*H166,2)</f>
        <v>0</v>
      </c>
      <c r="BL166" s="16" t="s">
        <v>178</v>
      </c>
      <c r="BM166" s="16" t="s">
        <v>2539</v>
      </c>
    </row>
    <row r="167" s="1" customFormat="1" ht="16.5" customHeight="1">
      <c r="B167" s="38"/>
      <c r="C167" s="205" t="s">
        <v>440</v>
      </c>
      <c r="D167" s="205" t="s">
        <v>173</v>
      </c>
      <c r="E167" s="206" t="s">
        <v>2540</v>
      </c>
      <c r="F167" s="207" t="s">
        <v>2541</v>
      </c>
      <c r="G167" s="208" t="s">
        <v>496</v>
      </c>
      <c r="H167" s="209">
        <v>1</v>
      </c>
      <c r="I167" s="210"/>
      <c r="J167" s="211">
        <f>ROUND(I167*H167,2)</f>
        <v>0</v>
      </c>
      <c r="K167" s="207" t="s">
        <v>1</v>
      </c>
      <c r="L167" s="43"/>
      <c r="M167" s="212" t="s">
        <v>1</v>
      </c>
      <c r="N167" s="213" t="s">
        <v>48</v>
      </c>
      <c r="O167" s="79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AR167" s="16" t="s">
        <v>178</v>
      </c>
      <c r="AT167" s="16" t="s">
        <v>173</v>
      </c>
      <c r="AU167" s="16" t="s">
        <v>87</v>
      </c>
      <c r="AY167" s="16" t="s">
        <v>171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6" t="s">
        <v>85</v>
      </c>
      <c r="BK167" s="216">
        <f>ROUND(I167*H167,2)</f>
        <v>0</v>
      </c>
      <c r="BL167" s="16" t="s">
        <v>178</v>
      </c>
      <c r="BM167" s="16" t="s">
        <v>2542</v>
      </c>
    </row>
    <row r="168" s="1" customFormat="1" ht="16.5" customHeight="1">
      <c r="B168" s="38"/>
      <c r="C168" s="205" t="s">
        <v>442</v>
      </c>
      <c r="D168" s="205" t="s">
        <v>173</v>
      </c>
      <c r="E168" s="206" t="s">
        <v>2543</v>
      </c>
      <c r="F168" s="207" t="s">
        <v>2544</v>
      </c>
      <c r="G168" s="208" t="s">
        <v>496</v>
      </c>
      <c r="H168" s="209">
        <v>1</v>
      </c>
      <c r="I168" s="210"/>
      <c r="J168" s="211">
        <f>ROUND(I168*H168,2)</f>
        <v>0</v>
      </c>
      <c r="K168" s="207" t="s">
        <v>1</v>
      </c>
      <c r="L168" s="43"/>
      <c r="M168" s="212" t="s">
        <v>1</v>
      </c>
      <c r="N168" s="213" t="s">
        <v>48</v>
      </c>
      <c r="O168" s="79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AR168" s="16" t="s">
        <v>178</v>
      </c>
      <c r="AT168" s="16" t="s">
        <v>173</v>
      </c>
      <c r="AU168" s="16" t="s">
        <v>87</v>
      </c>
      <c r="AY168" s="16" t="s">
        <v>171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6" t="s">
        <v>85</v>
      </c>
      <c r="BK168" s="216">
        <f>ROUND(I168*H168,2)</f>
        <v>0</v>
      </c>
      <c r="BL168" s="16" t="s">
        <v>178</v>
      </c>
      <c r="BM168" s="16" t="s">
        <v>2545</v>
      </c>
    </row>
    <row r="169" s="1" customFormat="1" ht="16.5" customHeight="1">
      <c r="B169" s="38"/>
      <c r="C169" s="205" t="s">
        <v>444</v>
      </c>
      <c r="D169" s="205" t="s">
        <v>173</v>
      </c>
      <c r="E169" s="206" t="s">
        <v>2546</v>
      </c>
      <c r="F169" s="207" t="s">
        <v>2547</v>
      </c>
      <c r="G169" s="208" t="s">
        <v>496</v>
      </c>
      <c r="H169" s="209">
        <v>1</v>
      </c>
      <c r="I169" s="210"/>
      <c r="J169" s="211">
        <f>ROUND(I169*H169,2)</f>
        <v>0</v>
      </c>
      <c r="K169" s="207" t="s">
        <v>1</v>
      </c>
      <c r="L169" s="43"/>
      <c r="M169" s="212" t="s">
        <v>1</v>
      </c>
      <c r="N169" s="213" t="s">
        <v>48</v>
      </c>
      <c r="O169" s="79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AR169" s="16" t="s">
        <v>178</v>
      </c>
      <c r="AT169" s="16" t="s">
        <v>173</v>
      </c>
      <c r="AU169" s="16" t="s">
        <v>87</v>
      </c>
      <c r="AY169" s="16" t="s">
        <v>171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6" t="s">
        <v>85</v>
      </c>
      <c r="BK169" s="216">
        <f>ROUND(I169*H169,2)</f>
        <v>0</v>
      </c>
      <c r="BL169" s="16" t="s">
        <v>178</v>
      </c>
      <c r="BM169" s="16" t="s">
        <v>2548</v>
      </c>
    </row>
    <row r="170" s="1" customFormat="1" ht="16.5" customHeight="1">
      <c r="B170" s="38"/>
      <c r="C170" s="205" t="s">
        <v>452</v>
      </c>
      <c r="D170" s="205" t="s">
        <v>173</v>
      </c>
      <c r="E170" s="206" t="s">
        <v>2549</v>
      </c>
      <c r="F170" s="207" t="s">
        <v>2550</v>
      </c>
      <c r="G170" s="208" t="s">
        <v>496</v>
      </c>
      <c r="H170" s="209">
        <v>3</v>
      </c>
      <c r="I170" s="210"/>
      <c r="J170" s="211">
        <f>ROUND(I170*H170,2)</f>
        <v>0</v>
      </c>
      <c r="K170" s="207" t="s">
        <v>1</v>
      </c>
      <c r="L170" s="43"/>
      <c r="M170" s="212" t="s">
        <v>1</v>
      </c>
      <c r="N170" s="213" t="s">
        <v>48</v>
      </c>
      <c r="O170" s="79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AR170" s="16" t="s">
        <v>178</v>
      </c>
      <c r="AT170" s="16" t="s">
        <v>173</v>
      </c>
      <c r="AU170" s="16" t="s">
        <v>87</v>
      </c>
      <c r="AY170" s="16" t="s">
        <v>171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6" t="s">
        <v>85</v>
      </c>
      <c r="BK170" s="216">
        <f>ROUND(I170*H170,2)</f>
        <v>0</v>
      </c>
      <c r="BL170" s="16" t="s">
        <v>178</v>
      </c>
      <c r="BM170" s="16" t="s">
        <v>2551</v>
      </c>
    </row>
    <row r="171" s="1" customFormat="1" ht="16.5" customHeight="1">
      <c r="B171" s="38"/>
      <c r="C171" s="205" t="s">
        <v>456</v>
      </c>
      <c r="D171" s="205" t="s">
        <v>173</v>
      </c>
      <c r="E171" s="206" t="s">
        <v>2552</v>
      </c>
      <c r="F171" s="207" t="s">
        <v>2553</v>
      </c>
      <c r="G171" s="208" t="s">
        <v>496</v>
      </c>
      <c r="H171" s="209">
        <v>1</v>
      </c>
      <c r="I171" s="210"/>
      <c r="J171" s="211">
        <f>ROUND(I171*H171,2)</f>
        <v>0</v>
      </c>
      <c r="K171" s="207" t="s">
        <v>1</v>
      </c>
      <c r="L171" s="43"/>
      <c r="M171" s="212" t="s">
        <v>1</v>
      </c>
      <c r="N171" s="213" t="s">
        <v>48</v>
      </c>
      <c r="O171" s="79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AR171" s="16" t="s">
        <v>178</v>
      </c>
      <c r="AT171" s="16" t="s">
        <v>173</v>
      </c>
      <c r="AU171" s="16" t="s">
        <v>87</v>
      </c>
      <c r="AY171" s="16" t="s">
        <v>171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6" t="s">
        <v>85</v>
      </c>
      <c r="BK171" s="216">
        <f>ROUND(I171*H171,2)</f>
        <v>0</v>
      </c>
      <c r="BL171" s="16" t="s">
        <v>178</v>
      </c>
      <c r="BM171" s="16" t="s">
        <v>2554</v>
      </c>
    </row>
    <row r="172" s="12" customFormat="1">
      <c r="B172" s="228"/>
      <c r="C172" s="229"/>
      <c r="D172" s="219" t="s">
        <v>180</v>
      </c>
      <c r="E172" s="230" t="s">
        <v>1</v>
      </c>
      <c r="F172" s="231" t="s">
        <v>2555</v>
      </c>
      <c r="G172" s="229"/>
      <c r="H172" s="232">
        <v>1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180</v>
      </c>
      <c r="AU172" s="238" t="s">
        <v>87</v>
      </c>
      <c r="AV172" s="12" t="s">
        <v>87</v>
      </c>
      <c r="AW172" s="12" t="s">
        <v>38</v>
      </c>
      <c r="AX172" s="12" t="s">
        <v>85</v>
      </c>
      <c r="AY172" s="238" t="s">
        <v>171</v>
      </c>
    </row>
    <row r="173" s="1" customFormat="1" ht="16.5" customHeight="1">
      <c r="B173" s="38"/>
      <c r="C173" s="205" t="s">
        <v>460</v>
      </c>
      <c r="D173" s="205" t="s">
        <v>173</v>
      </c>
      <c r="E173" s="206" t="s">
        <v>2556</v>
      </c>
      <c r="F173" s="207" t="s">
        <v>2557</v>
      </c>
      <c r="G173" s="208" t="s">
        <v>496</v>
      </c>
      <c r="H173" s="209">
        <v>1</v>
      </c>
      <c r="I173" s="210"/>
      <c r="J173" s="211">
        <f>ROUND(I173*H173,2)</f>
        <v>0</v>
      </c>
      <c r="K173" s="207" t="s">
        <v>1</v>
      </c>
      <c r="L173" s="43"/>
      <c r="M173" s="212" t="s">
        <v>1</v>
      </c>
      <c r="N173" s="213" t="s">
        <v>48</v>
      </c>
      <c r="O173" s="79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AR173" s="16" t="s">
        <v>178</v>
      </c>
      <c r="AT173" s="16" t="s">
        <v>173</v>
      </c>
      <c r="AU173" s="16" t="s">
        <v>87</v>
      </c>
      <c r="AY173" s="16" t="s">
        <v>171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6" t="s">
        <v>85</v>
      </c>
      <c r="BK173" s="216">
        <f>ROUND(I173*H173,2)</f>
        <v>0</v>
      </c>
      <c r="BL173" s="16" t="s">
        <v>178</v>
      </c>
      <c r="BM173" s="16" t="s">
        <v>2558</v>
      </c>
    </row>
    <row r="174" s="1" customFormat="1" ht="16.5" customHeight="1">
      <c r="B174" s="38"/>
      <c r="C174" s="205" t="s">
        <v>465</v>
      </c>
      <c r="D174" s="205" t="s">
        <v>173</v>
      </c>
      <c r="E174" s="206" t="s">
        <v>2559</v>
      </c>
      <c r="F174" s="207" t="s">
        <v>2560</v>
      </c>
      <c r="G174" s="208" t="s">
        <v>496</v>
      </c>
      <c r="H174" s="209">
        <v>1</v>
      </c>
      <c r="I174" s="210"/>
      <c r="J174" s="211">
        <f>ROUND(I174*H174,2)</f>
        <v>0</v>
      </c>
      <c r="K174" s="207" t="s">
        <v>1</v>
      </c>
      <c r="L174" s="43"/>
      <c r="M174" s="212" t="s">
        <v>1</v>
      </c>
      <c r="N174" s="213" t="s">
        <v>48</v>
      </c>
      <c r="O174" s="79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AR174" s="16" t="s">
        <v>178</v>
      </c>
      <c r="AT174" s="16" t="s">
        <v>173</v>
      </c>
      <c r="AU174" s="16" t="s">
        <v>87</v>
      </c>
      <c r="AY174" s="16" t="s">
        <v>171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6" t="s">
        <v>85</v>
      </c>
      <c r="BK174" s="216">
        <f>ROUND(I174*H174,2)</f>
        <v>0</v>
      </c>
      <c r="BL174" s="16" t="s">
        <v>178</v>
      </c>
      <c r="BM174" s="16" t="s">
        <v>2561</v>
      </c>
    </row>
    <row r="175" s="12" customFormat="1">
      <c r="B175" s="228"/>
      <c r="C175" s="229"/>
      <c r="D175" s="219" t="s">
        <v>180</v>
      </c>
      <c r="E175" s="230" t="s">
        <v>1</v>
      </c>
      <c r="F175" s="231" t="s">
        <v>2562</v>
      </c>
      <c r="G175" s="229"/>
      <c r="H175" s="232">
        <v>1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AT175" s="238" t="s">
        <v>180</v>
      </c>
      <c r="AU175" s="238" t="s">
        <v>87</v>
      </c>
      <c r="AV175" s="12" t="s">
        <v>87</v>
      </c>
      <c r="AW175" s="12" t="s">
        <v>38</v>
      </c>
      <c r="AX175" s="12" t="s">
        <v>85</v>
      </c>
      <c r="AY175" s="238" t="s">
        <v>171</v>
      </c>
    </row>
    <row r="176" s="1" customFormat="1" ht="16.5" customHeight="1">
      <c r="B176" s="38"/>
      <c r="C176" s="205" t="s">
        <v>470</v>
      </c>
      <c r="D176" s="205" t="s">
        <v>173</v>
      </c>
      <c r="E176" s="206" t="s">
        <v>2563</v>
      </c>
      <c r="F176" s="207" t="s">
        <v>2564</v>
      </c>
      <c r="G176" s="208" t="s">
        <v>496</v>
      </c>
      <c r="H176" s="209">
        <v>1</v>
      </c>
      <c r="I176" s="210"/>
      <c r="J176" s="211">
        <f>ROUND(I176*H176,2)</f>
        <v>0</v>
      </c>
      <c r="K176" s="207" t="s">
        <v>1</v>
      </c>
      <c r="L176" s="43"/>
      <c r="M176" s="212" t="s">
        <v>1</v>
      </c>
      <c r="N176" s="213" t="s">
        <v>48</v>
      </c>
      <c r="O176" s="79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AR176" s="16" t="s">
        <v>178</v>
      </c>
      <c r="AT176" s="16" t="s">
        <v>173</v>
      </c>
      <c r="AU176" s="16" t="s">
        <v>87</v>
      </c>
      <c r="AY176" s="16" t="s">
        <v>171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6" t="s">
        <v>85</v>
      </c>
      <c r="BK176" s="216">
        <f>ROUND(I176*H176,2)</f>
        <v>0</v>
      </c>
      <c r="BL176" s="16" t="s">
        <v>178</v>
      </c>
      <c r="BM176" s="16" t="s">
        <v>2565</v>
      </c>
    </row>
    <row r="177" s="12" customFormat="1">
      <c r="B177" s="228"/>
      <c r="C177" s="229"/>
      <c r="D177" s="219" t="s">
        <v>180</v>
      </c>
      <c r="E177" s="230" t="s">
        <v>1</v>
      </c>
      <c r="F177" s="231" t="s">
        <v>2566</v>
      </c>
      <c r="G177" s="229"/>
      <c r="H177" s="232">
        <v>1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AT177" s="238" t="s">
        <v>180</v>
      </c>
      <c r="AU177" s="238" t="s">
        <v>87</v>
      </c>
      <c r="AV177" s="12" t="s">
        <v>87</v>
      </c>
      <c r="AW177" s="12" t="s">
        <v>38</v>
      </c>
      <c r="AX177" s="12" t="s">
        <v>85</v>
      </c>
      <c r="AY177" s="238" t="s">
        <v>171</v>
      </c>
    </row>
    <row r="178" s="1" customFormat="1" ht="16.5" customHeight="1">
      <c r="B178" s="38"/>
      <c r="C178" s="205" t="s">
        <v>475</v>
      </c>
      <c r="D178" s="205" t="s">
        <v>173</v>
      </c>
      <c r="E178" s="206" t="s">
        <v>2567</v>
      </c>
      <c r="F178" s="207" t="s">
        <v>2568</v>
      </c>
      <c r="G178" s="208" t="s">
        <v>496</v>
      </c>
      <c r="H178" s="209">
        <v>1</v>
      </c>
      <c r="I178" s="210"/>
      <c r="J178" s="211">
        <f>ROUND(I178*H178,2)</f>
        <v>0</v>
      </c>
      <c r="K178" s="207" t="s">
        <v>1</v>
      </c>
      <c r="L178" s="43"/>
      <c r="M178" s="212" t="s">
        <v>1</v>
      </c>
      <c r="N178" s="213" t="s">
        <v>48</v>
      </c>
      <c r="O178" s="79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AR178" s="16" t="s">
        <v>178</v>
      </c>
      <c r="AT178" s="16" t="s">
        <v>173</v>
      </c>
      <c r="AU178" s="16" t="s">
        <v>87</v>
      </c>
      <c r="AY178" s="16" t="s">
        <v>171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6" t="s">
        <v>85</v>
      </c>
      <c r="BK178" s="216">
        <f>ROUND(I178*H178,2)</f>
        <v>0</v>
      </c>
      <c r="BL178" s="16" t="s">
        <v>178</v>
      </c>
      <c r="BM178" s="16" t="s">
        <v>2569</v>
      </c>
    </row>
    <row r="179" s="10" customFormat="1" ht="22.8" customHeight="1">
      <c r="B179" s="189"/>
      <c r="C179" s="190"/>
      <c r="D179" s="191" t="s">
        <v>76</v>
      </c>
      <c r="E179" s="203" t="s">
        <v>211</v>
      </c>
      <c r="F179" s="203" t="s">
        <v>2570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SUM(P180:P182)</f>
        <v>0</v>
      </c>
      <c r="Q179" s="197"/>
      <c r="R179" s="198">
        <f>SUM(R180:R182)</f>
        <v>0.92018</v>
      </c>
      <c r="S179" s="197"/>
      <c r="T179" s="199">
        <f>SUM(T180:T182)</f>
        <v>0</v>
      </c>
      <c r="AR179" s="200" t="s">
        <v>85</v>
      </c>
      <c r="AT179" s="201" t="s">
        <v>76</v>
      </c>
      <c r="AU179" s="201" t="s">
        <v>85</v>
      </c>
      <c r="AY179" s="200" t="s">
        <v>171</v>
      </c>
      <c r="BK179" s="202">
        <f>SUM(BK180:BK182)</f>
        <v>0</v>
      </c>
    </row>
    <row r="180" s="1" customFormat="1" ht="16.5" customHeight="1">
      <c r="B180" s="38"/>
      <c r="C180" s="205" t="s">
        <v>480</v>
      </c>
      <c r="D180" s="205" t="s">
        <v>173</v>
      </c>
      <c r="E180" s="206" t="s">
        <v>2571</v>
      </c>
      <c r="F180" s="207" t="s">
        <v>2572</v>
      </c>
      <c r="G180" s="208" t="s">
        <v>189</v>
      </c>
      <c r="H180" s="209">
        <v>10.42</v>
      </c>
      <c r="I180" s="210"/>
      <c r="J180" s="211">
        <f>ROUND(I180*H180,2)</f>
        <v>0</v>
      </c>
      <c r="K180" s="207" t="s">
        <v>177</v>
      </c>
      <c r="L180" s="43"/>
      <c r="M180" s="212" t="s">
        <v>1</v>
      </c>
      <c r="N180" s="213" t="s">
        <v>48</v>
      </c>
      <c r="O180" s="79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AR180" s="16" t="s">
        <v>178</v>
      </c>
      <c r="AT180" s="16" t="s">
        <v>173</v>
      </c>
      <c r="AU180" s="16" t="s">
        <v>87</v>
      </c>
      <c r="AY180" s="16" t="s">
        <v>171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6" t="s">
        <v>85</v>
      </c>
      <c r="BK180" s="216">
        <f>ROUND(I180*H180,2)</f>
        <v>0</v>
      </c>
      <c r="BL180" s="16" t="s">
        <v>178</v>
      </c>
      <c r="BM180" s="16" t="s">
        <v>2573</v>
      </c>
    </row>
    <row r="181" s="12" customFormat="1">
      <c r="B181" s="228"/>
      <c r="C181" s="229"/>
      <c r="D181" s="219" t="s">
        <v>180</v>
      </c>
      <c r="E181" s="230" t="s">
        <v>1</v>
      </c>
      <c r="F181" s="231" t="s">
        <v>2574</v>
      </c>
      <c r="G181" s="229"/>
      <c r="H181" s="232">
        <v>10.42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AT181" s="238" t="s">
        <v>180</v>
      </c>
      <c r="AU181" s="238" t="s">
        <v>87</v>
      </c>
      <c r="AV181" s="12" t="s">
        <v>87</v>
      </c>
      <c r="AW181" s="12" t="s">
        <v>38</v>
      </c>
      <c r="AX181" s="12" t="s">
        <v>85</v>
      </c>
      <c r="AY181" s="238" t="s">
        <v>171</v>
      </c>
    </row>
    <row r="182" s="1" customFormat="1" ht="16.5" customHeight="1">
      <c r="B182" s="38"/>
      <c r="C182" s="205" t="s">
        <v>484</v>
      </c>
      <c r="D182" s="205" t="s">
        <v>173</v>
      </c>
      <c r="E182" s="206" t="s">
        <v>2575</v>
      </c>
      <c r="F182" s="207" t="s">
        <v>2576</v>
      </c>
      <c r="G182" s="208" t="s">
        <v>331</v>
      </c>
      <c r="H182" s="209">
        <v>2</v>
      </c>
      <c r="I182" s="210"/>
      <c r="J182" s="211">
        <f>ROUND(I182*H182,2)</f>
        <v>0</v>
      </c>
      <c r="K182" s="207" t="s">
        <v>177</v>
      </c>
      <c r="L182" s="43"/>
      <c r="M182" s="212" t="s">
        <v>1</v>
      </c>
      <c r="N182" s="213" t="s">
        <v>48</v>
      </c>
      <c r="O182" s="79"/>
      <c r="P182" s="214">
        <f>O182*H182</f>
        <v>0</v>
      </c>
      <c r="Q182" s="214">
        <v>0.46009</v>
      </c>
      <c r="R182" s="214">
        <f>Q182*H182</f>
        <v>0.92018</v>
      </c>
      <c r="S182" s="214">
        <v>0</v>
      </c>
      <c r="T182" s="215">
        <f>S182*H182</f>
        <v>0</v>
      </c>
      <c r="AR182" s="16" t="s">
        <v>178</v>
      </c>
      <c r="AT182" s="16" t="s">
        <v>173</v>
      </c>
      <c r="AU182" s="16" t="s">
        <v>87</v>
      </c>
      <c r="AY182" s="16" t="s">
        <v>171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6" t="s">
        <v>85</v>
      </c>
      <c r="BK182" s="216">
        <f>ROUND(I182*H182,2)</f>
        <v>0</v>
      </c>
      <c r="BL182" s="16" t="s">
        <v>178</v>
      </c>
      <c r="BM182" s="16" t="s">
        <v>2577</v>
      </c>
    </row>
    <row r="183" s="10" customFormat="1" ht="22.8" customHeight="1">
      <c r="B183" s="189"/>
      <c r="C183" s="190"/>
      <c r="D183" s="191" t="s">
        <v>76</v>
      </c>
      <c r="E183" s="203" t="s">
        <v>216</v>
      </c>
      <c r="F183" s="203" t="s">
        <v>730</v>
      </c>
      <c r="G183" s="190"/>
      <c r="H183" s="190"/>
      <c r="I183" s="193"/>
      <c r="J183" s="204">
        <f>BK183</f>
        <v>0</v>
      </c>
      <c r="K183" s="190"/>
      <c r="L183" s="195"/>
      <c r="M183" s="196"/>
      <c r="N183" s="197"/>
      <c r="O183" s="197"/>
      <c r="P183" s="198">
        <f>SUM(P184:P189)</f>
        <v>0</v>
      </c>
      <c r="Q183" s="197"/>
      <c r="R183" s="198">
        <f>SUM(R184:R189)</f>
        <v>0</v>
      </c>
      <c r="S183" s="197"/>
      <c r="T183" s="199">
        <f>SUM(T184:T189)</f>
        <v>2.8894799999999998</v>
      </c>
      <c r="AR183" s="200" t="s">
        <v>85</v>
      </c>
      <c r="AT183" s="201" t="s">
        <v>76</v>
      </c>
      <c r="AU183" s="201" t="s">
        <v>85</v>
      </c>
      <c r="AY183" s="200" t="s">
        <v>171</v>
      </c>
      <c r="BK183" s="202">
        <f>SUM(BK184:BK189)</f>
        <v>0</v>
      </c>
    </row>
    <row r="184" s="1" customFormat="1" ht="16.5" customHeight="1">
      <c r="B184" s="38"/>
      <c r="C184" s="205" t="s">
        <v>489</v>
      </c>
      <c r="D184" s="205" t="s">
        <v>173</v>
      </c>
      <c r="E184" s="206" t="s">
        <v>2578</v>
      </c>
      <c r="F184" s="207" t="s">
        <v>2579</v>
      </c>
      <c r="G184" s="208" t="s">
        <v>331</v>
      </c>
      <c r="H184" s="209">
        <v>2</v>
      </c>
      <c r="I184" s="210"/>
      <c r="J184" s="211">
        <f>ROUND(I184*H184,2)</f>
        <v>0</v>
      </c>
      <c r="K184" s="207" t="s">
        <v>177</v>
      </c>
      <c r="L184" s="43"/>
      <c r="M184" s="212" t="s">
        <v>1</v>
      </c>
      <c r="N184" s="213" t="s">
        <v>48</v>
      </c>
      <c r="O184" s="79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AR184" s="16" t="s">
        <v>178</v>
      </c>
      <c r="AT184" s="16" t="s">
        <v>173</v>
      </c>
      <c r="AU184" s="16" t="s">
        <v>87</v>
      </c>
      <c r="AY184" s="16" t="s">
        <v>171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6" t="s">
        <v>85</v>
      </c>
      <c r="BK184" s="216">
        <f>ROUND(I184*H184,2)</f>
        <v>0</v>
      </c>
      <c r="BL184" s="16" t="s">
        <v>178</v>
      </c>
      <c r="BM184" s="16" t="s">
        <v>2580</v>
      </c>
    </row>
    <row r="185" s="1" customFormat="1" ht="16.5" customHeight="1">
      <c r="B185" s="38"/>
      <c r="C185" s="205" t="s">
        <v>493</v>
      </c>
      <c r="D185" s="205" t="s">
        <v>173</v>
      </c>
      <c r="E185" s="206" t="s">
        <v>2581</v>
      </c>
      <c r="F185" s="207" t="s">
        <v>2582</v>
      </c>
      <c r="G185" s="208" t="s">
        <v>331</v>
      </c>
      <c r="H185" s="209">
        <v>30</v>
      </c>
      <c r="I185" s="210"/>
      <c r="J185" s="211">
        <f>ROUND(I185*H185,2)</f>
        <v>0</v>
      </c>
      <c r="K185" s="207" t="s">
        <v>177</v>
      </c>
      <c r="L185" s="43"/>
      <c r="M185" s="212" t="s">
        <v>1</v>
      </c>
      <c r="N185" s="213" t="s">
        <v>48</v>
      </c>
      <c r="O185" s="79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AR185" s="16" t="s">
        <v>178</v>
      </c>
      <c r="AT185" s="16" t="s">
        <v>173</v>
      </c>
      <c r="AU185" s="16" t="s">
        <v>87</v>
      </c>
      <c r="AY185" s="16" t="s">
        <v>171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6" t="s">
        <v>85</v>
      </c>
      <c r="BK185" s="216">
        <f>ROUND(I185*H185,2)</f>
        <v>0</v>
      </c>
      <c r="BL185" s="16" t="s">
        <v>178</v>
      </c>
      <c r="BM185" s="16" t="s">
        <v>2583</v>
      </c>
    </row>
    <row r="186" s="1" customFormat="1" ht="16.5" customHeight="1">
      <c r="B186" s="38"/>
      <c r="C186" s="205" t="s">
        <v>498</v>
      </c>
      <c r="D186" s="205" t="s">
        <v>173</v>
      </c>
      <c r="E186" s="206" t="s">
        <v>815</v>
      </c>
      <c r="F186" s="207" t="s">
        <v>816</v>
      </c>
      <c r="G186" s="208" t="s">
        <v>331</v>
      </c>
      <c r="H186" s="209">
        <v>2</v>
      </c>
      <c r="I186" s="210"/>
      <c r="J186" s="211">
        <f>ROUND(I186*H186,2)</f>
        <v>0</v>
      </c>
      <c r="K186" s="207" t="s">
        <v>177</v>
      </c>
      <c r="L186" s="43"/>
      <c r="M186" s="212" t="s">
        <v>1</v>
      </c>
      <c r="N186" s="213" t="s">
        <v>48</v>
      </c>
      <c r="O186" s="79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AR186" s="16" t="s">
        <v>178</v>
      </c>
      <c r="AT186" s="16" t="s">
        <v>173</v>
      </c>
      <c r="AU186" s="16" t="s">
        <v>87</v>
      </c>
      <c r="AY186" s="16" t="s">
        <v>171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6" t="s">
        <v>85</v>
      </c>
      <c r="BK186" s="216">
        <f>ROUND(I186*H186,2)</f>
        <v>0</v>
      </c>
      <c r="BL186" s="16" t="s">
        <v>178</v>
      </c>
      <c r="BM186" s="16" t="s">
        <v>2584</v>
      </c>
    </row>
    <row r="187" s="1" customFormat="1" ht="16.5" customHeight="1">
      <c r="B187" s="38"/>
      <c r="C187" s="205" t="s">
        <v>504</v>
      </c>
      <c r="D187" s="205" t="s">
        <v>173</v>
      </c>
      <c r="E187" s="206" t="s">
        <v>2585</v>
      </c>
      <c r="F187" s="207" t="s">
        <v>2586</v>
      </c>
      <c r="G187" s="208" t="s">
        <v>189</v>
      </c>
      <c r="H187" s="209">
        <v>23.879999999999999</v>
      </c>
      <c r="I187" s="210"/>
      <c r="J187" s="211">
        <f>ROUND(I187*H187,2)</f>
        <v>0</v>
      </c>
      <c r="K187" s="207" t="s">
        <v>177</v>
      </c>
      <c r="L187" s="43"/>
      <c r="M187" s="212" t="s">
        <v>1</v>
      </c>
      <c r="N187" s="213" t="s">
        <v>48</v>
      </c>
      <c r="O187" s="79"/>
      <c r="P187" s="214">
        <f>O187*H187</f>
        <v>0</v>
      </c>
      <c r="Q187" s="214">
        <v>0</v>
      </c>
      <c r="R187" s="214">
        <f>Q187*H187</f>
        <v>0</v>
      </c>
      <c r="S187" s="214">
        <v>0.081000000000000003</v>
      </c>
      <c r="T187" s="215">
        <f>S187*H187</f>
        <v>1.93428</v>
      </c>
      <c r="AR187" s="16" t="s">
        <v>178</v>
      </c>
      <c r="AT187" s="16" t="s">
        <v>173</v>
      </c>
      <c r="AU187" s="16" t="s">
        <v>87</v>
      </c>
      <c r="AY187" s="16" t="s">
        <v>171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6" t="s">
        <v>85</v>
      </c>
      <c r="BK187" s="216">
        <f>ROUND(I187*H187,2)</f>
        <v>0</v>
      </c>
      <c r="BL187" s="16" t="s">
        <v>178</v>
      </c>
      <c r="BM187" s="16" t="s">
        <v>2587</v>
      </c>
    </row>
    <row r="188" s="12" customFormat="1">
      <c r="B188" s="228"/>
      <c r="C188" s="229"/>
      <c r="D188" s="219" t="s">
        <v>180</v>
      </c>
      <c r="E188" s="230" t="s">
        <v>1</v>
      </c>
      <c r="F188" s="231" t="s">
        <v>2588</v>
      </c>
      <c r="G188" s="229"/>
      <c r="H188" s="232">
        <v>23.879999999999999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AT188" s="238" t="s">
        <v>180</v>
      </c>
      <c r="AU188" s="238" t="s">
        <v>87</v>
      </c>
      <c r="AV188" s="12" t="s">
        <v>87</v>
      </c>
      <c r="AW188" s="12" t="s">
        <v>38</v>
      </c>
      <c r="AX188" s="12" t="s">
        <v>85</v>
      </c>
      <c r="AY188" s="238" t="s">
        <v>171</v>
      </c>
    </row>
    <row r="189" s="1" customFormat="1" ht="16.5" customHeight="1">
      <c r="B189" s="38"/>
      <c r="C189" s="205" t="s">
        <v>510</v>
      </c>
      <c r="D189" s="205" t="s">
        <v>173</v>
      </c>
      <c r="E189" s="206" t="s">
        <v>2589</v>
      </c>
      <c r="F189" s="207" t="s">
        <v>2590</v>
      </c>
      <c r="G189" s="208" t="s">
        <v>189</v>
      </c>
      <c r="H189" s="209">
        <v>23.879999999999999</v>
      </c>
      <c r="I189" s="210"/>
      <c r="J189" s="211">
        <f>ROUND(I189*H189,2)</f>
        <v>0</v>
      </c>
      <c r="K189" s="207" t="s">
        <v>177</v>
      </c>
      <c r="L189" s="43"/>
      <c r="M189" s="271" t="s">
        <v>1</v>
      </c>
      <c r="N189" s="272" t="s">
        <v>48</v>
      </c>
      <c r="O189" s="273"/>
      <c r="P189" s="274">
        <f>O189*H189</f>
        <v>0</v>
      </c>
      <c r="Q189" s="274">
        <v>0</v>
      </c>
      <c r="R189" s="274">
        <f>Q189*H189</f>
        <v>0</v>
      </c>
      <c r="S189" s="274">
        <v>0.040000000000000001</v>
      </c>
      <c r="T189" s="275">
        <f>S189*H189</f>
        <v>0.95519999999999994</v>
      </c>
      <c r="AR189" s="16" t="s">
        <v>178</v>
      </c>
      <c r="AT189" s="16" t="s">
        <v>173</v>
      </c>
      <c r="AU189" s="16" t="s">
        <v>87</v>
      </c>
      <c r="AY189" s="16" t="s">
        <v>171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6" t="s">
        <v>85</v>
      </c>
      <c r="BK189" s="216">
        <f>ROUND(I189*H189,2)</f>
        <v>0</v>
      </c>
      <c r="BL189" s="16" t="s">
        <v>178</v>
      </c>
      <c r="BM189" s="16" t="s">
        <v>2591</v>
      </c>
    </row>
    <row r="190" s="1" customFormat="1" ht="6.96" customHeight="1">
      <c r="B190" s="57"/>
      <c r="C190" s="58"/>
      <c r="D190" s="58"/>
      <c r="E190" s="58"/>
      <c r="F190" s="58"/>
      <c r="G190" s="58"/>
      <c r="H190" s="58"/>
      <c r="I190" s="155"/>
      <c r="J190" s="58"/>
      <c r="K190" s="58"/>
      <c r="L190" s="43"/>
    </row>
  </sheetData>
  <sheetProtection sheet="1" autoFilter="0" formatColumns="0" formatRows="0" objects="1" scenarios="1" spinCount="100000" saltValue="9sDrmSn3iKBVCUkC0eWleTEeeOt3sx5bJ6iIwc3AgfMW/bey0zxWeb+wbbQpAuYa1eBGwZPzJYiWUoLMqSZJxA==" hashValue="8RzpswzqeD5xmT5BRuX7wZ7B6JQqIA7DDOKeQt1F6RytDbtbyRcVdonDsChMpxYyeLP6l4iUZjDKc8MahW/VUw==" algorithmName="SHA-512" password="CC35"/>
  <autoFilter ref="C87:K18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96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87</v>
      </c>
    </row>
    <row r="4" ht="24.96" customHeight="1">
      <c r="B4" s="19"/>
      <c r="D4" s="128" t="s">
        <v>115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Stavební úpravy ZŠ Mnichovická 23.4.2019</v>
      </c>
      <c r="F7" s="129"/>
      <c r="G7" s="129"/>
      <c r="H7" s="129"/>
      <c r="L7" s="19"/>
    </row>
    <row r="8" s="1" customFormat="1" ht="12" customHeight="1">
      <c r="B8" s="43"/>
      <c r="D8" s="129" t="s">
        <v>116</v>
      </c>
      <c r="I8" s="131"/>
      <c r="L8" s="43"/>
    </row>
    <row r="9" s="1" customFormat="1" ht="36.96" customHeight="1">
      <c r="B9" s="43"/>
      <c r="E9" s="132" t="s">
        <v>2592</v>
      </c>
      <c r="F9" s="1"/>
      <c r="G9" s="1"/>
      <c r="H9" s="1"/>
      <c r="I9" s="131"/>
      <c r="L9" s="43"/>
    </row>
    <row r="10" s="1" customFormat="1">
      <c r="B10" s="43"/>
      <c r="I10" s="131"/>
      <c r="L10" s="43"/>
    </row>
    <row r="11" s="1" customFormat="1" ht="12" customHeight="1">
      <c r="B11" s="43"/>
      <c r="D11" s="129" t="s">
        <v>18</v>
      </c>
      <c r="F11" s="16" t="s">
        <v>1</v>
      </c>
      <c r="I11" s="133" t="s">
        <v>20</v>
      </c>
      <c r="J11" s="16" t="s">
        <v>1</v>
      </c>
      <c r="L11" s="43"/>
    </row>
    <row r="12" s="1" customFormat="1" ht="12" customHeight="1">
      <c r="B12" s="43"/>
      <c r="D12" s="129" t="s">
        <v>22</v>
      </c>
      <c r="F12" s="16" t="s">
        <v>23</v>
      </c>
      <c r="I12" s="133" t="s">
        <v>24</v>
      </c>
      <c r="J12" s="134" t="str">
        <f>'Rekapitulace stavby'!AN8</f>
        <v>17. 1. 2019</v>
      </c>
      <c r="L12" s="43"/>
    </row>
    <row r="13" s="1" customFormat="1" ht="10.8" customHeight="1">
      <c r="B13" s="43"/>
      <c r="I13" s="131"/>
      <c r="L13" s="43"/>
    </row>
    <row r="14" s="1" customFormat="1" ht="12" customHeight="1">
      <c r="B14" s="43"/>
      <c r="D14" s="129" t="s">
        <v>30</v>
      </c>
      <c r="I14" s="133" t="s">
        <v>31</v>
      </c>
      <c r="J14" s="16" t="s">
        <v>1</v>
      </c>
      <c r="L14" s="43"/>
    </row>
    <row r="15" s="1" customFormat="1" ht="18" customHeight="1">
      <c r="B15" s="43"/>
      <c r="E15" s="16" t="s">
        <v>32</v>
      </c>
      <c r="I15" s="133" t="s">
        <v>33</v>
      </c>
      <c r="J15" s="16" t="s">
        <v>1</v>
      </c>
      <c r="L15" s="43"/>
    </row>
    <row r="16" s="1" customFormat="1" ht="6.96" customHeight="1">
      <c r="B16" s="43"/>
      <c r="I16" s="131"/>
      <c r="L16" s="43"/>
    </row>
    <row r="17" s="1" customFormat="1" ht="12" customHeight="1">
      <c r="B17" s="43"/>
      <c r="D17" s="129" t="s">
        <v>34</v>
      </c>
      <c r="I17" s="133" t="s">
        <v>31</v>
      </c>
      <c r="J17" s="32" t="str">
        <f>'Rekapitulace stavby'!AN13</f>
        <v>Vyplň údaj</v>
      </c>
      <c r="L17" s="43"/>
    </row>
    <row r="18" s="1" customFormat="1" ht="18" customHeight="1">
      <c r="B18" s="43"/>
      <c r="E18" s="32" t="str">
        <f>'Rekapitulace stavby'!E14</f>
        <v>Vyplň údaj</v>
      </c>
      <c r="F18" s="16"/>
      <c r="G18" s="16"/>
      <c r="H18" s="16"/>
      <c r="I18" s="133" t="s">
        <v>33</v>
      </c>
      <c r="J18" s="32" t="str">
        <f>'Rekapitulace stavby'!AN14</f>
        <v>Vyplň údaj</v>
      </c>
      <c r="L18" s="43"/>
    </row>
    <row r="19" s="1" customFormat="1" ht="6.96" customHeight="1">
      <c r="B19" s="43"/>
      <c r="I19" s="131"/>
      <c r="L19" s="43"/>
    </row>
    <row r="20" s="1" customFormat="1" ht="12" customHeight="1">
      <c r="B20" s="43"/>
      <c r="D20" s="129" t="s">
        <v>36</v>
      </c>
      <c r="I20" s="133" t="s">
        <v>31</v>
      </c>
      <c r="J20" s="16" t="s">
        <v>1</v>
      </c>
      <c r="L20" s="43"/>
    </row>
    <row r="21" s="1" customFormat="1" ht="18" customHeight="1">
      <c r="B21" s="43"/>
      <c r="E21" s="16" t="s">
        <v>37</v>
      </c>
      <c r="I21" s="133" t="s">
        <v>33</v>
      </c>
      <c r="J21" s="16" t="s">
        <v>1</v>
      </c>
      <c r="L21" s="43"/>
    </row>
    <row r="22" s="1" customFormat="1" ht="6.96" customHeight="1">
      <c r="B22" s="43"/>
      <c r="I22" s="131"/>
      <c r="L22" s="43"/>
    </row>
    <row r="23" s="1" customFormat="1" ht="12" customHeight="1">
      <c r="B23" s="43"/>
      <c r="D23" s="129" t="s">
        <v>39</v>
      </c>
      <c r="I23" s="133" t="s">
        <v>31</v>
      </c>
      <c r="J23" s="16" t="str">
        <f>IF('Rekapitulace stavby'!AN19="","",'Rekapitulace stavby'!AN19)</f>
        <v/>
      </c>
      <c r="L23" s="43"/>
    </row>
    <row r="24" s="1" customFormat="1" ht="18" customHeight="1">
      <c r="B24" s="43"/>
      <c r="E24" s="16" t="str">
        <f>IF('Rekapitulace stavby'!E20="","",'Rekapitulace stavby'!E20)</f>
        <v xml:space="preserve"> </v>
      </c>
      <c r="I24" s="133" t="s">
        <v>33</v>
      </c>
      <c r="J24" s="16" t="str">
        <f>IF('Rekapitulace stavby'!AN20="","",'Rekapitulace stavby'!AN20)</f>
        <v/>
      </c>
      <c r="L24" s="43"/>
    </row>
    <row r="25" s="1" customFormat="1" ht="6.96" customHeight="1">
      <c r="B25" s="43"/>
      <c r="I25" s="131"/>
      <c r="L25" s="43"/>
    </row>
    <row r="26" s="1" customFormat="1" ht="12" customHeight="1">
      <c r="B26" s="43"/>
      <c r="D26" s="129" t="s">
        <v>41</v>
      </c>
      <c r="I26" s="131"/>
      <c r="L26" s="43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3"/>
      <c r="I28" s="131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38"/>
      <c r="J29" s="71"/>
      <c r="K29" s="71"/>
      <c r="L29" s="43"/>
    </row>
    <row r="30" s="1" customFormat="1" ht="25.44" customHeight="1">
      <c r="B30" s="43"/>
      <c r="D30" s="139" t="s">
        <v>43</v>
      </c>
      <c r="I30" s="131"/>
      <c r="J30" s="140">
        <f>ROUND(J88,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38"/>
      <c r="J31" s="71"/>
      <c r="K31" s="71"/>
      <c r="L31" s="43"/>
    </row>
    <row r="32" s="1" customFormat="1" ht="14.4" customHeight="1">
      <c r="B32" s="43"/>
      <c r="F32" s="141" t="s">
        <v>45</v>
      </c>
      <c r="I32" s="142" t="s">
        <v>44</v>
      </c>
      <c r="J32" s="141" t="s">
        <v>46</v>
      </c>
      <c r="L32" s="43"/>
    </row>
    <row r="33" s="1" customFormat="1" ht="14.4" customHeight="1">
      <c r="B33" s="43"/>
      <c r="D33" s="129" t="s">
        <v>47</v>
      </c>
      <c r="E33" s="129" t="s">
        <v>48</v>
      </c>
      <c r="F33" s="143">
        <f>ROUND((SUM(BE88:BE160)),  2)</f>
        <v>0</v>
      </c>
      <c r="I33" s="144">
        <v>0.20999999999999999</v>
      </c>
      <c r="J33" s="143">
        <f>ROUND(((SUM(BE88:BE160))*I33),  2)</f>
        <v>0</v>
      </c>
      <c r="L33" s="43"/>
    </row>
    <row r="34" s="1" customFormat="1" ht="14.4" customHeight="1">
      <c r="B34" s="43"/>
      <c r="E34" s="129" t="s">
        <v>49</v>
      </c>
      <c r="F34" s="143">
        <f>ROUND((SUM(BF88:BF160)),  2)</f>
        <v>0</v>
      </c>
      <c r="I34" s="144">
        <v>0.14999999999999999</v>
      </c>
      <c r="J34" s="143">
        <f>ROUND(((SUM(BF88:BF160))*I34),  2)</f>
        <v>0</v>
      </c>
      <c r="L34" s="43"/>
    </row>
    <row r="35" hidden="1" s="1" customFormat="1" ht="14.4" customHeight="1">
      <c r="B35" s="43"/>
      <c r="E35" s="129" t="s">
        <v>50</v>
      </c>
      <c r="F35" s="143">
        <f>ROUND((SUM(BG88:BG160)),  2)</f>
        <v>0</v>
      </c>
      <c r="I35" s="144">
        <v>0.20999999999999999</v>
      </c>
      <c r="J35" s="143">
        <f>0</f>
        <v>0</v>
      </c>
      <c r="L35" s="43"/>
    </row>
    <row r="36" hidden="1" s="1" customFormat="1" ht="14.4" customHeight="1">
      <c r="B36" s="43"/>
      <c r="E36" s="129" t="s">
        <v>51</v>
      </c>
      <c r="F36" s="143">
        <f>ROUND((SUM(BH88:BH160)),  2)</f>
        <v>0</v>
      </c>
      <c r="I36" s="144">
        <v>0.14999999999999999</v>
      </c>
      <c r="J36" s="143">
        <f>0</f>
        <v>0</v>
      </c>
      <c r="L36" s="43"/>
    </row>
    <row r="37" hidden="1" s="1" customFormat="1" ht="14.4" customHeight="1">
      <c r="B37" s="43"/>
      <c r="E37" s="129" t="s">
        <v>52</v>
      </c>
      <c r="F37" s="143">
        <f>ROUND((SUM(BI88:BI160)),  2)</f>
        <v>0</v>
      </c>
      <c r="I37" s="144">
        <v>0</v>
      </c>
      <c r="J37" s="143">
        <f>0</f>
        <v>0</v>
      </c>
      <c r="L37" s="43"/>
    </row>
    <row r="38" s="1" customFormat="1" ht="6.96" customHeight="1">
      <c r="B38" s="43"/>
      <c r="I38" s="131"/>
      <c r="L38" s="43"/>
    </row>
    <row r="39" s="1" customFormat="1" ht="25.44" customHeight="1">
      <c r="B39" s="43"/>
      <c r="C39" s="145"/>
      <c r="D39" s="146" t="s">
        <v>53</v>
      </c>
      <c r="E39" s="147"/>
      <c r="F39" s="147"/>
      <c r="G39" s="148" t="s">
        <v>54</v>
      </c>
      <c r="H39" s="149" t="s">
        <v>55</v>
      </c>
      <c r="I39" s="150"/>
      <c r="J39" s="151">
        <f>SUM(J30:J37)</f>
        <v>0</v>
      </c>
      <c r="K39" s="152"/>
      <c r="L39" s="43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3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3"/>
    </row>
    <row r="45" s="1" customFormat="1" ht="24.96" customHeight="1">
      <c r="B45" s="38"/>
      <c r="C45" s="22" t="s">
        <v>118</v>
      </c>
      <c r="D45" s="39"/>
      <c r="E45" s="39"/>
      <c r="F45" s="39"/>
      <c r="G45" s="39"/>
      <c r="H45" s="39"/>
      <c r="I45" s="131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1"/>
      <c r="J46" s="39"/>
      <c r="K46" s="39"/>
      <c r="L46" s="43"/>
    </row>
    <row r="47" s="1" customFormat="1" ht="12" customHeight="1">
      <c r="B47" s="38"/>
      <c r="C47" s="31" t="s">
        <v>16</v>
      </c>
      <c r="D47" s="39"/>
      <c r="E47" s="39"/>
      <c r="F47" s="39"/>
      <c r="G47" s="39"/>
      <c r="H47" s="39"/>
      <c r="I47" s="131"/>
      <c r="J47" s="39"/>
      <c r="K47" s="39"/>
      <c r="L47" s="43"/>
    </row>
    <row r="48" s="1" customFormat="1" ht="16.5" customHeight="1">
      <c r="B48" s="38"/>
      <c r="C48" s="39"/>
      <c r="D48" s="39"/>
      <c r="E48" s="159" t="str">
        <f>E7</f>
        <v>Stavební úpravy ZŠ Mnichovická 23.4.2019</v>
      </c>
      <c r="F48" s="31"/>
      <c r="G48" s="31"/>
      <c r="H48" s="31"/>
      <c r="I48" s="131"/>
      <c r="J48" s="39"/>
      <c r="K48" s="39"/>
      <c r="L48" s="43"/>
    </row>
    <row r="49" s="1" customFormat="1" ht="12" customHeight="1">
      <c r="B49" s="38"/>
      <c r="C49" s="31" t="s">
        <v>116</v>
      </c>
      <c r="D49" s="39"/>
      <c r="E49" s="39"/>
      <c r="F49" s="39"/>
      <c r="G49" s="39"/>
      <c r="H49" s="39"/>
      <c r="I49" s="131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SO 04 - UT</v>
      </c>
      <c r="F50" s="39"/>
      <c r="G50" s="39"/>
      <c r="H50" s="39"/>
      <c r="I50" s="131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1"/>
      <c r="J51" s="39"/>
      <c r="K51" s="39"/>
      <c r="L51" s="43"/>
    </row>
    <row r="52" s="1" customFormat="1" ht="12" customHeight="1">
      <c r="B52" s="38"/>
      <c r="C52" s="31" t="s">
        <v>22</v>
      </c>
      <c r="D52" s="39"/>
      <c r="E52" s="39"/>
      <c r="F52" s="26" t="str">
        <f>F12</f>
        <v>Mnichovická 62, Kolín</v>
      </c>
      <c r="G52" s="39"/>
      <c r="H52" s="39"/>
      <c r="I52" s="133" t="s">
        <v>24</v>
      </c>
      <c r="J52" s="67" t="str">
        <f>IF(J12="","",J12)</f>
        <v>17. 1. 2019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1"/>
      <c r="J53" s="39"/>
      <c r="K53" s="39"/>
      <c r="L53" s="43"/>
    </row>
    <row r="54" s="1" customFormat="1" ht="24.9" customHeight="1">
      <c r="B54" s="38"/>
      <c r="C54" s="31" t="s">
        <v>30</v>
      </c>
      <c r="D54" s="39"/>
      <c r="E54" s="39"/>
      <c r="F54" s="26" t="str">
        <f>E15</f>
        <v>Město Kolín, Karlovo nám. 78, 280 12 Kolín 1</v>
      </c>
      <c r="G54" s="39"/>
      <c r="H54" s="39"/>
      <c r="I54" s="133" t="s">
        <v>36</v>
      </c>
      <c r="J54" s="36" t="str">
        <f>E21</f>
        <v>Projecticon s.r.o., Nový Hrádek 151, 549 522</v>
      </c>
      <c r="K54" s="39"/>
      <c r="L54" s="43"/>
    </row>
    <row r="55" s="1" customFormat="1" ht="13.65" customHeight="1">
      <c r="B55" s="38"/>
      <c r="C55" s="31" t="s">
        <v>34</v>
      </c>
      <c r="D55" s="39"/>
      <c r="E55" s="39"/>
      <c r="F55" s="26" t="str">
        <f>IF(E18="","",E18)</f>
        <v>Vyplň údaj</v>
      </c>
      <c r="G55" s="39"/>
      <c r="H55" s="39"/>
      <c r="I55" s="133" t="s">
        <v>39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1"/>
      <c r="J56" s="39"/>
      <c r="K56" s="39"/>
      <c r="L56" s="43"/>
    </row>
    <row r="57" s="1" customFormat="1" ht="29.28" customHeight="1">
      <c r="B57" s="38"/>
      <c r="C57" s="160" t="s">
        <v>119</v>
      </c>
      <c r="D57" s="161"/>
      <c r="E57" s="161"/>
      <c r="F57" s="161"/>
      <c r="G57" s="161"/>
      <c r="H57" s="161"/>
      <c r="I57" s="162"/>
      <c r="J57" s="163" t="s">
        <v>120</v>
      </c>
      <c r="K57" s="161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1"/>
      <c r="J58" s="39"/>
      <c r="K58" s="39"/>
      <c r="L58" s="43"/>
    </row>
    <row r="59" s="1" customFormat="1" ht="22.8" customHeight="1">
      <c r="B59" s="38"/>
      <c r="C59" s="164" t="s">
        <v>121</v>
      </c>
      <c r="D59" s="39"/>
      <c r="E59" s="39"/>
      <c r="F59" s="39"/>
      <c r="G59" s="39"/>
      <c r="H59" s="39"/>
      <c r="I59" s="131"/>
      <c r="J59" s="98">
        <f>J88</f>
        <v>0</v>
      </c>
      <c r="K59" s="39"/>
      <c r="L59" s="43"/>
      <c r="AU59" s="16" t="s">
        <v>122</v>
      </c>
    </row>
    <row r="60" s="7" customFormat="1" ht="24.96" customHeight="1">
      <c r="B60" s="165"/>
      <c r="C60" s="166"/>
      <c r="D60" s="167" t="s">
        <v>123</v>
      </c>
      <c r="E60" s="168"/>
      <c r="F60" s="168"/>
      <c r="G60" s="168"/>
      <c r="H60" s="168"/>
      <c r="I60" s="169"/>
      <c r="J60" s="170">
        <f>J89</f>
        <v>0</v>
      </c>
      <c r="K60" s="166"/>
      <c r="L60" s="171"/>
    </row>
    <row r="61" s="8" customFormat="1" ht="19.92" customHeight="1">
      <c r="B61" s="172"/>
      <c r="C61" s="173"/>
      <c r="D61" s="174" t="s">
        <v>130</v>
      </c>
      <c r="E61" s="175"/>
      <c r="F61" s="175"/>
      <c r="G61" s="175"/>
      <c r="H61" s="175"/>
      <c r="I61" s="176"/>
      <c r="J61" s="177">
        <f>J90</f>
        <v>0</v>
      </c>
      <c r="K61" s="173"/>
      <c r="L61" s="178"/>
    </row>
    <row r="62" s="7" customFormat="1" ht="24.96" customHeight="1">
      <c r="B62" s="165"/>
      <c r="C62" s="166"/>
      <c r="D62" s="167" t="s">
        <v>133</v>
      </c>
      <c r="E62" s="168"/>
      <c r="F62" s="168"/>
      <c r="G62" s="168"/>
      <c r="H62" s="168"/>
      <c r="I62" s="169"/>
      <c r="J62" s="170">
        <f>J94</f>
        <v>0</v>
      </c>
      <c r="K62" s="166"/>
      <c r="L62" s="171"/>
    </row>
    <row r="63" s="8" customFormat="1" ht="19.92" customHeight="1">
      <c r="B63" s="172"/>
      <c r="C63" s="173"/>
      <c r="D63" s="174" t="s">
        <v>2593</v>
      </c>
      <c r="E63" s="175"/>
      <c r="F63" s="175"/>
      <c r="G63" s="175"/>
      <c r="H63" s="175"/>
      <c r="I63" s="176"/>
      <c r="J63" s="177">
        <f>J95</f>
        <v>0</v>
      </c>
      <c r="K63" s="173"/>
      <c r="L63" s="178"/>
    </row>
    <row r="64" s="8" customFormat="1" ht="19.92" customHeight="1">
      <c r="B64" s="172"/>
      <c r="C64" s="173"/>
      <c r="D64" s="174" t="s">
        <v>2594</v>
      </c>
      <c r="E64" s="175"/>
      <c r="F64" s="175"/>
      <c r="G64" s="175"/>
      <c r="H64" s="175"/>
      <c r="I64" s="176"/>
      <c r="J64" s="177">
        <f>J98</f>
        <v>0</v>
      </c>
      <c r="K64" s="173"/>
      <c r="L64" s="178"/>
    </row>
    <row r="65" s="8" customFormat="1" ht="19.92" customHeight="1">
      <c r="B65" s="172"/>
      <c r="C65" s="173"/>
      <c r="D65" s="174" t="s">
        <v>2595</v>
      </c>
      <c r="E65" s="175"/>
      <c r="F65" s="175"/>
      <c r="G65" s="175"/>
      <c r="H65" s="175"/>
      <c r="I65" s="176"/>
      <c r="J65" s="177">
        <f>J130</f>
        <v>0</v>
      </c>
      <c r="K65" s="173"/>
      <c r="L65" s="178"/>
    </row>
    <row r="66" s="8" customFormat="1" ht="19.92" customHeight="1">
      <c r="B66" s="172"/>
      <c r="C66" s="173"/>
      <c r="D66" s="174" t="s">
        <v>138</v>
      </c>
      <c r="E66" s="175"/>
      <c r="F66" s="175"/>
      <c r="G66" s="175"/>
      <c r="H66" s="175"/>
      <c r="I66" s="176"/>
      <c r="J66" s="177">
        <f>J141</f>
        <v>0</v>
      </c>
      <c r="K66" s="173"/>
      <c r="L66" s="178"/>
    </row>
    <row r="67" s="7" customFormat="1" ht="24.96" customHeight="1">
      <c r="B67" s="165"/>
      <c r="C67" s="166"/>
      <c r="D67" s="167" t="s">
        <v>153</v>
      </c>
      <c r="E67" s="168"/>
      <c r="F67" s="168"/>
      <c r="G67" s="168"/>
      <c r="H67" s="168"/>
      <c r="I67" s="169"/>
      <c r="J67" s="170">
        <f>J147</f>
        <v>0</v>
      </c>
      <c r="K67" s="166"/>
      <c r="L67" s="171"/>
    </row>
    <row r="68" s="8" customFormat="1" ht="19.92" customHeight="1">
      <c r="B68" s="172"/>
      <c r="C68" s="173"/>
      <c r="D68" s="174" t="s">
        <v>2596</v>
      </c>
      <c r="E68" s="175"/>
      <c r="F68" s="175"/>
      <c r="G68" s="175"/>
      <c r="H68" s="175"/>
      <c r="I68" s="176"/>
      <c r="J68" s="177">
        <f>J148</f>
        <v>0</v>
      </c>
      <c r="K68" s="173"/>
      <c r="L68" s="178"/>
    </row>
    <row r="69" s="1" customFormat="1" ht="21.84" customHeight="1">
      <c r="B69" s="38"/>
      <c r="C69" s="39"/>
      <c r="D69" s="39"/>
      <c r="E69" s="39"/>
      <c r="F69" s="39"/>
      <c r="G69" s="39"/>
      <c r="H69" s="39"/>
      <c r="I69" s="131"/>
      <c r="J69" s="39"/>
      <c r="K69" s="39"/>
      <c r="L69" s="43"/>
    </row>
    <row r="70" s="1" customFormat="1" ht="6.96" customHeight="1">
      <c r="B70" s="57"/>
      <c r="C70" s="58"/>
      <c r="D70" s="58"/>
      <c r="E70" s="58"/>
      <c r="F70" s="58"/>
      <c r="G70" s="58"/>
      <c r="H70" s="58"/>
      <c r="I70" s="155"/>
      <c r="J70" s="58"/>
      <c r="K70" s="58"/>
      <c r="L70" s="43"/>
    </row>
    <row r="74" s="1" customFormat="1" ht="6.96" customHeight="1">
      <c r="B74" s="59"/>
      <c r="C74" s="60"/>
      <c r="D74" s="60"/>
      <c r="E74" s="60"/>
      <c r="F74" s="60"/>
      <c r="G74" s="60"/>
      <c r="H74" s="60"/>
      <c r="I74" s="158"/>
      <c r="J74" s="60"/>
      <c r="K74" s="60"/>
      <c r="L74" s="43"/>
    </row>
    <row r="75" s="1" customFormat="1" ht="24.96" customHeight="1">
      <c r="B75" s="38"/>
      <c r="C75" s="22" t="s">
        <v>156</v>
      </c>
      <c r="D75" s="39"/>
      <c r="E75" s="39"/>
      <c r="F75" s="39"/>
      <c r="G75" s="39"/>
      <c r="H75" s="39"/>
      <c r="I75" s="131"/>
      <c r="J75" s="39"/>
      <c r="K75" s="39"/>
      <c r="L75" s="43"/>
    </row>
    <row r="76" s="1" customFormat="1" ht="6.96" customHeight="1">
      <c r="B76" s="38"/>
      <c r="C76" s="39"/>
      <c r="D76" s="39"/>
      <c r="E76" s="39"/>
      <c r="F76" s="39"/>
      <c r="G76" s="39"/>
      <c r="H76" s="39"/>
      <c r="I76" s="131"/>
      <c r="J76" s="39"/>
      <c r="K76" s="39"/>
      <c r="L76" s="43"/>
    </row>
    <row r="77" s="1" customFormat="1" ht="12" customHeight="1">
      <c r="B77" s="38"/>
      <c r="C77" s="31" t="s">
        <v>16</v>
      </c>
      <c r="D77" s="39"/>
      <c r="E77" s="39"/>
      <c r="F77" s="39"/>
      <c r="G77" s="39"/>
      <c r="H77" s="39"/>
      <c r="I77" s="131"/>
      <c r="J77" s="39"/>
      <c r="K77" s="39"/>
      <c r="L77" s="43"/>
    </row>
    <row r="78" s="1" customFormat="1" ht="16.5" customHeight="1">
      <c r="B78" s="38"/>
      <c r="C78" s="39"/>
      <c r="D78" s="39"/>
      <c r="E78" s="159" t="str">
        <f>E7</f>
        <v>Stavební úpravy ZŠ Mnichovická 23.4.2019</v>
      </c>
      <c r="F78" s="31"/>
      <c r="G78" s="31"/>
      <c r="H78" s="31"/>
      <c r="I78" s="131"/>
      <c r="J78" s="39"/>
      <c r="K78" s="39"/>
      <c r="L78" s="43"/>
    </row>
    <row r="79" s="1" customFormat="1" ht="12" customHeight="1">
      <c r="B79" s="38"/>
      <c r="C79" s="31" t="s">
        <v>116</v>
      </c>
      <c r="D79" s="39"/>
      <c r="E79" s="39"/>
      <c r="F79" s="39"/>
      <c r="G79" s="39"/>
      <c r="H79" s="39"/>
      <c r="I79" s="131"/>
      <c r="J79" s="39"/>
      <c r="K79" s="39"/>
      <c r="L79" s="43"/>
    </row>
    <row r="80" s="1" customFormat="1" ht="16.5" customHeight="1">
      <c r="B80" s="38"/>
      <c r="C80" s="39"/>
      <c r="D80" s="39"/>
      <c r="E80" s="64" t="str">
        <f>E9</f>
        <v>SO 04 - UT</v>
      </c>
      <c r="F80" s="39"/>
      <c r="G80" s="39"/>
      <c r="H80" s="39"/>
      <c r="I80" s="131"/>
      <c r="J80" s="39"/>
      <c r="K80" s="39"/>
      <c r="L80" s="43"/>
    </row>
    <row r="81" s="1" customFormat="1" ht="6.96" customHeight="1">
      <c r="B81" s="38"/>
      <c r="C81" s="39"/>
      <c r="D81" s="39"/>
      <c r="E81" s="39"/>
      <c r="F81" s="39"/>
      <c r="G81" s="39"/>
      <c r="H81" s="39"/>
      <c r="I81" s="131"/>
      <c r="J81" s="39"/>
      <c r="K81" s="39"/>
      <c r="L81" s="43"/>
    </row>
    <row r="82" s="1" customFormat="1" ht="12" customHeight="1">
      <c r="B82" s="38"/>
      <c r="C82" s="31" t="s">
        <v>22</v>
      </c>
      <c r="D82" s="39"/>
      <c r="E82" s="39"/>
      <c r="F82" s="26" t="str">
        <f>F12</f>
        <v>Mnichovická 62, Kolín</v>
      </c>
      <c r="G82" s="39"/>
      <c r="H82" s="39"/>
      <c r="I82" s="133" t="s">
        <v>24</v>
      </c>
      <c r="J82" s="67" t="str">
        <f>IF(J12="","",J12)</f>
        <v>17. 1. 2019</v>
      </c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31"/>
      <c r="J83" s="39"/>
      <c r="K83" s="39"/>
      <c r="L83" s="43"/>
    </row>
    <row r="84" s="1" customFormat="1" ht="24.9" customHeight="1">
      <c r="B84" s="38"/>
      <c r="C84" s="31" t="s">
        <v>30</v>
      </c>
      <c r="D84" s="39"/>
      <c r="E84" s="39"/>
      <c r="F84" s="26" t="str">
        <f>E15</f>
        <v>Město Kolín, Karlovo nám. 78, 280 12 Kolín 1</v>
      </c>
      <c r="G84" s="39"/>
      <c r="H84" s="39"/>
      <c r="I84" s="133" t="s">
        <v>36</v>
      </c>
      <c r="J84" s="36" t="str">
        <f>E21</f>
        <v>Projecticon s.r.o., Nový Hrádek 151, 549 522</v>
      </c>
      <c r="K84" s="39"/>
      <c r="L84" s="43"/>
    </row>
    <row r="85" s="1" customFormat="1" ht="13.65" customHeight="1">
      <c r="B85" s="38"/>
      <c r="C85" s="31" t="s">
        <v>34</v>
      </c>
      <c r="D85" s="39"/>
      <c r="E85" s="39"/>
      <c r="F85" s="26" t="str">
        <f>IF(E18="","",E18)</f>
        <v>Vyplň údaj</v>
      </c>
      <c r="G85" s="39"/>
      <c r="H85" s="39"/>
      <c r="I85" s="133" t="s">
        <v>39</v>
      </c>
      <c r="J85" s="36" t="str">
        <f>E24</f>
        <v xml:space="preserve"> </v>
      </c>
      <c r="K85" s="39"/>
      <c r="L85" s="43"/>
    </row>
    <row r="86" s="1" customFormat="1" ht="10.32" customHeight="1">
      <c r="B86" s="38"/>
      <c r="C86" s="39"/>
      <c r="D86" s="39"/>
      <c r="E86" s="39"/>
      <c r="F86" s="39"/>
      <c r="G86" s="39"/>
      <c r="H86" s="39"/>
      <c r="I86" s="131"/>
      <c r="J86" s="39"/>
      <c r="K86" s="39"/>
      <c r="L86" s="43"/>
    </row>
    <row r="87" s="9" customFormat="1" ht="29.28" customHeight="1">
      <c r="B87" s="179"/>
      <c r="C87" s="180" t="s">
        <v>157</v>
      </c>
      <c r="D87" s="181" t="s">
        <v>62</v>
      </c>
      <c r="E87" s="181" t="s">
        <v>58</v>
      </c>
      <c r="F87" s="181" t="s">
        <v>59</v>
      </c>
      <c r="G87" s="181" t="s">
        <v>158</v>
      </c>
      <c r="H87" s="181" t="s">
        <v>159</v>
      </c>
      <c r="I87" s="182" t="s">
        <v>160</v>
      </c>
      <c r="J87" s="181" t="s">
        <v>120</v>
      </c>
      <c r="K87" s="183" t="s">
        <v>161</v>
      </c>
      <c r="L87" s="184"/>
      <c r="M87" s="88" t="s">
        <v>1</v>
      </c>
      <c r="N87" s="89" t="s">
        <v>47</v>
      </c>
      <c r="O87" s="89" t="s">
        <v>162</v>
      </c>
      <c r="P87" s="89" t="s">
        <v>163</v>
      </c>
      <c r="Q87" s="89" t="s">
        <v>164</v>
      </c>
      <c r="R87" s="89" t="s">
        <v>165</v>
      </c>
      <c r="S87" s="89" t="s">
        <v>166</v>
      </c>
      <c r="T87" s="90" t="s">
        <v>167</v>
      </c>
    </row>
    <row r="88" s="1" customFormat="1" ht="22.8" customHeight="1">
      <c r="B88" s="38"/>
      <c r="C88" s="95" t="s">
        <v>168</v>
      </c>
      <c r="D88" s="39"/>
      <c r="E88" s="39"/>
      <c r="F88" s="39"/>
      <c r="G88" s="39"/>
      <c r="H88" s="39"/>
      <c r="I88" s="131"/>
      <c r="J88" s="185">
        <f>BK88</f>
        <v>0</v>
      </c>
      <c r="K88" s="39"/>
      <c r="L88" s="43"/>
      <c r="M88" s="91"/>
      <c r="N88" s="92"/>
      <c r="O88" s="92"/>
      <c r="P88" s="186">
        <f>P89+P94+P147</f>
        <v>0</v>
      </c>
      <c r="Q88" s="92"/>
      <c r="R88" s="186">
        <f>R89+R94+R147</f>
        <v>5.7273618600000002</v>
      </c>
      <c r="S88" s="92"/>
      <c r="T88" s="187">
        <f>T89+T94+T147</f>
        <v>0.64800000000000002</v>
      </c>
      <c r="AT88" s="16" t="s">
        <v>76</v>
      </c>
      <c r="AU88" s="16" t="s">
        <v>122</v>
      </c>
      <c r="BK88" s="188">
        <f>BK89+BK94+BK147</f>
        <v>0</v>
      </c>
    </row>
    <row r="89" s="10" customFormat="1" ht="25.92" customHeight="1">
      <c r="B89" s="189"/>
      <c r="C89" s="190"/>
      <c r="D89" s="191" t="s">
        <v>76</v>
      </c>
      <c r="E89" s="192" t="s">
        <v>169</v>
      </c>
      <c r="F89" s="192" t="s">
        <v>170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</f>
        <v>0</v>
      </c>
      <c r="Q89" s="197"/>
      <c r="R89" s="198">
        <f>R90</f>
        <v>0</v>
      </c>
      <c r="S89" s="197"/>
      <c r="T89" s="199">
        <f>T90</f>
        <v>0.64800000000000002</v>
      </c>
      <c r="AR89" s="200" t="s">
        <v>85</v>
      </c>
      <c r="AT89" s="201" t="s">
        <v>76</v>
      </c>
      <c r="AU89" s="201" t="s">
        <v>77</v>
      </c>
      <c r="AY89" s="200" t="s">
        <v>171</v>
      </c>
      <c r="BK89" s="202">
        <f>BK90</f>
        <v>0</v>
      </c>
    </row>
    <row r="90" s="10" customFormat="1" ht="22.8" customHeight="1">
      <c r="B90" s="189"/>
      <c r="C90" s="190"/>
      <c r="D90" s="191" t="s">
        <v>76</v>
      </c>
      <c r="E90" s="203" t="s">
        <v>216</v>
      </c>
      <c r="F90" s="203" t="s">
        <v>730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SUM(P91:P93)</f>
        <v>0</v>
      </c>
      <c r="Q90" s="197"/>
      <c r="R90" s="198">
        <f>SUM(R91:R93)</f>
        <v>0</v>
      </c>
      <c r="S90" s="197"/>
      <c r="T90" s="199">
        <f>SUM(T91:T93)</f>
        <v>0.64800000000000002</v>
      </c>
      <c r="AR90" s="200" t="s">
        <v>85</v>
      </c>
      <c r="AT90" s="201" t="s">
        <v>76</v>
      </c>
      <c r="AU90" s="201" t="s">
        <v>85</v>
      </c>
      <c r="AY90" s="200" t="s">
        <v>171</v>
      </c>
      <c r="BK90" s="202">
        <f>SUM(BK91:BK93)</f>
        <v>0</v>
      </c>
    </row>
    <row r="91" s="1" customFormat="1" ht="16.5" customHeight="1">
      <c r="B91" s="38"/>
      <c r="C91" s="205" t="s">
        <v>85</v>
      </c>
      <c r="D91" s="205" t="s">
        <v>173</v>
      </c>
      <c r="E91" s="206" t="s">
        <v>2597</v>
      </c>
      <c r="F91" s="207" t="s">
        <v>2598</v>
      </c>
      <c r="G91" s="208" t="s">
        <v>829</v>
      </c>
      <c r="H91" s="209">
        <v>2</v>
      </c>
      <c r="I91" s="210"/>
      <c r="J91" s="211">
        <f>ROUND(I91*H91,2)</f>
        <v>0</v>
      </c>
      <c r="K91" s="207" t="s">
        <v>177</v>
      </c>
      <c r="L91" s="43"/>
      <c r="M91" s="212" t="s">
        <v>1</v>
      </c>
      <c r="N91" s="213" t="s">
        <v>48</v>
      </c>
      <c r="O91" s="79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AR91" s="16" t="s">
        <v>178</v>
      </c>
      <c r="AT91" s="16" t="s">
        <v>173</v>
      </c>
      <c r="AU91" s="16" t="s">
        <v>87</v>
      </c>
      <c r="AY91" s="16" t="s">
        <v>171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85</v>
      </c>
      <c r="BK91" s="216">
        <f>ROUND(I91*H91,2)</f>
        <v>0</v>
      </c>
      <c r="BL91" s="16" t="s">
        <v>178</v>
      </c>
      <c r="BM91" s="16" t="s">
        <v>2599</v>
      </c>
    </row>
    <row r="92" s="1" customFormat="1" ht="16.5" customHeight="1">
      <c r="B92" s="38"/>
      <c r="C92" s="205" t="s">
        <v>87</v>
      </c>
      <c r="D92" s="205" t="s">
        <v>173</v>
      </c>
      <c r="E92" s="206" t="s">
        <v>2600</v>
      </c>
      <c r="F92" s="207" t="s">
        <v>2601</v>
      </c>
      <c r="G92" s="208" t="s">
        <v>829</v>
      </c>
      <c r="H92" s="209">
        <v>10</v>
      </c>
      <c r="I92" s="210"/>
      <c r="J92" s="211">
        <f>ROUND(I92*H92,2)</f>
        <v>0</v>
      </c>
      <c r="K92" s="207" t="s">
        <v>177</v>
      </c>
      <c r="L92" s="43"/>
      <c r="M92" s="212" t="s">
        <v>1</v>
      </c>
      <c r="N92" s="213" t="s">
        <v>48</v>
      </c>
      <c r="O92" s="79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AR92" s="16" t="s">
        <v>178</v>
      </c>
      <c r="AT92" s="16" t="s">
        <v>173</v>
      </c>
      <c r="AU92" s="16" t="s">
        <v>87</v>
      </c>
      <c r="AY92" s="16" t="s">
        <v>171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85</v>
      </c>
      <c r="BK92" s="216">
        <f>ROUND(I92*H92,2)</f>
        <v>0</v>
      </c>
      <c r="BL92" s="16" t="s">
        <v>178</v>
      </c>
      <c r="BM92" s="16" t="s">
        <v>2602</v>
      </c>
    </row>
    <row r="93" s="1" customFormat="1" ht="16.5" customHeight="1">
      <c r="B93" s="38"/>
      <c r="C93" s="205" t="s">
        <v>186</v>
      </c>
      <c r="D93" s="205" t="s">
        <v>173</v>
      </c>
      <c r="E93" s="206" t="s">
        <v>2603</v>
      </c>
      <c r="F93" s="207" t="s">
        <v>2604</v>
      </c>
      <c r="G93" s="208" t="s">
        <v>194</v>
      </c>
      <c r="H93" s="209">
        <v>0.35999999999999999</v>
      </c>
      <c r="I93" s="210"/>
      <c r="J93" s="211">
        <f>ROUND(I93*H93,2)</f>
        <v>0</v>
      </c>
      <c r="K93" s="207" t="s">
        <v>177</v>
      </c>
      <c r="L93" s="43"/>
      <c r="M93" s="212" t="s">
        <v>1</v>
      </c>
      <c r="N93" s="213" t="s">
        <v>48</v>
      </c>
      <c r="O93" s="79"/>
      <c r="P93" s="214">
        <f>O93*H93</f>
        <v>0</v>
      </c>
      <c r="Q93" s="214">
        <v>0</v>
      </c>
      <c r="R93" s="214">
        <f>Q93*H93</f>
        <v>0</v>
      </c>
      <c r="S93" s="214">
        <v>1.8</v>
      </c>
      <c r="T93" s="215">
        <f>S93*H93</f>
        <v>0.64800000000000002</v>
      </c>
      <c r="AR93" s="16" t="s">
        <v>178</v>
      </c>
      <c r="AT93" s="16" t="s">
        <v>173</v>
      </c>
      <c r="AU93" s="16" t="s">
        <v>87</v>
      </c>
      <c r="AY93" s="16" t="s">
        <v>171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6" t="s">
        <v>85</v>
      </c>
      <c r="BK93" s="216">
        <f>ROUND(I93*H93,2)</f>
        <v>0</v>
      </c>
      <c r="BL93" s="16" t="s">
        <v>178</v>
      </c>
      <c r="BM93" s="16" t="s">
        <v>2605</v>
      </c>
    </row>
    <row r="94" s="10" customFormat="1" ht="25.92" customHeight="1">
      <c r="B94" s="189"/>
      <c r="C94" s="190"/>
      <c r="D94" s="191" t="s">
        <v>76</v>
      </c>
      <c r="E94" s="192" t="s">
        <v>915</v>
      </c>
      <c r="F94" s="192" t="s">
        <v>916</v>
      </c>
      <c r="G94" s="190"/>
      <c r="H94" s="190"/>
      <c r="I94" s="193"/>
      <c r="J94" s="194">
        <f>BK94</f>
        <v>0</v>
      </c>
      <c r="K94" s="190"/>
      <c r="L94" s="195"/>
      <c r="M94" s="196"/>
      <c r="N94" s="197"/>
      <c r="O94" s="197"/>
      <c r="P94" s="198">
        <f>P95+P98+P130+P141</f>
        <v>0</v>
      </c>
      <c r="Q94" s="197"/>
      <c r="R94" s="198">
        <f>R95+R98+R130+R141</f>
        <v>5.7273618600000002</v>
      </c>
      <c r="S94" s="197"/>
      <c r="T94" s="199">
        <f>T95+T98+T130+T141</f>
        <v>0</v>
      </c>
      <c r="AR94" s="200" t="s">
        <v>87</v>
      </c>
      <c r="AT94" s="201" t="s">
        <v>76</v>
      </c>
      <c r="AU94" s="201" t="s">
        <v>77</v>
      </c>
      <c r="AY94" s="200" t="s">
        <v>171</v>
      </c>
      <c r="BK94" s="202">
        <f>BK95+BK98+BK130+BK141</f>
        <v>0</v>
      </c>
    </row>
    <row r="95" s="10" customFormat="1" ht="22.8" customHeight="1">
      <c r="B95" s="189"/>
      <c r="C95" s="190"/>
      <c r="D95" s="191" t="s">
        <v>76</v>
      </c>
      <c r="E95" s="203" t="s">
        <v>2606</v>
      </c>
      <c r="F95" s="203" t="s">
        <v>2607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SUM(P96:P97)</f>
        <v>0</v>
      </c>
      <c r="Q95" s="197"/>
      <c r="R95" s="198">
        <f>SUM(R96:R97)</f>
        <v>0.039939999999999996</v>
      </c>
      <c r="S95" s="197"/>
      <c r="T95" s="199">
        <f>SUM(T96:T97)</f>
        <v>0</v>
      </c>
      <c r="AR95" s="200" t="s">
        <v>87</v>
      </c>
      <c r="AT95" s="201" t="s">
        <v>76</v>
      </c>
      <c r="AU95" s="201" t="s">
        <v>85</v>
      </c>
      <c r="AY95" s="200" t="s">
        <v>171</v>
      </c>
      <c r="BK95" s="202">
        <f>SUM(BK96:BK97)</f>
        <v>0</v>
      </c>
    </row>
    <row r="96" s="1" customFormat="1" ht="16.5" customHeight="1">
      <c r="B96" s="38"/>
      <c r="C96" s="205" t="s">
        <v>178</v>
      </c>
      <c r="D96" s="205" t="s">
        <v>173</v>
      </c>
      <c r="E96" s="206" t="s">
        <v>2608</v>
      </c>
      <c r="F96" s="207" t="s">
        <v>2609</v>
      </c>
      <c r="G96" s="208" t="s">
        <v>331</v>
      </c>
      <c r="H96" s="209">
        <v>1</v>
      </c>
      <c r="I96" s="210"/>
      <c r="J96" s="211">
        <f>ROUND(I96*H96,2)</f>
        <v>0</v>
      </c>
      <c r="K96" s="207" t="s">
        <v>1</v>
      </c>
      <c r="L96" s="43"/>
      <c r="M96" s="212" t="s">
        <v>1</v>
      </c>
      <c r="N96" s="213" t="s">
        <v>48</v>
      </c>
      <c r="O96" s="79"/>
      <c r="P96" s="214">
        <f>O96*H96</f>
        <v>0</v>
      </c>
      <c r="Q96" s="214">
        <v>0.0081300000000000001</v>
      </c>
      <c r="R96" s="214">
        <f>Q96*H96</f>
        <v>0.0081300000000000001</v>
      </c>
      <c r="S96" s="214">
        <v>0</v>
      </c>
      <c r="T96" s="215">
        <f>S96*H96</f>
        <v>0</v>
      </c>
      <c r="AR96" s="16" t="s">
        <v>254</v>
      </c>
      <c r="AT96" s="16" t="s">
        <v>173</v>
      </c>
      <c r="AU96" s="16" t="s">
        <v>87</v>
      </c>
      <c r="AY96" s="16" t="s">
        <v>171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6" t="s">
        <v>85</v>
      </c>
      <c r="BK96" s="216">
        <f>ROUND(I96*H96,2)</f>
        <v>0</v>
      </c>
      <c r="BL96" s="16" t="s">
        <v>254</v>
      </c>
      <c r="BM96" s="16" t="s">
        <v>2610</v>
      </c>
    </row>
    <row r="97" s="1" customFormat="1" ht="16.5" customHeight="1">
      <c r="B97" s="38"/>
      <c r="C97" s="205" t="s">
        <v>198</v>
      </c>
      <c r="D97" s="205" t="s">
        <v>173</v>
      </c>
      <c r="E97" s="206" t="s">
        <v>2611</v>
      </c>
      <c r="F97" s="207" t="s">
        <v>2612</v>
      </c>
      <c r="G97" s="208" t="s">
        <v>496</v>
      </c>
      <c r="H97" s="209">
        <v>1</v>
      </c>
      <c r="I97" s="210"/>
      <c r="J97" s="211">
        <f>ROUND(I97*H97,2)</f>
        <v>0</v>
      </c>
      <c r="K97" s="207" t="s">
        <v>1</v>
      </c>
      <c r="L97" s="43"/>
      <c r="M97" s="212" t="s">
        <v>1</v>
      </c>
      <c r="N97" s="213" t="s">
        <v>48</v>
      </c>
      <c r="O97" s="79"/>
      <c r="P97" s="214">
        <f>O97*H97</f>
        <v>0</v>
      </c>
      <c r="Q97" s="214">
        <v>0.031809999999999998</v>
      </c>
      <c r="R97" s="214">
        <f>Q97*H97</f>
        <v>0.031809999999999998</v>
      </c>
      <c r="S97" s="214">
        <v>0</v>
      </c>
      <c r="T97" s="215">
        <f>S97*H97</f>
        <v>0</v>
      </c>
      <c r="AR97" s="16" t="s">
        <v>254</v>
      </c>
      <c r="AT97" s="16" t="s">
        <v>173</v>
      </c>
      <c r="AU97" s="16" t="s">
        <v>87</v>
      </c>
      <c r="AY97" s="16" t="s">
        <v>171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85</v>
      </c>
      <c r="BK97" s="216">
        <f>ROUND(I97*H97,2)</f>
        <v>0</v>
      </c>
      <c r="BL97" s="16" t="s">
        <v>254</v>
      </c>
      <c r="BM97" s="16" t="s">
        <v>2613</v>
      </c>
    </row>
    <row r="98" s="10" customFormat="1" ht="22.8" customHeight="1">
      <c r="B98" s="189"/>
      <c r="C98" s="190"/>
      <c r="D98" s="191" t="s">
        <v>76</v>
      </c>
      <c r="E98" s="203" t="s">
        <v>2614</v>
      </c>
      <c r="F98" s="203" t="s">
        <v>2615</v>
      </c>
      <c r="G98" s="190"/>
      <c r="H98" s="190"/>
      <c r="I98" s="193"/>
      <c r="J98" s="204">
        <f>BK98</f>
        <v>0</v>
      </c>
      <c r="K98" s="190"/>
      <c r="L98" s="195"/>
      <c r="M98" s="196"/>
      <c r="N98" s="197"/>
      <c r="O98" s="197"/>
      <c r="P98" s="198">
        <f>SUM(P99:P129)</f>
        <v>0</v>
      </c>
      <c r="Q98" s="197"/>
      <c r="R98" s="198">
        <f>SUM(R99:R129)</f>
        <v>0.058331859999999999</v>
      </c>
      <c r="S98" s="197"/>
      <c r="T98" s="199">
        <f>SUM(T99:T129)</f>
        <v>0</v>
      </c>
      <c r="AR98" s="200" t="s">
        <v>87</v>
      </c>
      <c r="AT98" s="201" t="s">
        <v>76</v>
      </c>
      <c r="AU98" s="201" t="s">
        <v>85</v>
      </c>
      <c r="AY98" s="200" t="s">
        <v>171</v>
      </c>
      <c r="BK98" s="202">
        <f>SUM(BK99:BK129)</f>
        <v>0</v>
      </c>
    </row>
    <row r="99" s="1" customFormat="1" ht="16.5" customHeight="1">
      <c r="B99" s="38"/>
      <c r="C99" s="205" t="s">
        <v>202</v>
      </c>
      <c r="D99" s="205" t="s">
        <v>173</v>
      </c>
      <c r="E99" s="206" t="s">
        <v>2616</v>
      </c>
      <c r="F99" s="207" t="s">
        <v>2617</v>
      </c>
      <c r="G99" s="208" t="s">
        <v>189</v>
      </c>
      <c r="H99" s="209">
        <v>7.5800000000000001</v>
      </c>
      <c r="I99" s="210"/>
      <c r="J99" s="211">
        <f>ROUND(I99*H99,2)</f>
        <v>0</v>
      </c>
      <c r="K99" s="207" t="s">
        <v>177</v>
      </c>
      <c r="L99" s="43"/>
      <c r="M99" s="212" t="s">
        <v>1</v>
      </c>
      <c r="N99" s="213" t="s">
        <v>48</v>
      </c>
      <c r="O99" s="79"/>
      <c r="P99" s="214">
        <f>O99*H99</f>
        <v>0</v>
      </c>
      <c r="Q99" s="214">
        <v>0.0019400000000000001</v>
      </c>
      <c r="R99" s="214">
        <f>Q99*H99</f>
        <v>0.014705200000000002</v>
      </c>
      <c r="S99" s="214">
        <v>0</v>
      </c>
      <c r="T99" s="215">
        <f>S99*H99</f>
        <v>0</v>
      </c>
      <c r="AR99" s="16" t="s">
        <v>254</v>
      </c>
      <c r="AT99" s="16" t="s">
        <v>173</v>
      </c>
      <c r="AU99" s="16" t="s">
        <v>87</v>
      </c>
      <c r="AY99" s="16" t="s">
        <v>171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6" t="s">
        <v>85</v>
      </c>
      <c r="BK99" s="216">
        <f>ROUND(I99*H99,2)</f>
        <v>0</v>
      </c>
      <c r="BL99" s="16" t="s">
        <v>254</v>
      </c>
      <c r="BM99" s="16" t="s">
        <v>2618</v>
      </c>
    </row>
    <row r="100" s="12" customFormat="1">
      <c r="B100" s="228"/>
      <c r="C100" s="229"/>
      <c r="D100" s="219" t="s">
        <v>180</v>
      </c>
      <c r="E100" s="230" t="s">
        <v>1</v>
      </c>
      <c r="F100" s="231" t="s">
        <v>2619</v>
      </c>
      <c r="G100" s="229"/>
      <c r="H100" s="232">
        <v>7.5800000000000001</v>
      </c>
      <c r="I100" s="233"/>
      <c r="J100" s="229"/>
      <c r="K100" s="229"/>
      <c r="L100" s="234"/>
      <c r="M100" s="235"/>
      <c r="N100" s="236"/>
      <c r="O100" s="236"/>
      <c r="P100" s="236"/>
      <c r="Q100" s="236"/>
      <c r="R100" s="236"/>
      <c r="S100" s="236"/>
      <c r="T100" s="237"/>
      <c r="AT100" s="238" t="s">
        <v>180</v>
      </c>
      <c r="AU100" s="238" t="s">
        <v>87</v>
      </c>
      <c r="AV100" s="12" t="s">
        <v>87</v>
      </c>
      <c r="AW100" s="12" t="s">
        <v>38</v>
      </c>
      <c r="AX100" s="12" t="s">
        <v>85</v>
      </c>
      <c r="AY100" s="238" t="s">
        <v>171</v>
      </c>
    </row>
    <row r="101" s="1" customFormat="1" ht="16.5" customHeight="1">
      <c r="B101" s="38"/>
      <c r="C101" s="205" t="s">
        <v>206</v>
      </c>
      <c r="D101" s="205" t="s">
        <v>173</v>
      </c>
      <c r="E101" s="206" t="s">
        <v>2620</v>
      </c>
      <c r="F101" s="207" t="s">
        <v>2621</v>
      </c>
      <c r="G101" s="208" t="s">
        <v>189</v>
      </c>
      <c r="H101" s="209">
        <v>105.639</v>
      </c>
      <c r="I101" s="210"/>
      <c r="J101" s="211">
        <f>ROUND(I101*H101,2)</f>
        <v>0</v>
      </c>
      <c r="K101" s="207" t="s">
        <v>177</v>
      </c>
      <c r="L101" s="43"/>
      <c r="M101" s="212" t="s">
        <v>1</v>
      </c>
      <c r="N101" s="213" t="s">
        <v>48</v>
      </c>
      <c r="O101" s="79"/>
      <c r="P101" s="214">
        <f>O101*H101</f>
        <v>0</v>
      </c>
      <c r="Q101" s="214">
        <v>4.0000000000000003E-05</v>
      </c>
      <c r="R101" s="214">
        <f>Q101*H101</f>
        <v>0.0042255600000000006</v>
      </c>
      <c r="S101" s="214">
        <v>0</v>
      </c>
      <c r="T101" s="215">
        <f>S101*H101</f>
        <v>0</v>
      </c>
      <c r="AR101" s="16" t="s">
        <v>254</v>
      </c>
      <c r="AT101" s="16" t="s">
        <v>173</v>
      </c>
      <c r="AU101" s="16" t="s">
        <v>87</v>
      </c>
      <c r="AY101" s="16" t="s">
        <v>171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85</v>
      </c>
      <c r="BK101" s="216">
        <f>ROUND(I101*H101,2)</f>
        <v>0</v>
      </c>
      <c r="BL101" s="16" t="s">
        <v>254</v>
      </c>
      <c r="BM101" s="16" t="s">
        <v>2622</v>
      </c>
    </row>
    <row r="102" s="12" customFormat="1">
      <c r="B102" s="228"/>
      <c r="C102" s="229"/>
      <c r="D102" s="219" t="s">
        <v>180</v>
      </c>
      <c r="E102" s="230" t="s">
        <v>1</v>
      </c>
      <c r="F102" s="231" t="s">
        <v>2623</v>
      </c>
      <c r="G102" s="229"/>
      <c r="H102" s="232">
        <v>105.639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AT102" s="238" t="s">
        <v>180</v>
      </c>
      <c r="AU102" s="238" t="s">
        <v>87</v>
      </c>
      <c r="AV102" s="12" t="s">
        <v>87</v>
      </c>
      <c r="AW102" s="12" t="s">
        <v>38</v>
      </c>
      <c r="AX102" s="12" t="s">
        <v>85</v>
      </c>
      <c r="AY102" s="238" t="s">
        <v>171</v>
      </c>
    </row>
    <row r="103" s="1" customFormat="1" ht="16.5" customHeight="1">
      <c r="B103" s="38"/>
      <c r="C103" s="205" t="s">
        <v>211</v>
      </c>
      <c r="D103" s="205" t="s">
        <v>173</v>
      </c>
      <c r="E103" s="206" t="s">
        <v>2624</v>
      </c>
      <c r="F103" s="207" t="s">
        <v>2625</v>
      </c>
      <c r="G103" s="208" t="s">
        <v>189</v>
      </c>
      <c r="H103" s="209">
        <v>92.664000000000001</v>
      </c>
      <c r="I103" s="210"/>
      <c r="J103" s="211">
        <f>ROUND(I103*H103,2)</f>
        <v>0</v>
      </c>
      <c r="K103" s="207" t="s">
        <v>177</v>
      </c>
      <c r="L103" s="43"/>
      <c r="M103" s="212" t="s">
        <v>1</v>
      </c>
      <c r="N103" s="213" t="s">
        <v>48</v>
      </c>
      <c r="O103" s="79"/>
      <c r="P103" s="214">
        <f>O103*H103</f>
        <v>0</v>
      </c>
      <c r="Q103" s="214">
        <v>4.0000000000000003E-05</v>
      </c>
      <c r="R103" s="214">
        <f>Q103*H103</f>
        <v>0.0037065600000000002</v>
      </c>
      <c r="S103" s="214">
        <v>0</v>
      </c>
      <c r="T103" s="215">
        <f>S103*H103</f>
        <v>0</v>
      </c>
      <c r="AR103" s="16" t="s">
        <v>254</v>
      </c>
      <c r="AT103" s="16" t="s">
        <v>173</v>
      </c>
      <c r="AU103" s="16" t="s">
        <v>87</v>
      </c>
      <c r="AY103" s="16" t="s">
        <v>171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6" t="s">
        <v>85</v>
      </c>
      <c r="BK103" s="216">
        <f>ROUND(I103*H103,2)</f>
        <v>0</v>
      </c>
      <c r="BL103" s="16" t="s">
        <v>254</v>
      </c>
      <c r="BM103" s="16" t="s">
        <v>2626</v>
      </c>
    </row>
    <row r="104" s="12" customFormat="1">
      <c r="B104" s="228"/>
      <c r="C104" s="229"/>
      <c r="D104" s="219" t="s">
        <v>180</v>
      </c>
      <c r="E104" s="230" t="s">
        <v>1</v>
      </c>
      <c r="F104" s="231" t="s">
        <v>2627</v>
      </c>
      <c r="G104" s="229"/>
      <c r="H104" s="232">
        <v>92.664000000000001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AT104" s="238" t="s">
        <v>180</v>
      </c>
      <c r="AU104" s="238" t="s">
        <v>87</v>
      </c>
      <c r="AV104" s="12" t="s">
        <v>87</v>
      </c>
      <c r="AW104" s="12" t="s">
        <v>38</v>
      </c>
      <c r="AX104" s="12" t="s">
        <v>85</v>
      </c>
      <c r="AY104" s="238" t="s">
        <v>171</v>
      </c>
    </row>
    <row r="105" s="1" customFormat="1" ht="16.5" customHeight="1">
      <c r="B105" s="38"/>
      <c r="C105" s="205" t="s">
        <v>216</v>
      </c>
      <c r="D105" s="205" t="s">
        <v>173</v>
      </c>
      <c r="E105" s="206" t="s">
        <v>2628</v>
      </c>
      <c r="F105" s="207" t="s">
        <v>2629</v>
      </c>
      <c r="G105" s="208" t="s">
        <v>189</v>
      </c>
      <c r="H105" s="209">
        <v>44.813000000000002</v>
      </c>
      <c r="I105" s="210"/>
      <c r="J105" s="211">
        <f>ROUND(I105*H105,2)</f>
        <v>0</v>
      </c>
      <c r="K105" s="207" t="s">
        <v>1</v>
      </c>
      <c r="L105" s="43"/>
      <c r="M105" s="212" t="s">
        <v>1</v>
      </c>
      <c r="N105" s="213" t="s">
        <v>48</v>
      </c>
      <c r="O105" s="79"/>
      <c r="P105" s="214">
        <f>O105*H105</f>
        <v>0</v>
      </c>
      <c r="Q105" s="214">
        <v>0.00018000000000000001</v>
      </c>
      <c r="R105" s="214">
        <f>Q105*H105</f>
        <v>0.0080663400000000017</v>
      </c>
      <c r="S105" s="214">
        <v>0</v>
      </c>
      <c r="T105" s="215">
        <f>S105*H105</f>
        <v>0</v>
      </c>
      <c r="AR105" s="16" t="s">
        <v>254</v>
      </c>
      <c r="AT105" s="16" t="s">
        <v>173</v>
      </c>
      <c r="AU105" s="16" t="s">
        <v>87</v>
      </c>
      <c r="AY105" s="16" t="s">
        <v>171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6" t="s">
        <v>85</v>
      </c>
      <c r="BK105" s="216">
        <f>ROUND(I105*H105,2)</f>
        <v>0</v>
      </c>
      <c r="BL105" s="16" t="s">
        <v>254</v>
      </c>
      <c r="BM105" s="16" t="s">
        <v>2630</v>
      </c>
    </row>
    <row r="106" s="12" customFormat="1">
      <c r="B106" s="228"/>
      <c r="C106" s="229"/>
      <c r="D106" s="219" t="s">
        <v>180</v>
      </c>
      <c r="E106" s="230" t="s">
        <v>1</v>
      </c>
      <c r="F106" s="231" t="s">
        <v>2631</v>
      </c>
      <c r="G106" s="229"/>
      <c r="H106" s="232">
        <v>40.738999999999997</v>
      </c>
      <c r="I106" s="233"/>
      <c r="J106" s="229"/>
      <c r="K106" s="229"/>
      <c r="L106" s="234"/>
      <c r="M106" s="235"/>
      <c r="N106" s="236"/>
      <c r="O106" s="236"/>
      <c r="P106" s="236"/>
      <c r="Q106" s="236"/>
      <c r="R106" s="236"/>
      <c r="S106" s="236"/>
      <c r="T106" s="237"/>
      <c r="AT106" s="238" t="s">
        <v>180</v>
      </c>
      <c r="AU106" s="238" t="s">
        <v>87</v>
      </c>
      <c r="AV106" s="12" t="s">
        <v>87</v>
      </c>
      <c r="AW106" s="12" t="s">
        <v>38</v>
      </c>
      <c r="AX106" s="12" t="s">
        <v>77</v>
      </c>
      <c r="AY106" s="238" t="s">
        <v>171</v>
      </c>
    </row>
    <row r="107" s="14" customFormat="1">
      <c r="B107" s="250"/>
      <c r="C107" s="251"/>
      <c r="D107" s="219" t="s">
        <v>180</v>
      </c>
      <c r="E107" s="252" t="s">
        <v>1</v>
      </c>
      <c r="F107" s="253" t="s">
        <v>283</v>
      </c>
      <c r="G107" s="251"/>
      <c r="H107" s="254">
        <v>40.738999999999997</v>
      </c>
      <c r="I107" s="255"/>
      <c r="J107" s="251"/>
      <c r="K107" s="251"/>
      <c r="L107" s="256"/>
      <c r="M107" s="257"/>
      <c r="N107" s="258"/>
      <c r="O107" s="258"/>
      <c r="P107" s="258"/>
      <c r="Q107" s="258"/>
      <c r="R107" s="258"/>
      <c r="S107" s="258"/>
      <c r="T107" s="259"/>
      <c r="AT107" s="260" t="s">
        <v>180</v>
      </c>
      <c r="AU107" s="260" t="s">
        <v>87</v>
      </c>
      <c r="AV107" s="14" t="s">
        <v>186</v>
      </c>
      <c r="AW107" s="14" t="s">
        <v>38</v>
      </c>
      <c r="AX107" s="14" t="s">
        <v>77</v>
      </c>
      <c r="AY107" s="260" t="s">
        <v>171</v>
      </c>
    </row>
    <row r="108" s="12" customFormat="1">
      <c r="B108" s="228"/>
      <c r="C108" s="229"/>
      <c r="D108" s="219" t="s">
        <v>180</v>
      </c>
      <c r="E108" s="230" t="s">
        <v>1</v>
      </c>
      <c r="F108" s="231" t="s">
        <v>2632</v>
      </c>
      <c r="G108" s="229"/>
      <c r="H108" s="232">
        <v>44.813000000000002</v>
      </c>
      <c r="I108" s="233"/>
      <c r="J108" s="229"/>
      <c r="K108" s="229"/>
      <c r="L108" s="234"/>
      <c r="M108" s="235"/>
      <c r="N108" s="236"/>
      <c r="O108" s="236"/>
      <c r="P108" s="236"/>
      <c r="Q108" s="236"/>
      <c r="R108" s="236"/>
      <c r="S108" s="236"/>
      <c r="T108" s="237"/>
      <c r="AT108" s="238" t="s">
        <v>180</v>
      </c>
      <c r="AU108" s="238" t="s">
        <v>87</v>
      </c>
      <c r="AV108" s="12" t="s">
        <v>87</v>
      </c>
      <c r="AW108" s="12" t="s">
        <v>38</v>
      </c>
      <c r="AX108" s="12" t="s">
        <v>85</v>
      </c>
      <c r="AY108" s="238" t="s">
        <v>171</v>
      </c>
    </row>
    <row r="109" s="1" customFormat="1" ht="16.5" customHeight="1">
      <c r="B109" s="38"/>
      <c r="C109" s="205" t="s">
        <v>221</v>
      </c>
      <c r="D109" s="205" t="s">
        <v>173</v>
      </c>
      <c r="E109" s="206" t="s">
        <v>2633</v>
      </c>
      <c r="F109" s="207" t="s">
        <v>2634</v>
      </c>
      <c r="G109" s="208" t="s">
        <v>189</v>
      </c>
      <c r="H109" s="209">
        <v>20.312999999999999</v>
      </c>
      <c r="I109" s="210"/>
      <c r="J109" s="211">
        <f>ROUND(I109*H109,2)</f>
        <v>0</v>
      </c>
      <c r="K109" s="207" t="s">
        <v>1</v>
      </c>
      <c r="L109" s="43"/>
      <c r="M109" s="212" t="s">
        <v>1</v>
      </c>
      <c r="N109" s="213" t="s">
        <v>48</v>
      </c>
      <c r="O109" s="79"/>
      <c r="P109" s="214">
        <f>O109*H109</f>
        <v>0</v>
      </c>
      <c r="Q109" s="214">
        <v>0.00018000000000000001</v>
      </c>
      <c r="R109" s="214">
        <f>Q109*H109</f>
        <v>0.0036563400000000001</v>
      </c>
      <c r="S109" s="214">
        <v>0</v>
      </c>
      <c r="T109" s="215">
        <f>S109*H109</f>
        <v>0</v>
      </c>
      <c r="AR109" s="16" t="s">
        <v>254</v>
      </c>
      <c r="AT109" s="16" t="s">
        <v>173</v>
      </c>
      <c r="AU109" s="16" t="s">
        <v>87</v>
      </c>
      <c r="AY109" s="16" t="s">
        <v>171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6" t="s">
        <v>85</v>
      </c>
      <c r="BK109" s="216">
        <f>ROUND(I109*H109,2)</f>
        <v>0</v>
      </c>
      <c r="BL109" s="16" t="s">
        <v>254</v>
      </c>
      <c r="BM109" s="16" t="s">
        <v>2635</v>
      </c>
    </row>
    <row r="110" s="12" customFormat="1">
      <c r="B110" s="228"/>
      <c r="C110" s="229"/>
      <c r="D110" s="219" t="s">
        <v>180</v>
      </c>
      <c r="E110" s="230" t="s">
        <v>1</v>
      </c>
      <c r="F110" s="231" t="s">
        <v>2636</v>
      </c>
      <c r="G110" s="229"/>
      <c r="H110" s="232">
        <v>18.466000000000001</v>
      </c>
      <c r="I110" s="233"/>
      <c r="J110" s="229"/>
      <c r="K110" s="229"/>
      <c r="L110" s="234"/>
      <c r="M110" s="235"/>
      <c r="N110" s="236"/>
      <c r="O110" s="236"/>
      <c r="P110" s="236"/>
      <c r="Q110" s="236"/>
      <c r="R110" s="236"/>
      <c r="S110" s="236"/>
      <c r="T110" s="237"/>
      <c r="AT110" s="238" t="s">
        <v>180</v>
      </c>
      <c r="AU110" s="238" t="s">
        <v>87</v>
      </c>
      <c r="AV110" s="12" t="s">
        <v>87</v>
      </c>
      <c r="AW110" s="12" t="s">
        <v>38</v>
      </c>
      <c r="AX110" s="12" t="s">
        <v>77</v>
      </c>
      <c r="AY110" s="238" t="s">
        <v>171</v>
      </c>
    </row>
    <row r="111" s="14" customFormat="1">
      <c r="B111" s="250"/>
      <c r="C111" s="251"/>
      <c r="D111" s="219" t="s">
        <v>180</v>
      </c>
      <c r="E111" s="252" t="s">
        <v>1</v>
      </c>
      <c r="F111" s="253" t="s">
        <v>283</v>
      </c>
      <c r="G111" s="251"/>
      <c r="H111" s="254">
        <v>18.466000000000001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AT111" s="260" t="s">
        <v>180</v>
      </c>
      <c r="AU111" s="260" t="s">
        <v>87</v>
      </c>
      <c r="AV111" s="14" t="s">
        <v>186</v>
      </c>
      <c r="AW111" s="14" t="s">
        <v>38</v>
      </c>
      <c r="AX111" s="14" t="s">
        <v>77</v>
      </c>
      <c r="AY111" s="260" t="s">
        <v>171</v>
      </c>
    </row>
    <row r="112" s="12" customFormat="1">
      <c r="B112" s="228"/>
      <c r="C112" s="229"/>
      <c r="D112" s="219" t="s">
        <v>180</v>
      </c>
      <c r="E112" s="230" t="s">
        <v>1</v>
      </c>
      <c r="F112" s="231" t="s">
        <v>2637</v>
      </c>
      <c r="G112" s="229"/>
      <c r="H112" s="232">
        <v>20.312999999999999</v>
      </c>
      <c r="I112" s="233"/>
      <c r="J112" s="229"/>
      <c r="K112" s="229"/>
      <c r="L112" s="234"/>
      <c r="M112" s="235"/>
      <c r="N112" s="236"/>
      <c r="O112" s="236"/>
      <c r="P112" s="236"/>
      <c r="Q112" s="236"/>
      <c r="R112" s="236"/>
      <c r="S112" s="236"/>
      <c r="T112" s="237"/>
      <c r="AT112" s="238" t="s">
        <v>180</v>
      </c>
      <c r="AU112" s="238" t="s">
        <v>87</v>
      </c>
      <c r="AV112" s="12" t="s">
        <v>87</v>
      </c>
      <c r="AW112" s="12" t="s">
        <v>38</v>
      </c>
      <c r="AX112" s="12" t="s">
        <v>85</v>
      </c>
      <c r="AY112" s="238" t="s">
        <v>171</v>
      </c>
    </row>
    <row r="113" s="1" customFormat="1" ht="16.5" customHeight="1">
      <c r="B113" s="38"/>
      <c r="C113" s="205" t="s">
        <v>226</v>
      </c>
      <c r="D113" s="205" t="s">
        <v>173</v>
      </c>
      <c r="E113" s="206" t="s">
        <v>2638</v>
      </c>
      <c r="F113" s="207" t="s">
        <v>2639</v>
      </c>
      <c r="G113" s="208" t="s">
        <v>189</v>
      </c>
      <c r="H113" s="209">
        <v>40.512999999999998</v>
      </c>
      <c r="I113" s="210"/>
      <c r="J113" s="211">
        <f>ROUND(I113*H113,2)</f>
        <v>0</v>
      </c>
      <c r="K113" s="207" t="s">
        <v>1</v>
      </c>
      <c r="L113" s="43"/>
      <c r="M113" s="212" t="s">
        <v>1</v>
      </c>
      <c r="N113" s="213" t="s">
        <v>48</v>
      </c>
      <c r="O113" s="79"/>
      <c r="P113" s="214">
        <f>O113*H113</f>
        <v>0</v>
      </c>
      <c r="Q113" s="214">
        <v>0.00018000000000000001</v>
      </c>
      <c r="R113" s="214">
        <f>Q113*H113</f>
        <v>0.0072923400000000005</v>
      </c>
      <c r="S113" s="214">
        <v>0</v>
      </c>
      <c r="T113" s="215">
        <f>S113*H113</f>
        <v>0</v>
      </c>
      <c r="AR113" s="16" t="s">
        <v>254</v>
      </c>
      <c r="AT113" s="16" t="s">
        <v>173</v>
      </c>
      <c r="AU113" s="16" t="s">
        <v>87</v>
      </c>
      <c r="AY113" s="16" t="s">
        <v>171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6" t="s">
        <v>85</v>
      </c>
      <c r="BK113" s="216">
        <f>ROUND(I113*H113,2)</f>
        <v>0</v>
      </c>
      <c r="BL113" s="16" t="s">
        <v>254</v>
      </c>
      <c r="BM113" s="16" t="s">
        <v>2640</v>
      </c>
    </row>
    <row r="114" s="12" customFormat="1">
      <c r="B114" s="228"/>
      <c r="C114" s="229"/>
      <c r="D114" s="219" t="s">
        <v>180</v>
      </c>
      <c r="E114" s="230" t="s">
        <v>1</v>
      </c>
      <c r="F114" s="231" t="s">
        <v>2641</v>
      </c>
      <c r="G114" s="229"/>
      <c r="H114" s="232">
        <v>36.829999999999998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AT114" s="238" t="s">
        <v>180</v>
      </c>
      <c r="AU114" s="238" t="s">
        <v>87</v>
      </c>
      <c r="AV114" s="12" t="s">
        <v>87</v>
      </c>
      <c r="AW114" s="12" t="s">
        <v>38</v>
      </c>
      <c r="AX114" s="12" t="s">
        <v>77</v>
      </c>
      <c r="AY114" s="238" t="s">
        <v>171</v>
      </c>
    </row>
    <row r="115" s="14" customFormat="1">
      <c r="B115" s="250"/>
      <c r="C115" s="251"/>
      <c r="D115" s="219" t="s">
        <v>180</v>
      </c>
      <c r="E115" s="252" t="s">
        <v>1</v>
      </c>
      <c r="F115" s="253" t="s">
        <v>283</v>
      </c>
      <c r="G115" s="251"/>
      <c r="H115" s="254">
        <v>36.829999999999998</v>
      </c>
      <c r="I115" s="255"/>
      <c r="J115" s="251"/>
      <c r="K115" s="251"/>
      <c r="L115" s="256"/>
      <c r="M115" s="257"/>
      <c r="N115" s="258"/>
      <c r="O115" s="258"/>
      <c r="P115" s="258"/>
      <c r="Q115" s="258"/>
      <c r="R115" s="258"/>
      <c r="S115" s="258"/>
      <c r="T115" s="259"/>
      <c r="AT115" s="260" t="s">
        <v>180</v>
      </c>
      <c r="AU115" s="260" t="s">
        <v>87</v>
      </c>
      <c r="AV115" s="14" t="s">
        <v>186</v>
      </c>
      <c r="AW115" s="14" t="s">
        <v>38</v>
      </c>
      <c r="AX115" s="14" t="s">
        <v>77</v>
      </c>
      <c r="AY115" s="260" t="s">
        <v>171</v>
      </c>
    </row>
    <row r="116" s="12" customFormat="1">
      <c r="B116" s="228"/>
      <c r="C116" s="229"/>
      <c r="D116" s="219" t="s">
        <v>180</v>
      </c>
      <c r="E116" s="230" t="s">
        <v>1</v>
      </c>
      <c r="F116" s="231" t="s">
        <v>2642</v>
      </c>
      <c r="G116" s="229"/>
      <c r="H116" s="232">
        <v>40.512999999999998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AT116" s="238" t="s">
        <v>180</v>
      </c>
      <c r="AU116" s="238" t="s">
        <v>87</v>
      </c>
      <c r="AV116" s="12" t="s">
        <v>87</v>
      </c>
      <c r="AW116" s="12" t="s">
        <v>38</v>
      </c>
      <c r="AX116" s="12" t="s">
        <v>85</v>
      </c>
      <c r="AY116" s="238" t="s">
        <v>171</v>
      </c>
    </row>
    <row r="117" s="1" customFormat="1" ht="16.5" customHeight="1">
      <c r="B117" s="38"/>
      <c r="C117" s="205" t="s">
        <v>231</v>
      </c>
      <c r="D117" s="205" t="s">
        <v>173</v>
      </c>
      <c r="E117" s="206" t="s">
        <v>2643</v>
      </c>
      <c r="F117" s="207" t="s">
        <v>2644</v>
      </c>
      <c r="G117" s="208" t="s">
        <v>189</v>
      </c>
      <c r="H117" s="209">
        <v>84.242000000000004</v>
      </c>
      <c r="I117" s="210"/>
      <c r="J117" s="211">
        <f>ROUND(I117*H117,2)</f>
        <v>0</v>
      </c>
      <c r="K117" s="207" t="s">
        <v>1</v>
      </c>
      <c r="L117" s="43"/>
      <c r="M117" s="212" t="s">
        <v>1</v>
      </c>
      <c r="N117" s="213" t="s">
        <v>48</v>
      </c>
      <c r="O117" s="79"/>
      <c r="P117" s="214">
        <f>O117*H117</f>
        <v>0</v>
      </c>
      <c r="Q117" s="214">
        <v>0.00018000000000000001</v>
      </c>
      <c r="R117" s="214">
        <f>Q117*H117</f>
        <v>0.015163560000000001</v>
      </c>
      <c r="S117" s="214">
        <v>0</v>
      </c>
      <c r="T117" s="215">
        <f>S117*H117</f>
        <v>0</v>
      </c>
      <c r="AR117" s="16" t="s">
        <v>254</v>
      </c>
      <c r="AT117" s="16" t="s">
        <v>173</v>
      </c>
      <c r="AU117" s="16" t="s">
        <v>87</v>
      </c>
      <c r="AY117" s="16" t="s">
        <v>171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6" t="s">
        <v>85</v>
      </c>
      <c r="BK117" s="216">
        <f>ROUND(I117*H117,2)</f>
        <v>0</v>
      </c>
      <c r="BL117" s="16" t="s">
        <v>254</v>
      </c>
      <c r="BM117" s="16" t="s">
        <v>2645</v>
      </c>
    </row>
    <row r="118" s="12" customFormat="1">
      <c r="B118" s="228"/>
      <c r="C118" s="229"/>
      <c r="D118" s="219" t="s">
        <v>180</v>
      </c>
      <c r="E118" s="230" t="s">
        <v>1</v>
      </c>
      <c r="F118" s="231" t="s">
        <v>2646</v>
      </c>
      <c r="G118" s="229"/>
      <c r="H118" s="232">
        <v>76.584000000000003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AT118" s="238" t="s">
        <v>180</v>
      </c>
      <c r="AU118" s="238" t="s">
        <v>87</v>
      </c>
      <c r="AV118" s="12" t="s">
        <v>87</v>
      </c>
      <c r="AW118" s="12" t="s">
        <v>38</v>
      </c>
      <c r="AX118" s="12" t="s">
        <v>77</v>
      </c>
      <c r="AY118" s="238" t="s">
        <v>171</v>
      </c>
    </row>
    <row r="119" s="14" customFormat="1">
      <c r="B119" s="250"/>
      <c r="C119" s="251"/>
      <c r="D119" s="219" t="s">
        <v>180</v>
      </c>
      <c r="E119" s="252" t="s">
        <v>1</v>
      </c>
      <c r="F119" s="253" t="s">
        <v>283</v>
      </c>
      <c r="G119" s="251"/>
      <c r="H119" s="254">
        <v>76.584000000000003</v>
      </c>
      <c r="I119" s="255"/>
      <c r="J119" s="251"/>
      <c r="K119" s="251"/>
      <c r="L119" s="256"/>
      <c r="M119" s="257"/>
      <c r="N119" s="258"/>
      <c r="O119" s="258"/>
      <c r="P119" s="258"/>
      <c r="Q119" s="258"/>
      <c r="R119" s="258"/>
      <c r="S119" s="258"/>
      <c r="T119" s="259"/>
      <c r="AT119" s="260" t="s">
        <v>180</v>
      </c>
      <c r="AU119" s="260" t="s">
        <v>87</v>
      </c>
      <c r="AV119" s="14" t="s">
        <v>186</v>
      </c>
      <c r="AW119" s="14" t="s">
        <v>38</v>
      </c>
      <c r="AX119" s="14" t="s">
        <v>77</v>
      </c>
      <c r="AY119" s="260" t="s">
        <v>171</v>
      </c>
    </row>
    <row r="120" s="12" customFormat="1">
      <c r="B120" s="228"/>
      <c r="C120" s="229"/>
      <c r="D120" s="219" t="s">
        <v>180</v>
      </c>
      <c r="E120" s="230" t="s">
        <v>1</v>
      </c>
      <c r="F120" s="231" t="s">
        <v>2647</v>
      </c>
      <c r="G120" s="229"/>
      <c r="H120" s="232">
        <v>84.242000000000004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AT120" s="238" t="s">
        <v>180</v>
      </c>
      <c r="AU120" s="238" t="s">
        <v>87</v>
      </c>
      <c r="AV120" s="12" t="s">
        <v>87</v>
      </c>
      <c r="AW120" s="12" t="s">
        <v>38</v>
      </c>
      <c r="AX120" s="12" t="s">
        <v>85</v>
      </c>
      <c r="AY120" s="238" t="s">
        <v>171</v>
      </c>
    </row>
    <row r="121" s="1" customFormat="1" ht="16.5" customHeight="1">
      <c r="B121" s="38"/>
      <c r="C121" s="205" t="s">
        <v>236</v>
      </c>
      <c r="D121" s="205" t="s">
        <v>173</v>
      </c>
      <c r="E121" s="206" t="s">
        <v>2648</v>
      </c>
      <c r="F121" s="207" t="s">
        <v>2649</v>
      </c>
      <c r="G121" s="208" t="s">
        <v>189</v>
      </c>
      <c r="H121" s="209">
        <v>8.4220000000000006</v>
      </c>
      <c r="I121" s="210"/>
      <c r="J121" s="211">
        <f>ROUND(I121*H121,2)</f>
        <v>0</v>
      </c>
      <c r="K121" s="207" t="s">
        <v>1</v>
      </c>
      <c r="L121" s="43"/>
      <c r="M121" s="212" t="s">
        <v>1</v>
      </c>
      <c r="N121" s="213" t="s">
        <v>48</v>
      </c>
      <c r="O121" s="79"/>
      <c r="P121" s="214">
        <f>O121*H121</f>
        <v>0</v>
      </c>
      <c r="Q121" s="214">
        <v>0.00018000000000000001</v>
      </c>
      <c r="R121" s="214">
        <f>Q121*H121</f>
        <v>0.0015159600000000002</v>
      </c>
      <c r="S121" s="214">
        <v>0</v>
      </c>
      <c r="T121" s="215">
        <f>S121*H121</f>
        <v>0</v>
      </c>
      <c r="AR121" s="16" t="s">
        <v>254</v>
      </c>
      <c r="AT121" s="16" t="s">
        <v>173</v>
      </c>
      <c r="AU121" s="16" t="s">
        <v>87</v>
      </c>
      <c r="AY121" s="16" t="s">
        <v>171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6" t="s">
        <v>85</v>
      </c>
      <c r="BK121" s="216">
        <f>ROUND(I121*H121,2)</f>
        <v>0</v>
      </c>
      <c r="BL121" s="16" t="s">
        <v>254</v>
      </c>
      <c r="BM121" s="16" t="s">
        <v>2650</v>
      </c>
    </row>
    <row r="122" s="12" customFormat="1">
      <c r="B122" s="228"/>
      <c r="C122" s="229"/>
      <c r="D122" s="219" t="s">
        <v>180</v>
      </c>
      <c r="E122" s="230" t="s">
        <v>1</v>
      </c>
      <c r="F122" s="231" t="s">
        <v>2651</v>
      </c>
      <c r="G122" s="229"/>
      <c r="H122" s="232">
        <v>7.6559999999999997</v>
      </c>
      <c r="I122" s="233"/>
      <c r="J122" s="229"/>
      <c r="K122" s="229"/>
      <c r="L122" s="234"/>
      <c r="M122" s="235"/>
      <c r="N122" s="236"/>
      <c r="O122" s="236"/>
      <c r="P122" s="236"/>
      <c r="Q122" s="236"/>
      <c r="R122" s="236"/>
      <c r="S122" s="236"/>
      <c r="T122" s="237"/>
      <c r="AT122" s="238" t="s">
        <v>180</v>
      </c>
      <c r="AU122" s="238" t="s">
        <v>87</v>
      </c>
      <c r="AV122" s="12" t="s">
        <v>87</v>
      </c>
      <c r="AW122" s="12" t="s">
        <v>38</v>
      </c>
      <c r="AX122" s="12" t="s">
        <v>77</v>
      </c>
      <c r="AY122" s="238" t="s">
        <v>171</v>
      </c>
    </row>
    <row r="123" s="14" customFormat="1">
      <c r="B123" s="250"/>
      <c r="C123" s="251"/>
      <c r="D123" s="219" t="s">
        <v>180</v>
      </c>
      <c r="E123" s="252" t="s">
        <v>1</v>
      </c>
      <c r="F123" s="253" t="s">
        <v>283</v>
      </c>
      <c r="G123" s="251"/>
      <c r="H123" s="254">
        <v>7.6559999999999997</v>
      </c>
      <c r="I123" s="255"/>
      <c r="J123" s="251"/>
      <c r="K123" s="251"/>
      <c r="L123" s="256"/>
      <c r="M123" s="257"/>
      <c r="N123" s="258"/>
      <c r="O123" s="258"/>
      <c r="P123" s="258"/>
      <c r="Q123" s="258"/>
      <c r="R123" s="258"/>
      <c r="S123" s="258"/>
      <c r="T123" s="259"/>
      <c r="AT123" s="260" t="s">
        <v>180</v>
      </c>
      <c r="AU123" s="260" t="s">
        <v>87</v>
      </c>
      <c r="AV123" s="14" t="s">
        <v>186</v>
      </c>
      <c r="AW123" s="14" t="s">
        <v>38</v>
      </c>
      <c r="AX123" s="14" t="s">
        <v>77</v>
      </c>
      <c r="AY123" s="260" t="s">
        <v>171</v>
      </c>
    </row>
    <row r="124" s="12" customFormat="1">
      <c r="B124" s="228"/>
      <c r="C124" s="229"/>
      <c r="D124" s="219" t="s">
        <v>180</v>
      </c>
      <c r="E124" s="230" t="s">
        <v>1</v>
      </c>
      <c r="F124" s="231" t="s">
        <v>2652</v>
      </c>
      <c r="G124" s="229"/>
      <c r="H124" s="232">
        <v>8.4220000000000006</v>
      </c>
      <c r="I124" s="233"/>
      <c r="J124" s="229"/>
      <c r="K124" s="229"/>
      <c r="L124" s="234"/>
      <c r="M124" s="235"/>
      <c r="N124" s="236"/>
      <c r="O124" s="236"/>
      <c r="P124" s="236"/>
      <c r="Q124" s="236"/>
      <c r="R124" s="236"/>
      <c r="S124" s="236"/>
      <c r="T124" s="237"/>
      <c r="AT124" s="238" t="s">
        <v>180</v>
      </c>
      <c r="AU124" s="238" t="s">
        <v>87</v>
      </c>
      <c r="AV124" s="12" t="s">
        <v>87</v>
      </c>
      <c r="AW124" s="12" t="s">
        <v>38</v>
      </c>
      <c r="AX124" s="12" t="s">
        <v>85</v>
      </c>
      <c r="AY124" s="238" t="s">
        <v>171</v>
      </c>
    </row>
    <row r="125" s="1" customFormat="1" ht="16.5" customHeight="1">
      <c r="B125" s="38"/>
      <c r="C125" s="205" t="s">
        <v>242</v>
      </c>
      <c r="D125" s="205" t="s">
        <v>173</v>
      </c>
      <c r="E125" s="206" t="s">
        <v>2653</v>
      </c>
      <c r="F125" s="207" t="s">
        <v>2654</v>
      </c>
      <c r="G125" s="208" t="s">
        <v>829</v>
      </c>
      <c r="H125" s="209">
        <v>1</v>
      </c>
      <c r="I125" s="210"/>
      <c r="J125" s="211">
        <f>ROUND(I125*H125,2)</f>
        <v>0</v>
      </c>
      <c r="K125" s="207" t="s">
        <v>177</v>
      </c>
      <c r="L125" s="43"/>
      <c r="M125" s="212" t="s">
        <v>1</v>
      </c>
      <c r="N125" s="213" t="s">
        <v>48</v>
      </c>
      <c r="O125" s="79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AR125" s="16" t="s">
        <v>489</v>
      </c>
      <c r="AT125" s="16" t="s">
        <v>173</v>
      </c>
      <c r="AU125" s="16" t="s">
        <v>87</v>
      </c>
      <c r="AY125" s="16" t="s">
        <v>171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85</v>
      </c>
      <c r="BK125" s="216">
        <f>ROUND(I125*H125,2)</f>
        <v>0</v>
      </c>
      <c r="BL125" s="16" t="s">
        <v>489</v>
      </c>
      <c r="BM125" s="16" t="s">
        <v>2655</v>
      </c>
    </row>
    <row r="126" s="1" customFormat="1" ht="16.5" customHeight="1">
      <c r="B126" s="38"/>
      <c r="C126" s="205" t="s">
        <v>8</v>
      </c>
      <c r="D126" s="205" t="s">
        <v>173</v>
      </c>
      <c r="E126" s="206" t="s">
        <v>2656</v>
      </c>
      <c r="F126" s="207" t="s">
        <v>2657</v>
      </c>
      <c r="G126" s="208" t="s">
        <v>189</v>
      </c>
      <c r="H126" s="209">
        <v>189.881</v>
      </c>
      <c r="I126" s="210"/>
      <c r="J126" s="211">
        <f>ROUND(I126*H126,2)</f>
        <v>0</v>
      </c>
      <c r="K126" s="207" t="s">
        <v>177</v>
      </c>
      <c r="L126" s="43"/>
      <c r="M126" s="212" t="s">
        <v>1</v>
      </c>
      <c r="N126" s="213" t="s">
        <v>48</v>
      </c>
      <c r="O126" s="79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AR126" s="16" t="s">
        <v>489</v>
      </c>
      <c r="AT126" s="16" t="s">
        <v>173</v>
      </c>
      <c r="AU126" s="16" t="s">
        <v>87</v>
      </c>
      <c r="AY126" s="16" t="s">
        <v>171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6" t="s">
        <v>85</v>
      </c>
      <c r="BK126" s="216">
        <f>ROUND(I126*H126,2)</f>
        <v>0</v>
      </c>
      <c r="BL126" s="16" t="s">
        <v>489</v>
      </c>
      <c r="BM126" s="16" t="s">
        <v>2658</v>
      </c>
    </row>
    <row r="127" s="12" customFormat="1">
      <c r="B127" s="228"/>
      <c r="C127" s="229"/>
      <c r="D127" s="219" t="s">
        <v>180</v>
      </c>
      <c r="E127" s="230" t="s">
        <v>1</v>
      </c>
      <c r="F127" s="231" t="s">
        <v>2659</v>
      </c>
      <c r="G127" s="229"/>
      <c r="H127" s="232">
        <v>189.881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AT127" s="238" t="s">
        <v>180</v>
      </c>
      <c r="AU127" s="238" t="s">
        <v>87</v>
      </c>
      <c r="AV127" s="12" t="s">
        <v>87</v>
      </c>
      <c r="AW127" s="12" t="s">
        <v>38</v>
      </c>
      <c r="AX127" s="12" t="s">
        <v>85</v>
      </c>
      <c r="AY127" s="238" t="s">
        <v>171</v>
      </c>
    </row>
    <row r="128" s="1" customFormat="1" ht="16.5" customHeight="1">
      <c r="B128" s="38"/>
      <c r="C128" s="205" t="s">
        <v>254</v>
      </c>
      <c r="D128" s="205" t="s">
        <v>173</v>
      </c>
      <c r="E128" s="206" t="s">
        <v>2660</v>
      </c>
      <c r="F128" s="207" t="s">
        <v>2661</v>
      </c>
      <c r="G128" s="208" t="s">
        <v>234</v>
      </c>
      <c r="H128" s="209">
        <v>0.058000000000000003</v>
      </c>
      <c r="I128" s="210"/>
      <c r="J128" s="211">
        <f>ROUND(I128*H128,2)</f>
        <v>0</v>
      </c>
      <c r="K128" s="207" t="s">
        <v>177</v>
      </c>
      <c r="L128" s="43"/>
      <c r="M128" s="212" t="s">
        <v>1</v>
      </c>
      <c r="N128" s="213" t="s">
        <v>48</v>
      </c>
      <c r="O128" s="79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AR128" s="16" t="s">
        <v>254</v>
      </c>
      <c r="AT128" s="16" t="s">
        <v>173</v>
      </c>
      <c r="AU128" s="16" t="s">
        <v>87</v>
      </c>
      <c r="AY128" s="16" t="s">
        <v>171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6" t="s">
        <v>85</v>
      </c>
      <c r="BK128" s="216">
        <f>ROUND(I128*H128,2)</f>
        <v>0</v>
      </c>
      <c r="BL128" s="16" t="s">
        <v>254</v>
      </c>
      <c r="BM128" s="16" t="s">
        <v>2662</v>
      </c>
    </row>
    <row r="129" s="1" customFormat="1" ht="16.5" customHeight="1">
      <c r="B129" s="38"/>
      <c r="C129" s="205" t="s">
        <v>260</v>
      </c>
      <c r="D129" s="205" t="s">
        <v>173</v>
      </c>
      <c r="E129" s="206" t="s">
        <v>2663</v>
      </c>
      <c r="F129" s="207" t="s">
        <v>2664</v>
      </c>
      <c r="G129" s="208" t="s">
        <v>234</v>
      </c>
      <c r="H129" s="209">
        <v>0.058000000000000003</v>
      </c>
      <c r="I129" s="210"/>
      <c r="J129" s="211">
        <f>ROUND(I129*H129,2)</f>
        <v>0</v>
      </c>
      <c r="K129" s="207" t="s">
        <v>177</v>
      </c>
      <c r="L129" s="43"/>
      <c r="M129" s="212" t="s">
        <v>1</v>
      </c>
      <c r="N129" s="213" t="s">
        <v>48</v>
      </c>
      <c r="O129" s="79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AR129" s="16" t="s">
        <v>254</v>
      </c>
      <c r="AT129" s="16" t="s">
        <v>173</v>
      </c>
      <c r="AU129" s="16" t="s">
        <v>87</v>
      </c>
      <c r="AY129" s="16" t="s">
        <v>171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85</v>
      </c>
      <c r="BK129" s="216">
        <f>ROUND(I129*H129,2)</f>
        <v>0</v>
      </c>
      <c r="BL129" s="16" t="s">
        <v>254</v>
      </c>
      <c r="BM129" s="16" t="s">
        <v>2665</v>
      </c>
    </row>
    <row r="130" s="10" customFormat="1" ht="22.8" customHeight="1">
      <c r="B130" s="189"/>
      <c r="C130" s="190"/>
      <c r="D130" s="191" t="s">
        <v>76</v>
      </c>
      <c r="E130" s="203" t="s">
        <v>2666</v>
      </c>
      <c r="F130" s="203" t="s">
        <v>2667</v>
      </c>
      <c r="G130" s="190"/>
      <c r="H130" s="190"/>
      <c r="I130" s="193"/>
      <c r="J130" s="204">
        <f>BK130</f>
        <v>0</v>
      </c>
      <c r="K130" s="190"/>
      <c r="L130" s="195"/>
      <c r="M130" s="196"/>
      <c r="N130" s="197"/>
      <c r="O130" s="197"/>
      <c r="P130" s="198">
        <f>SUM(P131:P140)</f>
        <v>0</v>
      </c>
      <c r="Q130" s="197"/>
      <c r="R130" s="198">
        <f>SUM(R131:R140)</f>
        <v>4.2254900000000006</v>
      </c>
      <c r="S130" s="197"/>
      <c r="T130" s="199">
        <f>SUM(T131:T140)</f>
        <v>0</v>
      </c>
      <c r="AR130" s="200" t="s">
        <v>87</v>
      </c>
      <c r="AT130" s="201" t="s">
        <v>76</v>
      </c>
      <c r="AU130" s="201" t="s">
        <v>85</v>
      </c>
      <c r="AY130" s="200" t="s">
        <v>171</v>
      </c>
      <c r="BK130" s="202">
        <f>SUM(BK131:BK140)</f>
        <v>0</v>
      </c>
    </row>
    <row r="131" s="1" customFormat="1" ht="16.5" customHeight="1">
      <c r="B131" s="38"/>
      <c r="C131" s="205" t="s">
        <v>265</v>
      </c>
      <c r="D131" s="205" t="s">
        <v>173</v>
      </c>
      <c r="E131" s="206" t="s">
        <v>2668</v>
      </c>
      <c r="F131" s="207" t="s">
        <v>2669</v>
      </c>
      <c r="G131" s="208" t="s">
        <v>2477</v>
      </c>
      <c r="H131" s="209">
        <v>4</v>
      </c>
      <c r="I131" s="210"/>
      <c r="J131" s="211">
        <f>ROUND(I131*H131,2)</f>
        <v>0</v>
      </c>
      <c r="K131" s="207" t="s">
        <v>177</v>
      </c>
      <c r="L131" s="43"/>
      <c r="M131" s="212" t="s">
        <v>1</v>
      </c>
      <c r="N131" s="213" t="s">
        <v>48</v>
      </c>
      <c r="O131" s="79"/>
      <c r="P131" s="214">
        <f>O131*H131</f>
        <v>0</v>
      </c>
      <c r="Q131" s="214">
        <v>0.013089999999999999</v>
      </c>
      <c r="R131" s="214">
        <f>Q131*H131</f>
        <v>0.052359999999999997</v>
      </c>
      <c r="S131" s="214">
        <v>0</v>
      </c>
      <c r="T131" s="215">
        <f>S131*H131</f>
        <v>0</v>
      </c>
      <c r="AR131" s="16" t="s">
        <v>254</v>
      </c>
      <c r="AT131" s="16" t="s">
        <v>173</v>
      </c>
      <c r="AU131" s="16" t="s">
        <v>87</v>
      </c>
      <c r="AY131" s="16" t="s">
        <v>171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85</v>
      </c>
      <c r="BK131" s="216">
        <f>ROUND(I131*H131,2)</f>
        <v>0</v>
      </c>
      <c r="BL131" s="16" t="s">
        <v>254</v>
      </c>
      <c r="BM131" s="16" t="s">
        <v>2670</v>
      </c>
    </row>
    <row r="132" s="1" customFormat="1" ht="16.5" customHeight="1">
      <c r="B132" s="38"/>
      <c r="C132" s="205" t="s">
        <v>272</v>
      </c>
      <c r="D132" s="205" t="s">
        <v>173</v>
      </c>
      <c r="E132" s="206" t="s">
        <v>2671</v>
      </c>
      <c r="F132" s="207" t="s">
        <v>2672</v>
      </c>
      <c r="G132" s="208" t="s">
        <v>2477</v>
      </c>
      <c r="H132" s="209">
        <v>4</v>
      </c>
      <c r="I132" s="210"/>
      <c r="J132" s="211">
        <f>ROUND(I132*H132,2)</f>
        <v>0</v>
      </c>
      <c r="K132" s="207" t="s">
        <v>177</v>
      </c>
      <c r="L132" s="43"/>
      <c r="M132" s="212" t="s">
        <v>1</v>
      </c>
      <c r="N132" s="213" t="s">
        <v>48</v>
      </c>
      <c r="O132" s="79"/>
      <c r="P132" s="214">
        <f>O132*H132</f>
        <v>0</v>
      </c>
      <c r="Q132" s="214">
        <v>0.01371</v>
      </c>
      <c r="R132" s="214">
        <f>Q132*H132</f>
        <v>0.05484</v>
      </c>
      <c r="S132" s="214">
        <v>0</v>
      </c>
      <c r="T132" s="215">
        <f>S132*H132</f>
        <v>0</v>
      </c>
      <c r="AR132" s="16" t="s">
        <v>254</v>
      </c>
      <c r="AT132" s="16" t="s">
        <v>173</v>
      </c>
      <c r="AU132" s="16" t="s">
        <v>87</v>
      </c>
      <c r="AY132" s="16" t="s">
        <v>171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6" t="s">
        <v>85</v>
      </c>
      <c r="BK132" s="216">
        <f>ROUND(I132*H132,2)</f>
        <v>0</v>
      </c>
      <c r="BL132" s="16" t="s">
        <v>254</v>
      </c>
      <c r="BM132" s="16" t="s">
        <v>2673</v>
      </c>
    </row>
    <row r="133" s="1" customFormat="1" ht="16.5" customHeight="1">
      <c r="B133" s="38"/>
      <c r="C133" s="205" t="s">
        <v>277</v>
      </c>
      <c r="D133" s="205" t="s">
        <v>173</v>
      </c>
      <c r="E133" s="206" t="s">
        <v>2674</v>
      </c>
      <c r="F133" s="207" t="s">
        <v>2675</v>
      </c>
      <c r="G133" s="208" t="s">
        <v>331</v>
      </c>
      <c r="H133" s="209">
        <v>29</v>
      </c>
      <c r="I133" s="210"/>
      <c r="J133" s="211">
        <f>ROUND(I133*H133,2)</f>
        <v>0</v>
      </c>
      <c r="K133" s="207" t="s">
        <v>1</v>
      </c>
      <c r="L133" s="43"/>
      <c r="M133" s="212" t="s">
        <v>1</v>
      </c>
      <c r="N133" s="213" t="s">
        <v>48</v>
      </c>
      <c r="O133" s="79"/>
      <c r="P133" s="214">
        <f>O133*H133</f>
        <v>0</v>
      </c>
      <c r="Q133" s="214">
        <v>0.00020000000000000001</v>
      </c>
      <c r="R133" s="214">
        <f>Q133*H133</f>
        <v>0.0058000000000000005</v>
      </c>
      <c r="S133" s="214">
        <v>0</v>
      </c>
      <c r="T133" s="215">
        <f>S133*H133</f>
        <v>0</v>
      </c>
      <c r="AR133" s="16" t="s">
        <v>254</v>
      </c>
      <c r="AT133" s="16" t="s">
        <v>173</v>
      </c>
      <c r="AU133" s="16" t="s">
        <v>87</v>
      </c>
      <c r="AY133" s="16" t="s">
        <v>171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6" t="s">
        <v>85</v>
      </c>
      <c r="BK133" s="216">
        <f>ROUND(I133*H133,2)</f>
        <v>0</v>
      </c>
      <c r="BL133" s="16" t="s">
        <v>254</v>
      </c>
      <c r="BM133" s="16" t="s">
        <v>2676</v>
      </c>
    </row>
    <row r="134" s="1" customFormat="1" ht="16.5" customHeight="1">
      <c r="B134" s="38"/>
      <c r="C134" s="205" t="s">
        <v>7</v>
      </c>
      <c r="D134" s="205" t="s">
        <v>173</v>
      </c>
      <c r="E134" s="206" t="s">
        <v>2677</v>
      </c>
      <c r="F134" s="207" t="s">
        <v>2678</v>
      </c>
      <c r="G134" s="208" t="s">
        <v>331</v>
      </c>
      <c r="H134" s="209">
        <v>29</v>
      </c>
      <c r="I134" s="210"/>
      <c r="J134" s="211">
        <f>ROUND(I134*H134,2)</f>
        <v>0</v>
      </c>
      <c r="K134" s="207" t="s">
        <v>1</v>
      </c>
      <c r="L134" s="43"/>
      <c r="M134" s="212" t="s">
        <v>1</v>
      </c>
      <c r="N134" s="213" t="s">
        <v>48</v>
      </c>
      <c r="O134" s="79"/>
      <c r="P134" s="214">
        <f>O134*H134</f>
        <v>0</v>
      </c>
      <c r="Q134" s="214">
        <v>0.00069999999999999999</v>
      </c>
      <c r="R134" s="214">
        <f>Q134*H134</f>
        <v>0.020299999999999999</v>
      </c>
      <c r="S134" s="214">
        <v>0</v>
      </c>
      <c r="T134" s="215">
        <f>S134*H134</f>
        <v>0</v>
      </c>
      <c r="AR134" s="16" t="s">
        <v>254</v>
      </c>
      <c r="AT134" s="16" t="s">
        <v>173</v>
      </c>
      <c r="AU134" s="16" t="s">
        <v>87</v>
      </c>
      <c r="AY134" s="16" t="s">
        <v>171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6" t="s">
        <v>85</v>
      </c>
      <c r="BK134" s="216">
        <f>ROUND(I134*H134,2)</f>
        <v>0</v>
      </c>
      <c r="BL134" s="16" t="s">
        <v>254</v>
      </c>
      <c r="BM134" s="16" t="s">
        <v>2679</v>
      </c>
    </row>
    <row r="135" s="1" customFormat="1" ht="16.5" customHeight="1">
      <c r="B135" s="38"/>
      <c r="C135" s="205" t="s">
        <v>288</v>
      </c>
      <c r="D135" s="205" t="s">
        <v>173</v>
      </c>
      <c r="E135" s="206" t="s">
        <v>2680</v>
      </c>
      <c r="F135" s="207" t="s">
        <v>2681</v>
      </c>
      <c r="G135" s="208" t="s">
        <v>331</v>
      </c>
      <c r="H135" s="209">
        <v>29</v>
      </c>
      <c r="I135" s="210"/>
      <c r="J135" s="211">
        <f>ROUND(I135*H135,2)</f>
        <v>0</v>
      </c>
      <c r="K135" s="207" t="s">
        <v>1</v>
      </c>
      <c r="L135" s="43"/>
      <c r="M135" s="212" t="s">
        <v>1</v>
      </c>
      <c r="N135" s="213" t="s">
        <v>48</v>
      </c>
      <c r="O135" s="79"/>
      <c r="P135" s="214">
        <f>O135*H135</f>
        <v>0</v>
      </c>
      <c r="Q135" s="214">
        <v>0.035490000000000001</v>
      </c>
      <c r="R135" s="214">
        <f>Q135*H135</f>
        <v>1.02921</v>
      </c>
      <c r="S135" s="214">
        <v>0</v>
      </c>
      <c r="T135" s="215">
        <f>S135*H135</f>
        <v>0</v>
      </c>
      <c r="AR135" s="16" t="s">
        <v>254</v>
      </c>
      <c r="AT135" s="16" t="s">
        <v>173</v>
      </c>
      <c r="AU135" s="16" t="s">
        <v>87</v>
      </c>
      <c r="AY135" s="16" t="s">
        <v>171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6" t="s">
        <v>85</v>
      </c>
      <c r="BK135" s="216">
        <f>ROUND(I135*H135,2)</f>
        <v>0</v>
      </c>
      <c r="BL135" s="16" t="s">
        <v>254</v>
      </c>
      <c r="BM135" s="16" t="s">
        <v>2682</v>
      </c>
    </row>
    <row r="136" s="1" customFormat="1" ht="16.5" customHeight="1">
      <c r="B136" s="38"/>
      <c r="C136" s="205" t="s">
        <v>293</v>
      </c>
      <c r="D136" s="205" t="s">
        <v>173</v>
      </c>
      <c r="E136" s="206" t="s">
        <v>2683</v>
      </c>
      <c r="F136" s="207" t="s">
        <v>2684</v>
      </c>
      <c r="G136" s="208" t="s">
        <v>331</v>
      </c>
      <c r="H136" s="209">
        <v>29</v>
      </c>
      <c r="I136" s="210"/>
      <c r="J136" s="211">
        <f>ROUND(I136*H136,2)</f>
        <v>0</v>
      </c>
      <c r="K136" s="207" t="s">
        <v>1</v>
      </c>
      <c r="L136" s="43"/>
      <c r="M136" s="212" t="s">
        <v>1</v>
      </c>
      <c r="N136" s="213" t="s">
        <v>48</v>
      </c>
      <c r="O136" s="79"/>
      <c r="P136" s="214">
        <f>O136*H136</f>
        <v>0</v>
      </c>
      <c r="Q136" s="214">
        <v>0.02215</v>
      </c>
      <c r="R136" s="214">
        <f>Q136*H136</f>
        <v>0.64234999999999998</v>
      </c>
      <c r="S136" s="214">
        <v>0</v>
      </c>
      <c r="T136" s="215">
        <f>S136*H136</f>
        <v>0</v>
      </c>
      <c r="AR136" s="16" t="s">
        <v>254</v>
      </c>
      <c r="AT136" s="16" t="s">
        <v>173</v>
      </c>
      <c r="AU136" s="16" t="s">
        <v>87</v>
      </c>
      <c r="AY136" s="16" t="s">
        <v>171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6" t="s">
        <v>85</v>
      </c>
      <c r="BK136" s="216">
        <f>ROUND(I136*H136,2)</f>
        <v>0</v>
      </c>
      <c r="BL136" s="16" t="s">
        <v>254</v>
      </c>
      <c r="BM136" s="16" t="s">
        <v>2685</v>
      </c>
    </row>
    <row r="137" s="1" customFormat="1" ht="16.5" customHeight="1">
      <c r="B137" s="38"/>
      <c r="C137" s="205" t="s">
        <v>299</v>
      </c>
      <c r="D137" s="205" t="s">
        <v>173</v>
      </c>
      <c r="E137" s="206" t="s">
        <v>2686</v>
      </c>
      <c r="F137" s="207" t="s">
        <v>2687</v>
      </c>
      <c r="G137" s="208" t="s">
        <v>331</v>
      </c>
      <c r="H137" s="209">
        <v>29</v>
      </c>
      <c r="I137" s="210"/>
      <c r="J137" s="211">
        <f>ROUND(I137*H137,2)</f>
        <v>0</v>
      </c>
      <c r="K137" s="207" t="s">
        <v>1</v>
      </c>
      <c r="L137" s="43"/>
      <c r="M137" s="212" t="s">
        <v>1</v>
      </c>
      <c r="N137" s="213" t="s">
        <v>48</v>
      </c>
      <c r="O137" s="79"/>
      <c r="P137" s="214">
        <f>O137*H137</f>
        <v>0</v>
      </c>
      <c r="Q137" s="214">
        <v>0.074310000000000001</v>
      </c>
      <c r="R137" s="214">
        <f>Q137*H137</f>
        <v>2.1549900000000002</v>
      </c>
      <c r="S137" s="214">
        <v>0</v>
      </c>
      <c r="T137" s="215">
        <f>S137*H137</f>
        <v>0</v>
      </c>
      <c r="AR137" s="16" t="s">
        <v>254</v>
      </c>
      <c r="AT137" s="16" t="s">
        <v>173</v>
      </c>
      <c r="AU137" s="16" t="s">
        <v>87</v>
      </c>
      <c r="AY137" s="16" t="s">
        <v>171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6" t="s">
        <v>85</v>
      </c>
      <c r="BK137" s="216">
        <f>ROUND(I137*H137,2)</f>
        <v>0</v>
      </c>
      <c r="BL137" s="16" t="s">
        <v>254</v>
      </c>
      <c r="BM137" s="16" t="s">
        <v>2688</v>
      </c>
    </row>
    <row r="138" s="1" customFormat="1" ht="16.5" customHeight="1">
      <c r="B138" s="38"/>
      <c r="C138" s="205" t="s">
        <v>305</v>
      </c>
      <c r="D138" s="205" t="s">
        <v>173</v>
      </c>
      <c r="E138" s="206" t="s">
        <v>2689</v>
      </c>
      <c r="F138" s="207" t="s">
        <v>2690</v>
      </c>
      <c r="G138" s="208" t="s">
        <v>829</v>
      </c>
      <c r="H138" s="209">
        <v>29</v>
      </c>
      <c r="I138" s="210"/>
      <c r="J138" s="211">
        <f>ROUND(I138*H138,2)</f>
        <v>0</v>
      </c>
      <c r="K138" s="207" t="s">
        <v>1</v>
      </c>
      <c r="L138" s="43"/>
      <c r="M138" s="212" t="s">
        <v>1</v>
      </c>
      <c r="N138" s="213" t="s">
        <v>48</v>
      </c>
      <c r="O138" s="79"/>
      <c r="P138" s="214">
        <f>O138*H138</f>
        <v>0</v>
      </c>
      <c r="Q138" s="214">
        <v>0.0091599999999999997</v>
      </c>
      <c r="R138" s="214">
        <f>Q138*H138</f>
        <v>0.26563999999999999</v>
      </c>
      <c r="S138" s="214">
        <v>0</v>
      </c>
      <c r="T138" s="215">
        <f>S138*H138</f>
        <v>0</v>
      </c>
      <c r="AR138" s="16" t="s">
        <v>254</v>
      </c>
      <c r="AT138" s="16" t="s">
        <v>173</v>
      </c>
      <c r="AU138" s="16" t="s">
        <v>87</v>
      </c>
      <c r="AY138" s="16" t="s">
        <v>171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85</v>
      </c>
      <c r="BK138" s="216">
        <f>ROUND(I138*H138,2)</f>
        <v>0</v>
      </c>
      <c r="BL138" s="16" t="s">
        <v>254</v>
      </c>
      <c r="BM138" s="16" t="s">
        <v>2691</v>
      </c>
    </row>
    <row r="139" s="1" customFormat="1" ht="16.5" customHeight="1">
      <c r="B139" s="38"/>
      <c r="C139" s="205" t="s">
        <v>312</v>
      </c>
      <c r="D139" s="205" t="s">
        <v>173</v>
      </c>
      <c r="E139" s="206" t="s">
        <v>2692</v>
      </c>
      <c r="F139" s="207" t="s">
        <v>2693</v>
      </c>
      <c r="G139" s="208" t="s">
        <v>234</v>
      </c>
      <c r="H139" s="209">
        <v>4.2249999999999996</v>
      </c>
      <c r="I139" s="210"/>
      <c r="J139" s="211">
        <f>ROUND(I139*H139,2)</f>
        <v>0</v>
      </c>
      <c r="K139" s="207" t="s">
        <v>177</v>
      </c>
      <c r="L139" s="43"/>
      <c r="M139" s="212" t="s">
        <v>1</v>
      </c>
      <c r="N139" s="213" t="s">
        <v>48</v>
      </c>
      <c r="O139" s="79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AR139" s="16" t="s">
        <v>254</v>
      </c>
      <c r="AT139" s="16" t="s">
        <v>173</v>
      </c>
      <c r="AU139" s="16" t="s">
        <v>87</v>
      </c>
      <c r="AY139" s="16" t="s">
        <v>171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6" t="s">
        <v>85</v>
      </c>
      <c r="BK139" s="216">
        <f>ROUND(I139*H139,2)</f>
        <v>0</v>
      </c>
      <c r="BL139" s="16" t="s">
        <v>254</v>
      </c>
      <c r="BM139" s="16" t="s">
        <v>2694</v>
      </c>
    </row>
    <row r="140" s="1" customFormat="1" ht="16.5" customHeight="1">
      <c r="B140" s="38"/>
      <c r="C140" s="205" t="s">
        <v>317</v>
      </c>
      <c r="D140" s="205" t="s">
        <v>173</v>
      </c>
      <c r="E140" s="206" t="s">
        <v>2695</v>
      </c>
      <c r="F140" s="207" t="s">
        <v>2696</v>
      </c>
      <c r="G140" s="208" t="s">
        <v>234</v>
      </c>
      <c r="H140" s="209">
        <v>4.2249999999999996</v>
      </c>
      <c r="I140" s="210"/>
      <c r="J140" s="211">
        <f>ROUND(I140*H140,2)</f>
        <v>0</v>
      </c>
      <c r="K140" s="207" t="s">
        <v>177</v>
      </c>
      <c r="L140" s="43"/>
      <c r="M140" s="212" t="s">
        <v>1</v>
      </c>
      <c r="N140" s="213" t="s">
        <v>48</v>
      </c>
      <c r="O140" s="79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AR140" s="16" t="s">
        <v>254</v>
      </c>
      <c r="AT140" s="16" t="s">
        <v>173</v>
      </c>
      <c r="AU140" s="16" t="s">
        <v>87</v>
      </c>
      <c r="AY140" s="16" t="s">
        <v>171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6" t="s">
        <v>85</v>
      </c>
      <c r="BK140" s="216">
        <f>ROUND(I140*H140,2)</f>
        <v>0</v>
      </c>
      <c r="BL140" s="16" t="s">
        <v>254</v>
      </c>
      <c r="BM140" s="16" t="s">
        <v>2697</v>
      </c>
    </row>
    <row r="141" s="10" customFormat="1" ht="22.8" customHeight="1">
      <c r="B141" s="189"/>
      <c r="C141" s="190"/>
      <c r="D141" s="191" t="s">
        <v>76</v>
      </c>
      <c r="E141" s="203" t="s">
        <v>1147</v>
      </c>
      <c r="F141" s="203" t="s">
        <v>1148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SUM(P142:P146)</f>
        <v>0</v>
      </c>
      <c r="Q141" s="197"/>
      <c r="R141" s="198">
        <f>SUM(R142:R146)</f>
        <v>1.4036</v>
      </c>
      <c r="S141" s="197"/>
      <c r="T141" s="199">
        <f>SUM(T142:T146)</f>
        <v>0</v>
      </c>
      <c r="AR141" s="200" t="s">
        <v>87</v>
      </c>
      <c r="AT141" s="201" t="s">
        <v>76</v>
      </c>
      <c r="AU141" s="201" t="s">
        <v>85</v>
      </c>
      <c r="AY141" s="200" t="s">
        <v>171</v>
      </c>
      <c r="BK141" s="202">
        <f>SUM(BK142:BK146)</f>
        <v>0</v>
      </c>
    </row>
    <row r="142" s="1" customFormat="1" ht="16.5" customHeight="1">
      <c r="B142" s="38"/>
      <c r="C142" s="205" t="s">
        <v>323</v>
      </c>
      <c r="D142" s="205" t="s">
        <v>173</v>
      </c>
      <c r="E142" s="206" t="s">
        <v>2698</v>
      </c>
      <c r="F142" s="207" t="s">
        <v>2699</v>
      </c>
      <c r="G142" s="208" t="s">
        <v>331</v>
      </c>
      <c r="H142" s="209">
        <v>24</v>
      </c>
      <c r="I142" s="210"/>
      <c r="J142" s="211">
        <f>ROUND(I142*H142,2)</f>
        <v>0</v>
      </c>
      <c r="K142" s="207" t="s">
        <v>1</v>
      </c>
      <c r="L142" s="43"/>
      <c r="M142" s="212" t="s">
        <v>1</v>
      </c>
      <c r="N142" s="213" t="s">
        <v>48</v>
      </c>
      <c r="O142" s="79"/>
      <c r="P142" s="214">
        <f>O142*H142</f>
        <v>0</v>
      </c>
      <c r="Q142" s="214">
        <v>0.048399999999999999</v>
      </c>
      <c r="R142" s="214">
        <f>Q142*H142</f>
        <v>1.1616</v>
      </c>
      <c r="S142" s="214">
        <v>0</v>
      </c>
      <c r="T142" s="215">
        <f>S142*H142</f>
        <v>0</v>
      </c>
      <c r="AR142" s="16" t="s">
        <v>254</v>
      </c>
      <c r="AT142" s="16" t="s">
        <v>173</v>
      </c>
      <c r="AU142" s="16" t="s">
        <v>87</v>
      </c>
      <c r="AY142" s="16" t="s">
        <v>171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6" t="s">
        <v>85</v>
      </c>
      <c r="BK142" s="216">
        <f>ROUND(I142*H142,2)</f>
        <v>0</v>
      </c>
      <c r="BL142" s="16" t="s">
        <v>254</v>
      </c>
      <c r="BM142" s="16" t="s">
        <v>2700</v>
      </c>
    </row>
    <row r="143" s="1" customFormat="1" ht="16.5" customHeight="1">
      <c r="B143" s="38"/>
      <c r="C143" s="205" t="s">
        <v>328</v>
      </c>
      <c r="D143" s="205" t="s">
        <v>173</v>
      </c>
      <c r="E143" s="206" t="s">
        <v>2701</v>
      </c>
      <c r="F143" s="207" t="s">
        <v>2702</v>
      </c>
      <c r="G143" s="208" t="s">
        <v>331</v>
      </c>
      <c r="H143" s="209">
        <v>1</v>
      </c>
      <c r="I143" s="210"/>
      <c r="J143" s="211">
        <f>ROUND(I143*H143,2)</f>
        <v>0</v>
      </c>
      <c r="K143" s="207" t="s">
        <v>1</v>
      </c>
      <c r="L143" s="43"/>
      <c r="M143" s="212" t="s">
        <v>1</v>
      </c>
      <c r="N143" s="213" t="s">
        <v>48</v>
      </c>
      <c r="O143" s="79"/>
      <c r="P143" s="214">
        <f>O143*H143</f>
        <v>0</v>
      </c>
      <c r="Q143" s="214">
        <v>0.048399999999999999</v>
      </c>
      <c r="R143" s="214">
        <f>Q143*H143</f>
        <v>0.048399999999999999</v>
      </c>
      <c r="S143" s="214">
        <v>0</v>
      </c>
      <c r="T143" s="215">
        <f>S143*H143</f>
        <v>0</v>
      </c>
      <c r="AR143" s="16" t="s">
        <v>254</v>
      </c>
      <c r="AT143" s="16" t="s">
        <v>173</v>
      </c>
      <c r="AU143" s="16" t="s">
        <v>87</v>
      </c>
      <c r="AY143" s="16" t="s">
        <v>171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6" t="s">
        <v>85</v>
      </c>
      <c r="BK143" s="216">
        <f>ROUND(I143*H143,2)</f>
        <v>0</v>
      </c>
      <c r="BL143" s="16" t="s">
        <v>254</v>
      </c>
      <c r="BM143" s="16" t="s">
        <v>2703</v>
      </c>
    </row>
    <row r="144" s="1" customFormat="1" ht="16.5" customHeight="1">
      <c r="B144" s="38"/>
      <c r="C144" s="205" t="s">
        <v>334</v>
      </c>
      <c r="D144" s="205" t="s">
        <v>173</v>
      </c>
      <c r="E144" s="206" t="s">
        <v>2704</v>
      </c>
      <c r="F144" s="207" t="s">
        <v>2705</v>
      </c>
      <c r="G144" s="208" t="s">
        <v>331</v>
      </c>
      <c r="H144" s="209">
        <v>4</v>
      </c>
      <c r="I144" s="210"/>
      <c r="J144" s="211">
        <f>ROUND(I144*H144,2)</f>
        <v>0</v>
      </c>
      <c r="K144" s="207" t="s">
        <v>1</v>
      </c>
      <c r="L144" s="43"/>
      <c r="M144" s="212" t="s">
        <v>1</v>
      </c>
      <c r="N144" s="213" t="s">
        <v>48</v>
      </c>
      <c r="O144" s="79"/>
      <c r="P144" s="214">
        <f>O144*H144</f>
        <v>0</v>
      </c>
      <c r="Q144" s="214">
        <v>0.048399999999999999</v>
      </c>
      <c r="R144" s="214">
        <f>Q144*H144</f>
        <v>0.19359999999999999</v>
      </c>
      <c r="S144" s="214">
        <v>0</v>
      </c>
      <c r="T144" s="215">
        <f>S144*H144</f>
        <v>0</v>
      </c>
      <c r="AR144" s="16" t="s">
        <v>254</v>
      </c>
      <c r="AT144" s="16" t="s">
        <v>173</v>
      </c>
      <c r="AU144" s="16" t="s">
        <v>87</v>
      </c>
      <c r="AY144" s="16" t="s">
        <v>171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6" t="s">
        <v>85</v>
      </c>
      <c r="BK144" s="216">
        <f>ROUND(I144*H144,2)</f>
        <v>0</v>
      </c>
      <c r="BL144" s="16" t="s">
        <v>254</v>
      </c>
      <c r="BM144" s="16" t="s">
        <v>2706</v>
      </c>
    </row>
    <row r="145" s="1" customFormat="1" ht="16.5" customHeight="1">
      <c r="B145" s="38"/>
      <c r="C145" s="205" t="s">
        <v>339</v>
      </c>
      <c r="D145" s="205" t="s">
        <v>173</v>
      </c>
      <c r="E145" s="206" t="s">
        <v>2707</v>
      </c>
      <c r="F145" s="207" t="s">
        <v>2708</v>
      </c>
      <c r="G145" s="208" t="s">
        <v>234</v>
      </c>
      <c r="H145" s="209">
        <v>1.4039999999999999</v>
      </c>
      <c r="I145" s="210"/>
      <c r="J145" s="211">
        <f>ROUND(I145*H145,2)</f>
        <v>0</v>
      </c>
      <c r="K145" s="207" t="s">
        <v>177</v>
      </c>
      <c r="L145" s="43"/>
      <c r="M145" s="212" t="s">
        <v>1</v>
      </c>
      <c r="N145" s="213" t="s">
        <v>48</v>
      </c>
      <c r="O145" s="79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AR145" s="16" t="s">
        <v>254</v>
      </c>
      <c r="AT145" s="16" t="s">
        <v>173</v>
      </c>
      <c r="AU145" s="16" t="s">
        <v>87</v>
      </c>
      <c r="AY145" s="16" t="s">
        <v>171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6" t="s">
        <v>85</v>
      </c>
      <c r="BK145" s="216">
        <f>ROUND(I145*H145,2)</f>
        <v>0</v>
      </c>
      <c r="BL145" s="16" t="s">
        <v>254</v>
      </c>
      <c r="BM145" s="16" t="s">
        <v>2709</v>
      </c>
    </row>
    <row r="146" s="1" customFormat="1" ht="16.5" customHeight="1">
      <c r="B146" s="38"/>
      <c r="C146" s="205" t="s">
        <v>343</v>
      </c>
      <c r="D146" s="205" t="s">
        <v>173</v>
      </c>
      <c r="E146" s="206" t="s">
        <v>2710</v>
      </c>
      <c r="F146" s="207" t="s">
        <v>2711</v>
      </c>
      <c r="G146" s="208" t="s">
        <v>234</v>
      </c>
      <c r="H146" s="209">
        <v>1.4039999999999999</v>
      </c>
      <c r="I146" s="210"/>
      <c r="J146" s="211">
        <f>ROUND(I146*H146,2)</f>
        <v>0</v>
      </c>
      <c r="K146" s="207" t="s">
        <v>177</v>
      </c>
      <c r="L146" s="43"/>
      <c r="M146" s="212" t="s">
        <v>1</v>
      </c>
      <c r="N146" s="213" t="s">
        <v>48</v>
      </c>
      <c r="O146" s="79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AR146" s="16" t="s">
        <v>254</v>
      </c>
      <c r="AT146" s="16" t="s">
        <v>173</v>
      </c>
      <c r="AU146" s="16" t="s">
        <v>87</v>
      </c>
      <c r="AY146" s="16" t="s">
        <v>171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6" t="s">
        <v>85</v>
      </c>
      <c r="BK146" s="216">
        <f>ROUND(I146*H146,2)</f>
        <v>0</v>
      </c>
      <c r="BL146" s="16" t="s">
        <v>254</v>
      </c>
      <c r="BM146" s="16" t="s">
        <v>2712</v>
      </c>
    </row>
    <row r="147" s="10" customFormat="1" ht="25.92" customHeight="1">
      <c r="B147" s="189"/>
      <c r="C147" s="190"/>
      <c r="D147" s="191" t="s">
        <v>76</v>
      </c>
      <c r="E147" s="192" t="s">
        <v>383</v>
      </c>
      <c r="F147" s="192" t="s">
        <v>2096</v>
      </c>
      <c r="G147" s="190"/>
      <c r="H147" s="190"/>
      <c r="I147" s="193"/>
      <c r="J147" s="194">
        <f>BK147</f>
        <v>0</v>
      </c>
      <c r="K147" s="190"/>
      <c r="L147" s="195"/>
      <c r="M147" s="196"/>
      <c r="N147" s="197"/>
      <c r="O147" s="197"/>
      <c r="P147" s="198">
        <f>P148</f>
        <v>0</v>
      </c>
      <c r="Q147" s="197"/>
      <c r="R147" s="198">
        <f>R148</f>
        <v>0</v>
      </c>
      <c r="S147" s="197"/>
      <c r="T147" s="199">
        <f>T148</f>
        <v>0</v>
      </c>
      <c r="AR147" s="200" t="s">
        <v>186</v>
      </c>
      <c r="AT147" s="201" t="s">
        <v>76</v>
      </c>
      <c r="AU147" s="201" t="s">
        <v>77</v>
      </c>
      <c r="AY147" s="200" t="s">
        <v>171</v>
      </c>
      <c r="BK147" s="202">
        <f>BK148</f>
        <v>0</v>
      </c>
    </row>
    <row r="148" s="10" customFormat="1" ht="22.8" customHeight="1">
      <c r="B148" s="189"/>
      <c r="C148" s="190"/>
      <c r="D148" s="191" t="s">
        <v>76</v>
      </c>
      <c r="E148" s="203" t="s">
        <v>2713</v>
      </c>
      <c r="F148" s="203" t="s">
        <v>2533</v>
      </c>
      <c r="G148" s="190"/>
      <c r="H148" s="190"/>
      <c r="I148" s="193"/>
      <c r="J148" s="204">
        <f>BK148</f>
        <v>0</v>
      </c>
      <c r="K148" s="190"/>
      <c r="L148" s="195"/>
      <c r="M148" s="196"/>
      <c r="N148" s="197"/>
      <c r="O148" s="197"/>
      <c r="P148" s="198">
        <f>SUM(P149:P160)</f>
        <v>0</v>
      </c>
      <c r="Q148" s="197"/>
      <c r="R148" s="198">
        <f>SUM(R149:R160)</f>
        <v>0</v>
      </c>
      <c r="S148" s="197"/>
      <c r="T148" s="199">
        <f>SUM(T149:T160)</f>
        <v>0</v>
      </c>
      <c r="AR148" s="200" t="s">
        <v>186</v>
      </c>
      <c r="AT148" s="201" t="s">
        <v>76</v>
      </c>
      <c r="AU148" s="201" t="s">
        <v>85</v>
      </c>
      <c r="AY148" s="200" t="s">
        <v>171</v>
      </c>
      <c r="BK148" s="202">
        <f>SUM(BK149:BK160)</f>
        <v>0</v>
      </c>
    </row>
    <row r="149" s="1" customFormat="1" ht="16.5" customHeight="1">
      <c r="B149" s="38"/>
      <c r="C149" s="205" t="s">
        <v>347</v>
      </c>
      <c r="D149" s="205" t="s">
        <v>173</v>
      </c>
      <c r="E149" s="206" t="s">
        <v>2714</v>
      </c>
      <c r="F149" s="207" t="s">
        <v>2715</v>
      </c>
      <c r="G149" s="208" t="s">
        <v>2716</v>
      </c>
      <c r="H149" s="209">
        <v>48</v>
      </c>
      <c r="I149" s="210"/>
      <c r="J149" s="211">
        <f>ROUND(I149*H149,2)</f>
        <v>0</v>
      </c>
      <c r="K149" s="207" t="s">
        <v>1</v>
      </c>
      <c r="L149" s="43"/>
      <c r="M149" s="212" t="s">
        <v>1</v>
      </c>
      <c r="N149" s="213" t="s">
        <v>48</v>
      </c>
      <c r="O149" s="79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AR149" s="16" t="s">
        <v>489</v>
      </c>
      <c r="AT149" s="16" t="s">
        <v>173</v>
      </c>
      <c r="AU149" s="16" t="s">
        <v>87</v>
      </c>
      <c r="AY149" s="16" t="s">
        <v>171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6" t="s">
        <v>85</v>
      </c>
      <c r="BK149" s="216">
        <f>ROUND(I149*H149,2)</f>
        <v>0</v>
      </c>
      <c r="BL149" s="16" t="s">
        <v>489</v>
      </c>
      <c r="BM149" s="16" t="s">
        <v>2717</v>
      </c>
    </row>
    <row r="150" s="12" customFormat="1">
      <c r="B150" s="228"/>
      <c r="C150" s="229"/>
      <c r="D150" s="219" t="s">
        <v>180</v>
      </c>
      <c r="E150" s="230" t="s">
        <v>1</v>
      </c>
      <c r="F150" s="231" t="s">
        <v>420</v>
      </c>
      <c r="G150" s="229"/>
      <c r="H150" s="232">
        <v>48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180</v>
      </c>
      <c r="AU150" s="238" t="s">
        <v>87</v>
      </c>
      <c r="AV150" s="12" t="s">
        <v>87</v>
      </c>
      <c r="AW150" s="12" t="s">
        <v>38</v>
      </c>
      <c r="AX150" s="12" t="s">
        <v>85</v>
      </c>
      <c r="AY150" s="238" t="s">
        <v>171</v>
      </c>
    </row>
    <row r="151" s="1" customFormat="1" ht="16.5" customHeight="1">
      <c r="B151" s="38"/>
      <c r="C151" s="205" t="s">
        <v>353</v>
      </c>
      <c r="D151" s="205" t="s">
        <v>173</v>
      </c>
      <c r="E151" s="206" t="s">
        <v>2718</v>
      </c>
      <c r="F151" s="207" t="s">
        <v>2719</v>
      </c>
      <c r="G151" s="208" t="s">
        <v>2716</v>
      </c>
      <c r="H151" s="209">
        <v>16</v>
      </c>
      <c r="I151" s="210"/>
      <c r="J151" s="211">
        <f>ROUND(I151*H151,2)</f>
        <v>0</v>
      </c>
      <c r="K151" s="207" t="s">
        <v>1</v>
      </c>
      <c r="L151" s="43"/>
      <c r="M151" s="212" t="s">
        <v>1</v>
      </c>
      <c r="N151" s="213" t="s">
        <v>48</v>
      </c>
      <c r="O151" s="79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AR151" s="16" t="s">
        <v>489</v>
      </c>
      <c r="AT151" s="16" t="s">
        <v>173</v>
      </c>
      <c r="AU151" s="16" t="s">
        <v>87</v>
      </c>
      <c r="AY151" s="16" t="s">
        <v>171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6" t="s">
        <v>85</v>
      </c>
      <c r="BK151" s="216">
        <f>ROUND(I151*H151,2)</f>
        <v>0</v>
      </c>
      <c r="BL151" s="16" t="s">
        <v>489</v>
      </c>
      <c r="BM151" s="16" t="s">
        <v>2720</v>
      </c>
    </row>
    <row r="152" s="12" customFormat="1">
      <c r="B152" s="228"/>
      <c r="C152" s="229"/>
      <c r="D152" s="219" t="s">
        <v>180</v>
      </c>
      <c r="E152" s="230" t="s">
        <v>1</v>
      </c>
      <c r="F152" s="231" t="s">
        <v>254</v>
      </c>
      <c r="G152" s="229"/>
      <c r="H152" s="232">
        <v>16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180</v>
      </c>
      <c r="AU152" s="238" t="s">
        <v>87</v>
      </c>
      <c r="AV152" s="12" t="s">
        <v>87</v>
      </c>
      <c r="AW152" s="12" t="s">
        <v>38</v>
      </c>
      <c r="AX152" s="12" t="s">
        <v>85</v>
      </c>
      <c r="AY152" s="238" t="s">
        <v>171</v>
      </c>
    </row>
    <row r="153" s="1" customFormat="1" ht="16.5" customHeight="1">
      <c r="B153" s="38"/>
      <c r="C153" s="205" t="s">
        <v>270</v>
      </c>
      <c r="D153" s="205" t="s">
        <v>173</v>
      </c>
      <c r="E153" s="206" t="s">
        <v>2721</v>
      </c>
      <c r="F153" s="207" t="s">
        <v>2722</v>
      </c>
      <c r="G153" s="208" t="s">
        <v>496</v>
      </c>
      <c r="H153" s="209">
        <v>1</v>
      </c>
      <c r="I153" s="210"/>
      <c r="J153" s="211">
        <f>ROUND(I153*H153,2)</f>
        <v>0</v>
      </c>
      <c r="K153" s="207" t="s">
        <v>1</v>
      </c>
      <c r="L153" s="43"/>
      <c r="M153" s="212" t="s">
        <v>1</v>
      </c>
      <c r="N153" s="213" t="s">
        <v>48</v>
      </c>
      <c r="O153" s="79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AR153" s="16" t="s">
        <v>489</v>
      </c>
      <c r="AT153" s="16" t="s">
        <v>173</v>
      </c>
      <c r="AU153" s="16" t="s">
        <v>87</v>
      </c>
      <c r="AY153" s="16" t="s">
        <v>171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6" t="s">
        <v>85</v>
      </c>
      <c r="BK153" s="216">
        <f>ROUND(I153*H153,2)</f>
        <v>0</v>
      </c>
      <c r="BL153" s="16" t="s">
        <v>489</v>
      </c>
      <c r="BM153" s="16" t="s">
        <v>2723</v>
      </c>
    </row>
    <row r="154" s="12" customFormat="1">
      <c r="B154" s="228"/>
      <c r="C154" s="229"/>
      <c r="D154" s="219" t="s">
        <v>180</v>
      </c>
      <c r="E154" s="230" t="s">
        <v>1</v>
      </c>
      <c r="F154" s="231" t="s">
        <v>85</v>
      </c>
      <c r="G154" s="229"/>
      <c r="H154" s="232">
        <v>1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180</v>
      </c>
      <c r="AU154" s="238" t="s">
        <v>87</v>
      </c>
      <c r="AV154" s="12" t="s">
        <v>87</v>
      </c>
      <c r="AW154" s="12" t="s">
        <v>38</v>
      </c>
      <c r="AX154" s="12" t="s">
        <v>85</v>
      </c>
      <c r="AY154" s="238" t="s">
        <v>171</v>
      </c>
    </row>
    <row r="155" s="1" customFormat="1" ht="16.5" customHeight="1">
      <c r="B155" s="38"/>
      <c r="C155" s="205" t="s">
        <v>364</v>
      </c>
      <c r="D155" s="205" t="s">
        <v>173</v>
      </c>
      <c r="E155" s="206" t="s">
        <v>2724</v>
      </c>
      <c r="F155" s="207" t="s">
        <v>2725</v>
      </c>
      <c r="G155" s="208" t="s">
        <v>496</v>
      </c>
      <c r="H155" s="209">
        <v>1</v>
      </c>
      <c r="I155" s="210"/>
      <c r="J155" s="211">
        <f>ROUND(I155*H155,2)</f>
        <v>0</v>
      </c>
      <c r="K155" s="207" t="s">
        <v>1</v>
      </c>
      <c r="L155" s="43"/>
      <c r="M155" s="212" t="s">
        <v>1</v>
      </c>
      <c r="N155" s="213" t="s">
        <v>48</v>
      </c>
      <c r="O155" s="79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AR155" s="16" t="s">
        <v>489</v>
      </c>
      <c r="AT155" s="16" t="s">
        <v>173</v>
      </c>
      <c r="AU155" s="16" t="s">
        <v>87</v>
      </c>
      <c r="AY155" s="16" t="s">
        <v>171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6" t="s">
        <v>85</v>
      </c>
      <c r="BK155" s="216">
        <f>ROUND(I155*H155,2)</f>
        <v>0</v>
      </c>
      <c r="BL155" s="16" t="s">
        <v>489</v>
      </c>
      <c r="BM155" s="16" t="s">
        <v>2726</v>
      </c>
    </row>
    <row r="156" s="12" customFormat="1">
      <c r="B156" s="228"/>
      <c r="C156" s="229"/>
      <c r="D156" s="219" t="s">
        <v>180</v>
      </c>
      <c r="E156" s="230" t="s">
        <v>1</v>
      </c>
      <c r="F156" s="231" t="s">
        <v>2727</v>
      </c>
      <c r="G156" s="229"/>
      <c r="H156" s="232">
        <v>1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AT156" s="238" t="s">
        <v>180</v>
      </c>
      <c r="AU156" s="238" t="s">
        <v>87</v>
      </c>
      <c r="AV156" s="12" t="s">
        <v>87</v>
      </c>
      <c r="AW156" s="12" t="s">
        <v>38</v>
      </c>
      <c r="AX156" s="12" t="s">
        <v>85</v>
      </c>
      <c r="AY156" s="238" t="s">
        <v>171</v>
      </c>
    </row>
    <row r="157" s="1" customFormat="1" ht="16.5" customHeight="1">
      <c r="B157" s="38"/>
      <c r="C157" s="205" t="s">
        <v>368</v>
      </c>
      <c r="D157" s="205" t="s">
        <v>173</v>
      </c>
      <c r="E157" s="206" t="s">
        <v>2728</v>
      </c>
      <c r="F157" s="207" t="s">
        <v>2729</v>
      </c>
      <c r="G157" s="208" t="s">
        <v>496</v>
      </c>
      <c r="H157" s="209">
        <v>1</v>
      </c>
      <c r="I157" s="210"/>
      <c r="J157" s="211">
        <f>ROUND(I157*H157,2)</f>
        <v>0</v>
      </c>
      <c r="K157" s="207" t="s">
        <v>1</v>
      </c>
      <c r="L157" s="43"/>
      <c r="M157" s="212" t="s">
        <v>1</v>
      </c>
      <c r="N157" s="213" t="s">
        <v>48</v>
      </c>
      <c r="O157" s="79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AR157" s="16" t="s">
        <v>489</v>
      </c>
      <c r="AT157" s="16" t="s">
        <v>173</v>
      </c>
      <c r="AU157" s="16" t="s">
        <v>87</v>
      </c>
      <c r="AY157" s="16" t="s">
        <v>171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6" t="s">
        <v>85</v>
      </c>
      <c r="BK157" s="216">
        <f>ROUND(I157*H157,2)</f>
        <v>0</v>
      </c>
      <c r="BL157" s="16" t="s">
        <v>489</v>
      </c>
      <c r="BM157" s="16" t="s">
        <v>2730</v>
      </c>
    </row>
    <row r="158" s="12" customFormat="1">
      <c r="B158" s="228"/>
      <c r="C158" s="229"/>
      <c r="D158" s="219" t="s">
        <v>180</v>
      </c>
      <c r="E158" s="230" t="s">
        <v>1</v>
      </c>
      <c r="F158" s="231" t="s">
        <v>2731</v>
      </c>
      <c r="G158" s="229"/>
      <c r="H158" s="232">
        <v>1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AT158" s="238" t="s">
        <v>180</v>
      </c>
      <c r="AU158" s="238" t="s">
        <v>87</v>
      </c>
      <c r="AV158" s="12" t="s">
        <v>87</v>
      </c>
      <c r="AW158" s="12" t="s">
        <v>38</v>
      </c>
      <c r="AX158" s="12" t="s">
        <v>85</v>
      </c>
      <c r="AY158" s="238" t="s">
        <v>171</v>
      </c>
    </row>
    <row r="159" s="1" customFormat="1" ht="16.5" customHeight="1">
      <c r="B159" s="38"/>
      <c r="C159" s="205" t="s">
        <v>373</v>
      </c>
      <c r="D159" s="205" t="s">
        <v>173</v>
      </c>
      <c r="E159" s="206" t="s">
        <v>2732</v>
      </c>
      <c r="F159" s="207" t="s">
        <v>2733</v>
      </c>
      <c r="G159" s="208" t="s">
        <v>496</v>
      </c>
      <c r="H159" s="209">
        <v>1</v>
      </c>
      <c r="I159" s="210"/>
      <c r="J159" s="211">
        <f>ROUND(I159*H159,2)</f>
        <v>0</v>
      </c>
      <c r="K159" s="207" t="s">
        <v>1</v>
      </c>
      <c r="L159" s="43"/>
      <c r="M159" s="212" t="s">
        <v>1</v>
      </c>
      <c r="N159" s="213" t="s">
        <v>48</v>
      </c>
      <c r="O159" s="79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AR159" s="16" t="s">
        <v>489</v>
      </c>
      <c r="AT159" s="16" t="s">
        <v>173</v>
      </c>
      <c r="AU159" s="16" t="s">
        <v>87</v>
      </c>
      <c r="AY159" s="16" t="s">
        <v>171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6" t="s">
        <v>85</v>
      </c>
      <c r="BK159" s="216">
        <f>ROUND(I159*H159,2)</f>
        <v>0</v>
      </c>
      <c r="BL159" s="16" t="s">
        <v>489</v>
      </c>
      <c r="BM159" s="16" t="s">
        <v>2734</v>
      </c>
    </row>
    <row r="160" s="12" customFormat="1">
      <c r="B160" s="228"/>
      <c r="C160" s="229"/>
      <c r="D160" s="219" t="s">
        <v>180</v>
      </c>
      <c r="E160" s="230" t="s">
        <v>1</v>
      </c>
      <c r="F160" s="231" t="s">
        <v>85</v>
      </c>
      <c r="G160" s="229"/>
      <c r="H160" s="232">
        <v>1</v>
      </c>
      <c r="I160" s="233"/>
      <c r="J160" s="229"/>
      <c r="K160" s="229"/>
      <c r="L160" s="234"/>
      <c r="M160" s="276"/>
      <c r="N160" s="277"/>
      <c r="O160" s="277"/>
      <c r="P160" s="277"/>
      <c r="Q160" s="277"/>
      <c r="R160" s="277"/>
      <c r="S160" s="277"/>
      <c r="T160" s="278"/>
      <c r="AT160" s="238" t="s">
        <v>180</v>
      </c>
      <c r="AU160" s="238" t="s">
        <v>87</v>
      </c>
      <c r="AV160" s="12" t="s">
        <v>87</v>
      </c>
      <c r="AW160" s="12" t="s">
        <v>38</v>
      </c>
      <c r="AX160" s="12" t="s">
        <v>85</v>
      </c>
      <c r="AY160" s="238" t="s">
        <v>171</v>
      </c>
    </row>
    <row r="161" s="1" customFormat="1" ht="6.96" customHeight="1">
      <c r="B161" s="57"/>
      <c r="C161" s="58"/>
      <c r="D161" s="58"/>
      <c r="E161" s="58"/>
      <c r="F161" s="58"/>
      <c r="G161" s="58"/>
      <c r="H161" s="58"/>
      <c r="I161" s="155"/>
      <c r="J161" s="58"/>
      <c r="K161" s="58"/>
      <c r="L161" s="43"/>
    </row>
  </sheetData>
  <sheetProtection sheet="1" autoFilter="0" formatColumns="0" formatRows="0" objects="1" scenarios="1" spinCount="100000" saltValue="BPzBn7u/CFLdr7GI+sTFxu+saLOt4ZPVyjPWfGnxYkZXXUDl8oAhwFYvIl4/FmLfePKOmlVSVF4wX64iViLImw==" hashValue="Is+7EVBCyr37IiDKCRoNF0IjQAtXwvA0fYMcenRx5wQIMynkp2Wt8untAE3ectVxklRjKPKbPpaGQINXoo6OPg==" algorithmName="SHA-512" password="CC35"/>
  <autoFilter ref="C87:K16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99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87</v>
      </c>
    </row>
    <row r="4" ht="24.96" customHeight="1">
      <c r="B4" s="19"/>
      <c r="D4" s="128" t="s">
        <v>115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Stavební úpravy ZŠ Mnichovická 23.4.2019</v>
      </c>
      <c r="F7" s="129"/>
      <c r="G7" s="129"/>
      <c r="H7" s="129"/>
      <c r="L7" s="19"/>
    </row>
    <row r="8" s="1" customFormat="1" ht="12" customHeight="1">
      <c r="B8" s="43"/>
      <c r="D8" s="129" t="s">
        <v>116</v>
      </c>
      <c r="I8" s="131"/>
      <c r="L8" s="43"/>
    </row>
    <row r="9" s="1" customFormat="1" ht="36.96" customHeight="1">
      <c r="B9" s="43"/>
      <c r="E9" s="132" t="s">
        <v>2735</v>
      </c>
      <c r="F9" s="1"/>
      <c r="G9" s="1"/>
      <c r="H9" s="1"/>
      <c r="I9" s="131"/>
      <c r="L9" s="43"/>
    </row>
    <row r="10" s="1" customFormat="1">
      <c r="B10" s="43"/>
      <c r="I10" s="131"/>
      <c r="L10" s="43"/>
    </row>
    <row r="11" s="1" customFormat="1" ht="12" customHeight="1">
      <c r="B11" s="43"/>
      <c r="D11" s="129" t="s">
        <v>18</v>
      </c>
      <c r="F11" s="16" t="s">
        <v>1</v>
      </c>
      <c r="I11" s="133" t="s">
        <v>20</v>
      </c>
      <c r="J11" s="16" t="s">
        <v>1</v>
      </c>
      <c r="L11" s="43"/>
    </row>
    <row r="12" s="1" customFormat="1" ht="12" customHeight="1">
      <c r="B12" s="43"/>
      <c r="D12" s="129" t="s">
        <v>22</v>
      </c>
      <c r="F12" s="16" t="s">
        <v>23</v>
      </c>
      <c r="I12" s="133" t="s">
        <v>24</v>
      </c>
      <c r="J12" s="134" t="str">
        <f>'Rekapitulace stavby'!AN8</f>
        <v>17. 1. 2019</v>
      </c>
      <c r="L12" s="43"/>
    </row>
    <row r="13" s="1" customFormat="1" ht="10.8" customHeight="1">
      <c r="B13" s="43"/>
      <c r="I13" s="131"/>
      <c r="L13" s="43"/>
    </row>
    <row r="14" s="1" customFormat="1" ht="12" customHeight="1">
      <c r="B14" s="43"/>
      <c r="D14" s="129" t="s">
        <v>30</v>
      </c>
      <c r="I14" s="133" t="s">
        <v>31</v>
      </c>
      <c r="J14" s="16" t="s">
        <v>1</v>
      </c>
      <c r="L14" s="43"/>
    </row>
    <row r="15" s="1" customFormat="1" ht="18" customHeight="1">
      <c r="B15" s="43"/>
      <c r="E15" s="16" t="s">
        <v>32</v>
      </c>
      <c r="I15" s="133" t="s">
        <v>33</v>
      </c>
      <c r="J15" s="16" t="s">
        <v>1</v>
      </c>
      <c r="L15" s="43"/>
    </row>
    <row r="16" s="1" customFormat="1" ht="6.96" customHeight="1">
      <c r="B16" s="43"/>
      <c r="I16" s="131"/>
      <c r="L16" s="43"/>
    </row>
    <row r="17" s="1" customFormat="1" ht="12" customHeight="1">
      <c r="B17" s="43"/>
      <c r="D17" s="129" t="s">
        <v>34</v>
      </c>
      <c r="I17" s="133" t="s">
        <v>31</v>
      </c>
      <c r="J17" s="32" t="str">
        <f>'Rekapitulace stavby'!AN13</f>
        <v>Vyplň údaj</v>
      </c>
      <c r="L17" s="43"/>
    </row>
    <row r="18" s="1" customFormat="1" ht="18" customHeight="1">
      <c r="B18" s="43"/>
      <c r="E18" s="32" t="str">
        <f>'Rekapitulace stavby'!E14</f>
        <v>Vyplň údaj</v>
      </c>
      <c r="F18" s="16"/>
      <c r="G18" s="16"/>
      <c r="H18" s="16"/>
      <c r="I18" s="133" t="s">
        <v>33</v>
      </c>
      <c r="J18" s="32" t="str">
        <f>'Rekapitulace stavby'!AN14</f>
        <v>Vyplň údaj</v>
      </c>
      <c r="L18" s="43"/>
    </row>
    <row r="19" s="1" customFormat="1" ht="6.96" customHeight="1">
      <c r="B19" s="43"/>
      <c r="I19" s="131"/>
      <c r="L19" s="43"/>
    </row>
    <row r="20" s="1" customFormat="1" ht="12" customHeight="1">
      <c r="B20" s="43"/>
      <c r="D20" s="129" t="s">
        <v>36</v>
      </c>
      <c r="I20" s="133" t="s">
        <v>31</v>
      </c>
      <c r="J20" s="16" t="s">
        <v>1</v>
      </c>
      <c r="L20" s="43"/>
    </row>
    <row r="21" s="1" customFormat="1" ht="18" customHeight="1">
      <c r="B21" s="43"/>
      <c r="E21" s="16" t="s">
        <v>37</v>
      </c>
      <c r="I21" s="133" t="s">
        <v>33</v>
      </c>
      <c r="J21" s="16" t="s">
        <v>1</v>
      </c>
      <c r="L21" s="43"/>
    </row>
    <row r="22" s="1" customFormat="1" ht="6.96" customHeight="1">
      <c r="B22" s="43"/>
      <c r="I22" s="131"/>
      <c r="L22" s="43"/>
    </row>
    <row r="23" s="1" customFormat="1" ht="12" customHeight="1">
      <c r="B23" s="43"/>
      <c r="D23" s="129" t="s">
        <v>39</v>
      </c>
      <c r="I23" s="133" t="s">
        <v>31</v>
      </c>
      <c r="J23" s="16" t="str">
        <f>IF('Rekapitulace stavby'!AN19="","",'Rekapitulace stavby'!AN19)</f>
        <v/>
      </c>
      <c r="L23" s="43"/>
    </row>
    <row r="24" s="1" customFormat="1" ht="18" customHeight="1">
      <c r="B24" s="43"/>
      <c r="E24" s="16" t="str">
        <f>IF('Rekapitulace stavby'!E20="","",'Rekapitulace stavby'!E20)</f>
        <v xml:space="preserve"> </v>
      </c>
      <c r="I24" s="133" t="s">
        <v>33</v>
      </c>
      <c r="J24" s="16" t="str">
        <f>IF('Rekapitulace stavby'!AN20="","",'Rekapitulace stavby'!AN20)</f>
        <v/>
      </c>
      <c r="L24" s="43"/>
    </row>
    <row r="25" s="1" customFormat="1" ht="6.96" customHeight="1">
      <c r="B25" s="43"/>
      <c r="I25" s="131"/>
      <c r="L25" s="43"/>
    </row>
    <row r="26" s="1" customFormat="1" ht="12" customHeight="1">
      <c r="B26" s="43"/>
      <c r="D26" s="129" t="s">
        <v>41</v>
      </c>
      <c r="I26" s="131"/>
      <c r="L26" s="43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3"/>
      <c r="I28" s="131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38"/>
      <c r="J29" s="71"/>
      <c r="K29" s="71"/>
      <c r="L29" s="43"/>
    </row>
    <row r="30" s="1" customFormat="1" ht="25.44" customHeight="1">
      <c r="B30" s="43"/>
      <c r="D30" s="139" t="s">
        <v>43</v>
      </c>
      <c r="I30" s="131"/>
      <c r="J30" s="140">
        <f>ROUND(J85,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38"/>
      <c r="J31" s="71"/>
      <c r="K31" s="71"/>
      <c r="L31" s="43"/>
    </row>
    <row r="32" s="1" customFormat="1" ht="14.4" customHeight="1">
      <c r="B32" s="43"/>
      <c r="F32" s="141" t="s">
        <v>45</v>
      </c>
      <c r="I32" s="142" t="s">
        <v>44</v>
      </c>
      <c r="J32" s="141" t="s">
        <v>46</v>
      </c>
      <c r="L32" s="43"/>
    </row>
    <row r="33" s="1" customFormat="1" ht="14.4" customHeight="1">
      <c r="B33" s="43"/>
      <c r="D33" s="129" t="s">
        <v>47</v>
      </c>
      <c r="E33" s="129" t="s">
        <v>48</v>
      </c>
      <c r="F33" s="143">
        <f>ROUND((SUM(BE85:BE470)),  2)</f>
        <v>0</v>
      </c>
      <c r="I33" s="144">
        <v>0.20999999999999999</v>
      </c>
      <c r="J33" s="143">
        <f>ROUND(((SUM(BE85:BE470))*I33),  2)</f>
        <v>0</v>
      </c>
      <c r="L33" s="43"/>
    </row>
    <row r="34" s="1" customFormat="1" ht="14.4" customHeight="1">
      <c r="B34" s="43"/>
      <c r="E34" s="129" t="s">
        <v>49</v>
      </c>
      <c r="F34" s="143">
        <f>ROUND((SUM(BF85:BF470)),  2)</f>
        <v>0</v>
      </c>
      <c r="I34" s="144">
        <v>0.14999999999999999</v>
      </c>
      <c r="J34" s="143">
        <f>ROUND(((SUM(BF85:BF470))*I34),  2)</f>
        <v>0</v>
      </c>
      <c r="L34" s="43"/>
    </row>
    <row r="35" hidden="1" s="1" customFormat="1" ht="14.4" customHeight="1">
      <c r="B35" s="43"/>
      <c r="E35" s="129" t="s">
        <v>50</v>
      </c>
      <c r="F35" s="143">
        <f>ROUND((SUM(BG85:BG470)),  2)</f>
        <v>0</v>
      </c>
      <c r="I35" s="144">
        <v>0.20999999999999999</v>
      </c>
      <c r="J35" s="143">
        <f>0</f>
        <v>0</v>
      </c>
      <c r="L35" s="43"/>
    </row>
    <row r="36" hidden="1" s="1" customFormat="1" ht="14.4" customHeight="1">
      <c r="B36" s="43"/>
      <c r="E36" s="129" t="s">
        <v>51</v>
      </c>
      <c r="F36" s="143">
        <f>ROUND((SUM(BH85:BH470)),  2)</f>
        <v>0</v>
      </c>
      <c r="I36" s="144">
        <v>0.14999999999999999</v>
      </c>
      <c r="J36" s="143">
        <f>0</f>
        <v>0</v>
      </c>
      <c r="L36" s="43"/>
    </row>
    <row r="37" hidden="1" s="1" customFormat="1" ht="14.4" customHeight="1">
      <c r="B37" s="43"/>
      <c r="E37" s="129" t="s">
        <v>52</v>
      </c>
      <c r="F37" s="143">
        <f>ROUND((SUM(BI85:BI470)),  2)</f>
        <v>0</v>
      </c>
      <c r="I37" s="144">
        <v>0</v>
      </c>
      <c r="J37" s="143">
        <f>0</f>
        <v>0</v>
      </c>
      <c r="L37" s="43"/>
    </row>
    <row r="38" s="1" customFormat="1" ht="6.96" customHeight="1">
      <c r="B38" s="43"/>
      <c r="I38" s="131"/>
      <c r="L38" s="43"/>
    </row>
    <row r="39" s="1" customFormat="1" ht="25.44" customHeight="1">
      <c r="B39" s="43"/>
      <c r="C39" s="145"/>
      <c r="D39" s="146" t="s">
        <v>53</v>
      </c>
      <c r="E39" s="147"/>
      <c r="F39" s="147"/>
      <c r="G39" s="148" t="s">
        <v>54</v>
      </c>
      <c r="H39" s="149" t="s">
        <v>55</v>
      </c>
      <c r="I39" s="150"/>
      <c r="J39" s="151">
        <f>SUM(J30:J37)</f>
        <v>0</v>
      </c>
      <c r="K39" s="152"/>
      <c r="L39" s="43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3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3"/>
    </row>
    <row r="45" s="1" customFormat="1" ht="24.96" customHeight="1">
      <c r="B45" s="38"/>
      <c r="C45" s="22" t="s">
        <v>118</v>
      </c>
      <c r="D45" s="39"/>
      <c r="E45" s="39"/>
      <c r="F45" s="39"/>
      <c r="G45" s="39"/>
      <c r="H45" s="39"/>
      <c r="I45" s="131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1"/>
      <c r="J46" s="39"/>
      <c r="K46" s="39"/>
      <c r="L46" s="43"/>
    </row>
    <row r="47" s="1" customFormat="1" ht="12" customHeight="1">
      <c r="B47" s="38"/>
      <c r="C47" s="31" t="s">
        <v>16</v>
      </c>
      <c r="D47" s="39"/>
      <c r="E47" s="39"/>
      <c r="F47" s="39"/>
      <c r="G47" s="39"/>
      <c r="H47" s="39"/>
      <c r="I47" s="131"/>
      <c r="J47" s="39"/>
      <c r="K47" s="39"/>
      <c r="L47" s="43"/>
    </row>
    <row r="48" s="1" customFormat="1" ht="16.5" customHeight="1">
      <c r="B48" s="38"/>
      <c r="C48" s="39"/>
      <c r="D48" s="39"/>
      <c r="E48" s="159" t="str">
        <f>E7</f>
        <v>Stavební úpravy ZŠ Mnichovická 23.4.2019</v>
      </c>
      <c r="F48" s="31"/>
      <c r="G48" s="31"/>
      <c r="H48" s="31"/>
      <c r="I48" s="131"/>
      <c r="J48" s="39"/>
      <c r="K48" s="39"/>
      <c r="L48" s="43"/>
    </row>
    <row r="49" s="1" customFormat="1" ht="12" customHeight="1">
      <c r="B49" s="38"/>
      <c r="C49" s="31" t="s">
        <v>116</v>
      </c>
      <c r="D49" s="39"/>
      <c r="E49" s="39"/>
      <c r="F49" s="39"/>
      <c r="G49" s="39"/>
      <c r="H49" s="39"/>
      <c r="I49" s="131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SO 05 - VZT</v>
      </c>
      <c r="F50" s="39"/>
      <c r="G50" s="39"/>
      <c r="H50" s="39"/>
      <c r="I50" s="131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1"/>
      <c r="J51" s="39"/>
      <c r="K51" s="39"/>
      <c r="L51" s="43"/>
    </row>
    <row r="52" s="1" customFormat="1" ht="12" customHeight="1">
      <c r="B52" s="38"/>
      <c r="C52" s="31" t="s">
        <v>22</v>
      </c>
      <c r="D52" s="39"/>
      <c r="E52" s="39"/>
      <c r="F52" s="26" t="str">
        <f>F12</f>
        <v>Mnichovická 62, Kolín</v>
      </c>
      <c r="G52" s="39"/>
      <c r="H52" s="39"/>
      <c r="I52" s="133" t="s">
        <v>24</v>
      </c>
      <c r="J52" s="67" t="str">
        <f>IF(J12="","",J12)</f>
        <v>17. 1. 2019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1"/>
      <c r="J53" s="39"/>
      <c r="K53" s="39"/>
      <c r="L53" s="43"/>
    </row>
    <row r="54" s="1" customFormat="1" ht="24.9" customHeight="1">
      <c r="B54" s="38"/>
      <c r="C54" s="31" t="s">
        <v>30</v>
      </c>
      <c r="D54" s="39"/>
      <c r="E54" s="39"/>
      <c r="F54" s="26" t="str">
        <f>E15</f>
        <v>Město Kolín, Karlovo nám. 78, 280 12 Kolín 1</v>
      </c>
      <c r="G54" s="39"/>
      <c r="H54" s="39"/>
      <c r="I54" s="133" t="s">
        <v>36</v>
      </c>
      <c r="J54" s="36" t="str">
        <f>E21</f>
        <v>Projecticon s.r.o., Nový Hrádek 151, 549 522</v>
      </c>
      <c r="K54" s="39"/>
      <c r="L54" s="43"/>
    </row>
    <row r="55" s="1" customFormat="1" ht="13.65" customHeight="1">
      <c r="B55" s="38"/>
      <c r="C55" s="31" t="s">
        <v>34</v>
      </c>
      <c r="D55" s="39"/>
      <c r="E55" s="39"/>
      <c r="F55" s="26" t="str">
        <f>IF(E18="","",E18)</f>
        <v>Vyplň údaj</v>
      </c>
      <c r="G55" s="39"/>
      <c r="H55" s="39"/>
      <c r="I55" s="133" t="s">
        <v>39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1"/>
      <c r="J56" s="39"/>
      <c r="K56" s="39"/>
      <c r="L56" s="43"/>
    </row>
    <row r="57" s="1" customFormat="1" ht="29.28" customHeight="1">
      <c r="B57" s="38"/>
      <c r="C57" s="160" t="s">
        <v>119</v>
      </c>
      <c r="D57" s="161"/>
      <c r="E57" s="161"/>
      <c r="F57" s="161"/>
      <c r="G57" s="161"/>
      <c r="H57" s="161"/>
      <c r="I57" s="162"/>
      <c r="J57" s="163" t="s">
        <v>120</v>
      </c>
      <c r="K57" s="161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1"/>
      <c r="J58" s="39"/>
      <c r="K58" s="39"/>
      <c r="L58" s="43"/>
    </row>
    <row r="59" s="1" customFormat="1" ht="22.8" customHeight="1">
      <c r="B59" s="38"/>
      <c r="C59" s="164" t="s">
        <v>121</v>
      </c>
      <c r="D59" s="39"/>
      <c r="E59" s="39"/>
      <c r="F59" s="39"/>
      <c r="G59" s="39"/>
      <c r="H59" s="39"/>
      <c r="I59" s="131"/>
      <c r="J59" s="98">
        <f>J85</f>
        <v>0</v>
      </c>
      <c r="K59" s="39"/>
      <c r="L59" s="43"/>
      <c r="AU59" s="16" t="s">
        <v>122</v>
      </c>
    </row>
    <row r="60" s="7" customFormat="1" ht="24.96" customHeight="1">
      <c r="B60" s="165"/>
      <c r="C60" s="166"/>
      <c r="D60" s="167" t="s">
        <v>2736</v>
      </c>
      <c r="E60" s="168"/>
      <c r="F60" s="168"/>
      <c r="G60" s="168"/>
      <c r="H60" s="168"/>
      <c r="I60" s="169"/>
      <c r="J60" s="170">
        <f>J86</f>
        <v>0</v>
      </c>
      <c r="K60" s="166"/>
      <c r="L60" s="171"/>
    </row>
    <row r="61" s="7" customFormat="1" ht="24.96" customHeight="1">
      <c r="B61" s="165"/>
      <c r="C61" s="166"/>
      <c r="D61" s="167" t="s">
        <v>2737</v>
      </c>
      <c r="E61" s="168"/>
      <c r="F61" s="168"/>
      <c r="G61" s="168"/>
      <c r="H61" s="168"/>
      <c r="I61" s="169"/>
      <c r="J61" s="170">
        <f>J216</f>
        <v>0</v>
      </c>
      <c r="K61" s="166"/>
      <c r="L61" s="171"/>
    </row>
    <row r="62" s="7" customFormat="1" ht="24.96" customHeight="1">
      <c r="B62" s="165"/>
      <c r="C62" s="166"/>
      <c r="D62" s="167" t="s">
        <v>2738</v>
      </c>
      <c r="E62" s="168"/>
      <c r="F62" s="168"/>
      <c r="G62" s="168"/>
      <c r="H62" s="168"/>
      <c r="I62" s="169"/>
      <c r="J62" s="170">
        <f>J288</f>
        <v>0</v>
      </c>
      <c r="K62" s="166"/>
      <c r="L62" s="171"/>
    </row>
    <row r="63" s="7" customFormat="1" ht="24.96" customHeight="1">
      <c r="B63" s="165"/>
      <c r="C63" s="166"/>
      <c r="D63" s="167" t="s">
        <v>2739</v>
      </c>
      <c r="E63" s="168"/>
      <c r="F63" s="168"/>
      <c r="G63" s="168"/>
      <c r="H63" s="168"/>
      <c r="I63" s="169"/>
      <c r="J63" s="170">
        <f>J365</f>
        <v>0</v>
      </c>
      <c r="K63" s="166"/>
      <c r="L63" s="171"/>
    </row>
    <row r="64" s="7" customFormat="1" ht="24.96" customHeight="1">
      <c r="B64" s="165"/>
      <c r="C64" s="166"/>
      <c r="D64" s="167" t="s">
        <v>2740</v>
      </c>
      <c r="E64" s="168"/>
      <c r="F64" s="168"/>
      <c r="G64" s="168"/>
      <c r="H64" s="168"/>
      <c r="I64" s="169"/>
      <c r="J64" s="170">
        <f>J426</f>
        <v>0</v>
      </c>
      <c r="K64" s="166"/>
      <c r="L64" s="171"/>
    </row>
    <row r="65" s="7" customFormat="1" ht="24.96" customHeight="1">
      <c r="B65" s="165"/>
      <c r="C65" s="166"/>
      <c r="D65" s="167" t="s">
        <v>2741</v>
      </c>
      <c r="E65" s="168"/>
      <c r="F65" s="168"/>
      <c r="G65" s="168"/>
      <c r="H65" s="168"/>
      <c r="I65" s="169"/>
      <c r="J65" s="170">
        <f>J465</f>
        <v>0</v>
      </c>
      <c r="K65" s="166"/>
      <c r="L65" s="171"/>
    </row>
    <row r="66" s="1" customFormat="1" ht="21.84" customHeight="1">
      <c r="B66" s="38"/>
      <c r="C66" s="39"/>
      <c r="D66" s="39"/>
      <c r="E66" s="39"/>
      <c r="F66" s="39"/>
      <c r="G66" s="39"/>
      <c r="H66" s="39"/>
      <c r="I66" s="131"/>
      <c r="J66" s="39"/>
      <c r="K66" s="39"/>
      <c r="L66" s="43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55"/>
      <c r="J67" s="58"/>
      <c r="K67" s="58"/>
      <c r="L67" s="43"/>
    </row>
    <row r="71" s="1" customFormat="1" ht="6.96" customHeight="1">
      <c r="B71" s="59"/>
      <c r="C71" s="60"/>
      <c r="D71" s="60"/>
      <c r="E71" s="60"/>
      <c r="F71" s="60"/>
      <c r="G71" s="60"/>
      <c r="H71" s="60"/>
      <c r="I71" s="158"/>
      <c r="J71" s="60"/>
      <c r="K71" s="60"/>
      <c r="L71" s="43"/>
    </row>
    <row r="72" s="1" customFormat="1" ht="24.96" customHeight="1">
      <c r="B72" s="38"/>
      <c r="C72" s="22" t="s">
        <v>156</v>
      </c>
      <c r="D72" s="39"/>
      <c r="E72" s="39"/>
      <c r="F72" s="39"/>
      <c r="G72" s="39"/>
      <c r="H72" s="39"/>
      <c r="I72" s="131"/>
      <c r="J72" s="39"/>
      <c r="K72" s="39"/>
      <c r="L72" s="43"/>
    </row>
    <row r="73" s="1" customFormat="1" ht="6.96" customHeight="1">
      <c r="B73" s="38"/>
      <c r="C73" s="39"/>
      <c r="D73" s="39"/>
      <c r="E73" s="39"/>
      <c r="F73" s="39"/>
      <c r="G73" s="39"/>
      <c r="H73" s="39"/>
      <c r="I73" s="131"/>
      <c r="J73" s="39"/>
      <c r="K73" s="39"/>
      <c r="L73" s="43"/>
    </row>
    <row r="74" s="1" customFormat="1" ht="12" customHeight="1">
      <c r="B74" s="38"/>
      <c r="C74" s="31" t="s">
        <v>16</v>
      </c>
      <c r="D74" s="39"/>
      <c r="E74" s="39"/>
      <c r="F74" s="39"/>
      <c r="G74" s="39"/>
      <c r="H74" s="39"/>
      <c r="I74" s="131"/>
      <c r="J74" s="39"/>
      <c r="K74" s="39"/>
      <c r="L74" s="43"/>
    </row>
    <row r="75" s="1" customFormat="1" ht="16.5" customHeight="1">
      <c r="B75" s="38"/>
      <c r="C75" s="39"/>
      <c r="D75" s="39"/>
      <c r="E75" s="159" t="str">
        <f>E7</f>
        <v>Stavební úpravy ZŠ Mnichovická 23.4.2019</v>
      </c>
      <c r="F75" s="31"/>
      <c r="G75" s="31"/>
      <c r="H75" s="31"/>
      <c r="I75" s="131"/>
      <c r="J75" s="39"/>
      <c r="K75" s="39"/>
      <c r="L75" s="43"/>
    </row>
    <row r="76" s="1" customFormat="1" ht="12" customHeight="1">
      <c r="B76" s="38"/>
      <c r="C76" s="31" t="s">
        <v>116</v>
      </c>
      <c r="D76" s="39"/>
      <c r="E76" s="39"/>
      <c r="F76" s="39"/>
      <c r="G76" s="39"/>
      <c r="H76" s="39"/>
      <c r="I76" s="131"/>
      <c r="J76" s="39"/>
      <c r="K76" s="39"/>
      <c r="L76" s="43"/>
    </row>
    <row r="77" s="1" customFormat="1" ht="16.5" customHeight="1">
      <c r="B77" s="38"/>
      <c r="C77" s="39"/>
      <c r="D77" s="39"/>
      <c r="E77" s="64" t="str">
        <f>E9</f>
        <v>SO 05 - VZT</v>
      </c>
      <c r="F77" s="39"/>
      <c r="G77" s="39"/>
      <c r="H77" s="39"/>
      <c r="I77" s="131"/>
      <c r="J77" s="39"/>
      <c r="K77" s="39"/>
      <c r="L77" s="43"/>
    </row>
    <row r="78" s="1" customFormat="1" ht="6.96" customHeight="1">
      <c r="B78" s="38"/>
      <c r="C78" s="39"/>
      <c r="D78" s="39"/>
      <c r="E78" s="39"/>
      <c r="F78" s="39"/>
      <c r="G78" s="39"/>
      <c r="H78" s="39"/>
      <c r="I78" s="131"/>
      <c r="J78" s="39"/>
      <c r="K78" s="39"/>
      <c r="L78" s="43"/>
    </row>
    <row r="79" s="1" customFormat="1" ht="12" customHeight="1">
      <c r="B79" s="38"/>
      <c r="C79" s="31" t="s">
        <v>22</v>
      </c>
      <c r="D79" s="39"/>
      <c r="E79" s="39"/>
      <c r="F79" s="26" t="str">
        <f>F12</f>
        <v>Mnichovická 62, Kolín</v>
      </c>
      <c r="G79" s="39"/>
      <c r="H79" s="39"/>
      <c r="I79" s="133" t="s">
        <v>24</v>
      </c>
      <c r="J79" s="67" t="str">
        <f>IF(J12="","",J12)</f>
        <v>17. 1. 2019</v>
      </c>
      <c r="K79" s="39"/>
      <c r="L79" s="43"/>
    </row>
    <row r="80" s="1" customFormat="1" ht="6.96" customHeight="1">
      <c r="B80" s="38"/>
      <c r="C80" s="39"/>
      <c r="D80" s="39"/>
      <c r="E80" s="39"/>
      <c r="F80" s="39"/>
      <c r="G80" s="39"/>
      <c r="H80" s="39"/>
      <c r="I80" s="131"/>
      <c r="J80" s="39"/>
      <c r="K80" s="39"/>
      <c r="L80" s="43"/>
    </row>
    <row r="81" s="1" customFormat="1" ht="24.9" customHeight="1">
      <c r="B81" s="38"/>
      <c r="C81" s="31" t="s">
        <v>30</v>
      </c>
      <c r="D81" s="39"/>
      <c r="E81" s="39"/>
      <c r="F81" s="26" t="str">
        <f>E15</f>
        <v>Město Kolín, Karlovo nám. 78, 280 12 Kolín 1</v>
      </c>
      <c r="G81" s="39"/>
      <c r="H81" s="39"/>
      <c r="I81" s="133" t="s">
        <v>36</v>
      </c>
      <c r="J81" s="36" t="str">
        <f>E21</f>
        <v>Projecticon s.r.o., Nový Hrádek 151, 549 522</v>
      </c>
      <c r="K81" s="39"/>
      <c r="L81" s="43"/>
    </row>
    <row r="82" s="1" customFormat="1" ht="13.65" customHeight="1">
      <c r="B82" s="38"/>
      <c r="C82" s="31" t="s">
        <v>34</v>
      </c>
      <c r="D82" s="39"/>
      <c r="E82" s="39"/>
      <c r="F82" s="26" t="str">
        <f>IF(E18="","",E18)</f>
        <v>Vyplň údaj</v>
      </c>
      <c r="G82" s="39"/>
      <c r="H82" s="39"/>
      <c r="I82" s="133" t="s">
        <v>39</v>
      </c>
      <c r="J82" s="36" t="str">
        <f>E24</f>
        <v xml:space="preserve"> </v>
      </c>
      <c r="K82" s="39"/>
      <c r="L82" s="43"/>
    </row>
    <row r="83" s="1" customFormat="1" ht="10.32" customHeight="1">
      <c r="B83" s="38"/>
      <c r="C83" s="39"/>
      <c r="D83" s="39"/>
      <c r="E83" s="39"/>
      <c r="F83" s="39"/>
      <c r="G83" s="39"/>
      <c r="H83" s="39"/>
      <c r="I83" s="131"/>
      <c r="J83" s="39"/>
      <c r="K83" s="39"/>
      <c r="L83" s="43"/>
    </row>
    <row r="84" s="9" customFormat="1" ht="29.28" customHeight="1">
      <c r="B84" s="179"/>
      <c r="C84" s="180" t="s">
        <v>157</v>
      </c>
      <c r="D84" s="181" t="s">
        <v>62</v>
      </c>
      <c r="E84" s="181" t="s">
        <v>58</v>
      </c>
      <c r="F84" s="181" t="s">
        <v>59</v>
      </c>
      <c r="G84" s="181" t="s">
        <v>158</v>
      </c>
      <c r="H84" s="181" t="s">
        <v>159</v>
      </c>
      <c r="I84" s="182" t="s">
        <v>160</v>
      </c>
      <c r="J84" s="181" t="s">
        <v>120</v>
      </c>
      <c r="K84" s="183" t="s">
        <v>161</v>
      </c>
      <c r="L84" s="184"/>
      <c r="M84" s="88" t="s">
        <v>1</v>
      </c>
      <c r="N84" s="89" t="s">
        <v>47</v>
      </c>
      <c r="O84" s="89" t="s">
        <v>162</v>
      </c>
      <c r="P84" s="89" t="s">
        <v>163</v>
      </c>
      <c r="Q84" s="89" t="s">
        <v>164</v>
      </c>
      <c r="R84" s="89" t="s">
        <v>165</v>
      </c>
      <c r="S84" s="89" t="s">
        <v>166</v>
      </c>
      <c r="T84" s="90" t="s">
        <v>167</v>
      </c>
    </row>
    <row r="85" s="1" customFormat="1" ht="22.8" customHeight="1">
      <c r="B85" s="38"/>
      <c r="C85" s="95" t="s">
        <v>168</v>
      </c>
      <c r="D85" s="39"/>
      <c r="E85" s="39"/>
      <c r="F85" s="39"/>
      <c r="G85" s="39"/>
      <c r="H85" s="39"/>
      <c r="I85" s="131"/>
      <c r="J85" s="185">
        <f>BK85</f>
        <v>0</v>
      </c>
      <c r="K85" s="39"/>
      <c r="L85" s="43"/>
      <c r="M85" s="91"/>
      <c r="N85" s="92"/>
      <c r="O85" s="92"/>
      <c r="P85" s="186">
        <f>P86+P216+P288+P365+P426+P465</f>
        <v>0</v>
      </c>
      <c r="Q85" s="92"/>
      <c r="R85" s="186">
        <f>R86+R216+R288+R365+R426+R465</f>
        <v>0</v>
      </c>
      <c r="S85" s="92"/>
      <c r="T85" s="187">
        <f>T86+T216+T288+T365+T426+T465</f>
        <v>0</v>
      </c>
      <c r="AT85" s="16" t="s">
        <v>76</v>
      </c>
      <c r="AU85" s="16" t="s">
        <v>122</v>
      </c>
      <c r="BK85" s="188">
        <f>BK86+BK216+BK288+BK365+BK426+BK465</f>
        <v>0</v>
      </c>
    </row>
    <row r="86" s="10" customFormat="1" ht="25.92" customHeight="1">
      <c r="B86" s="189"/>
      <c r="C86" s="190"/>
      <c r="D86" s="191" t="s">
        <v>76</v>
      </c>
      <c r="E86" s="192" t="s">
        <v>2742</v>
      </c>
      <c r="F86" s="192" t="s">
        <v>2743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SUM(P87:P215)</f>
        <v>0</v>
      </c>
      <c r="Q86" s="197"/>
      <c r="R86" s="198">
        <f>SUM(R87:R215)</f>
        <v>0</v>
      </c>
      <c r="S86" s="197"/>
      <c r="T86" s="199">
        <f>SUM(T87:T215)</f>
        <v>0</v>
      </c>
      <c r="AR86" s="200" t="s">
        <v>85</v>
      </c>
      <c r="AT86" s="201" t="s">
        <v>76</v>
      </c>
      <c r="AU86" s="201" t="s">
        <v>77</v>
      </c>
      <c r="AY86" s="200" t="s">
        <v>171</v>
      </c>
      <c r="BK86" s="202">
        <f>SUM(BK87:BK215)</f>
        <v>0</v>
      </c>
    </row>
    <row r="87" s="1" customFormat="1" ht="16.5" customHeight="1">
      <c r="B87" s="38"/>
      <c r="C87" s="205" t="s">
        <v>85</v>
      </c>
      <c r="D87" s="205" t="s">
        <v>173</v>
      </c>
      <c r="E87" s="206" t="s">
        <v>2744</v>
      </c>
      <c r="F87" s="207" t="s">
        <v>2745</v>
      </c>
      <c r="G87" s="208" t="s">
        <v>2746</v>
      </c>
      <c r="H87" s="209">
        <v>1</v>
      </c>
      <c r="I87" s="210"/>
      <c r="J87" s="211">
        <f>ROUND(I87*H87,2)</f>
        <v>0</v>
      </c>
      <c r="K87" s="207" t="s">
        <v>1</v>
      </c>
      <c r="L87" s="43"/>
      <c r="M87" s="212" t="s">
        <v>1</v>
      </c>
      <c r="N87" s="213" t="s">
        <v>48</v>
      </c>
      <c r="O87" s="79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AR87" s="16" t="s">
        <v>178</v>
      </c>
      <c r="AT87" s="16" t="s">
        <v>173</v>
      </c>
      <c r="AU87" s="16" t="s">
        <v>85</v>
      </c>
      <c r="AY87" s="16" t="s">
        <v>171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6" t="s">
        <v>85</v>
      </c>
      <c r="BK87" s="216">
        <f>ROUND(I87*H87,2)</f>
        <v>0</v>
      </c>
      <c r="BL87" s="16" t="s">
        <v>178</v>
      </c>
      <c r="BM87" s="16" t="s">
        <v>2747</v>
      </c>
    </row>
    <row r="88" s="11" customFormat="1">
      <c r="B88" s="217"/>
      <c r="C88" s="218"/>
      <c r="D88" s="219" t="s">
        <v>180</v>
      </c>
      <c r="E88" s="220" t="s">
        <v>1</v>
      </c>
      <c r="F88" s="221" t="s">
        <v>2748</v>
      </c>
      <c r="G88" s="218"/>
      <c r="H88" s="220" t="s">
        <v>1</v>
      </c>
      <c r="I88" s="222"/>
      <c r="J88" s="218"/>
      <c r="K88" s="218"/>
      <c r="L88" s="223"/>
      <c r="M88" s="224"/>
      <c r="N88" s="225"/>
      <c r="O88" s="225"/>
      <c r="P88" s="225"/>
      <c r="Q88" s="225"/>
      <c r="R88" s="225"/>
      <c r="S88" s="225"/>
      <c r="T88" s="226"/>
      <c r="AT88" s="227" t="s">
        <v>180</v>
      </c>
      <c r="AU88" s="227" t="s">
        <v>85</v>
      </c>
      <c r="AV88" s="11" t="s">
        <v>85</v>
      </c>
      <c r="AW88" s="11" t="s">
        <v>38</v>
      </c>
      <c r="AX88" s="11" t="s">
        <v>77</v>
      </c>
      <c r="AY88" s="227" t="s">
        <v>171</v>
      </c>
    </row>
    <row r="89" s="11" customFormat="1">
      <c r="B89" s="217"/>
      <c r="C89" s="218"/>
      <c r="D89" s="219" t="s">
        <v>180</v>
      </c>
      <c r="E89" s="220" t="s">
        <v>1</v>
      </c>
      <c r="F89" s="221" t="s">
        <v>2749</v>
      </c>
      <c r="G89" s="218"/>
      <c r="H89" s="220" t="s">
        <v>1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AT89" s="227" t="s">
        <v>180</v>
      </c>
      <c r="AU89" s="227" t="s">
        <v>85</v>
      </c>
      <c r="AV89" s="11" t="s">
        <v>85</v>
      </c>
      <c r="AW89" s="11" t="s">
        <v>38</v>
      </c>
      <c r="AX89" s="11" t="s">
        <v>77</v>
      </c>
      <c r="AY89" s="227" t="s">
        <v>171</v>
      </c>
    </row>
    <row r="90" s="11" customFormat="1">
      <c r="B90" s="217"/>
      <c r="C90" s="218"/>
      <c r="D90" s="219" t="s">
        <v>180</v>
      </c>
      <c r="E90" s="220" t="s">
        <v>1</v>
      </c>
      <c r="F90" s="221" t="s">
        <v>2750</v>
      </c>
      <c r="G90" s="218"/>
      <c r="H90" s="220" t="s">
        <v>1</v>
      </c>
      <c r="I90" s="222"/>
      <c r="J90" s="218"/>
      <c r="K90" s="218"/>
      <c r="L90" s="223"/>
      <c r="M90" s="224"/>
      <c r="N90" s="225"/>
      <c r="O90" s="225"/>
      <c r="P90" s="225"/>
      <c r="Q90" s="225"/>
      <c r="R90" s="225"/>
      <c r="S90" s="225"/>
      <c r="T90" s="226"/>
      <c r="AT90" s="227" t="s">
        <v>180</v>
      </c>
      <c r="AU90" s="227" t="s">
        <v>85</v>
      </c>
      <c r="AV90" s="11" t="s">
        <v>85</v>
      </c>
      <c r="AW90" s="11" t="s">
        <v>38</v>
      </c>
      <c r="AX90" s="11" t="s">
        <v>77</v>
      </c>
      <c r="AY90" s="227" t="s">
        <v>171</v>
      </c>
    </row>
    <row r="91" s="11" customFormat="1">
      <c r="B91" s="217"/>
      <c r="C91" s="218"/>
      <c r="D91" s="219" t="s">
        <v>180</v>
      </c>
      <c r="E91" s="220" t="s">
        <v>1</v>
      </c>
      <c r="F91" s="221" t="s">
        <v>2751</v>
      </c>
      <c r="G91" s="218"/>
      <c r="H91" s="220" t="s">
        <v>1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180</v>
      </c>
      <c r="AU91" s="227" t="s">
        <v>85</v>
      </c>
      <c r="AV91" s="11" t="s">
        <v>85</v>
      </c>
      <c r="AW91" s="11" t="s">
        <v>38</v>
      </c>
      <c r="AX91" s="11" t="s">
        <v>77</v>
      </c>
      <c r="AY91" s="227" t="s">
        <v>171</v>
      </c>
    </row>
    <row r="92" s="11" customFormat="1">
      <c r="B92" s="217"/>
      <c r="C92" s="218"/>
      <c r="D92" s="219" t="s">
        <v>180</v>
      </c>
      <c r="E92" s="220" t="s">
        <v>1</v>
      </c>
      <c r="F92" s="221" t="s">
        <v>2752</v>
      </c>
      <c r="G92" s="218"/>
      <c r="H92" s="220" t="s">
        <v>1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180</v>
      </c>
      <c r="AU92" s="227" t="s">
        <v>85</v>
      </c>
      <c r="AV92" s="11" t="s">
        <v>85</v>
      </c>
      <c r="AW92" s="11" t="s">
        <v>38</v>
      </c>
      <c r="AX92" s="11" t="s">
        <v>77</v>
      </c>
      <c r="AY92" s="227" t="s">
        <v>171</v>
      </c>
    </row>
    <row r="93" s="11" customFormat="1">
      <c r="B93" s="217"/>
      <c r="C93" s="218"/>
      <c r="D93" s="219" t="s">
        <v>180</v>
      </c>
      <c r="E93" s="220" t="s">
        <v>1</v>
      </c>
      <c r="F93" s="221" t="s">
        <v>2753</v>
      </c>
      <c r="G93" s="218"/>
      <c r="H93" s="220" t="s">
        <v>1</v>
      </c>
      <c r="I93" s="222"/>
      <c r="J93" s="218"/>
      <c r="K93" s="218"/>
      <c r="L93" s="223"/>
      <c r="M93" s="224"/>
      <c r="N93" s="225"/>
      <c r="O93" s="225"/>
      <c r="P93" s="225"/>
      <c r="Q93" s="225"/>
      <c r="R93" s="225"/>
      <c r="S93" s="225"/>
      <c r="T93" s="226"/>
      <c r="AT93" s="227" t="s">
        <v>180</v>
      </c>
      <c r="AU93" s="227" t="s">
        <v>85</v>
      </c>
      <c r="AV93" s="11" t="s">
        <v>85</v>
      </c>
      <c r="AW93" s="11" t="s">
        <v>38</v>
      </c>
      <c r="AX93" s="11" t="s">
        <v>77</v>
      </c>
      <c r="AY93" s="227" t="s">
        <v>171</v>
      </c>
    </row>
    <row r="94" s="11" customFormat="1">
      <c r="B94" s="217"/>
      <c r="C94" s="218"/>
      <c r="D94" s="219" t="s">
        <v>180</v>
      </c>
      <c r="E94" s="220" t="s">
        <v>1</v>
      </c>
      <c r="F94" s="221" t="s">
        <v>2754</v>
      </c>
      <c r="G94" s="218"/>
      <c r="H94" s="220" t="s">
        <v>1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180</v>
      </c>
      <c r="AU94" s="227" t="s">
        <v>85</v>
      </c>
      <c r="AV94" s="11" t="s">
        <v>85</v>
      </c>
      <c r="AW94" s="11" t="s">
        <v>38</v>
      </c>
      <c r="AX94" s="11" t="s">
        <v>77</v>
      </c>
      <c r="AY94" s="227" t="s">
        <v>171</v>
      </c>
    </row>
    <row r="95" s="11" customFormat="1">
      <c r="B95" s="217"/>
      <c r="C95" s="218"/>
      <c r="D95" s="219" t="s">
        <v>180</v>
      </c>
      <c r="E95" s="220" t="s">
        <v>1</v>
      </c>
      <c r="F95" s="221" t="s">
        <v>2755</v>
      </c>
      <c r="G95" s="218"/>
      <c r="H95" s="220" t="s">
        <v>1</v>
      </c>
      <c r="I95" s="222"/>
      <c r="J95" s="218"/>
      <c r="K95" s="218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180</v>
      </c>
      <c r="AU95" s="227" t="s">
        <v>85</v>
      </c>
      <c r="AV95" s="11" t="s">
        <v>85</v>
      </c>
      <c r="AW95" s="11" t="s">
        <v>38</v>
      </c>
      <c r="AX95" s="11" t="s">
        <v>77</v>
      </c>
      <c r="AY95" s="227" t="s">
        <v>171</v>
      </c>
    </row>
    <row r="96" s="11" customFormat="1">
      <c r="B96" s="217"/>
      <c r="C96" s="218"/>
      <c r="D96" s="219" t="s">
        <v>180</v>
      </c>
      <c r="E96" s="220" t="s">
        <v>1</v>
      </c>
      <c r="F96" s="221" t="s">
        <v>2756</v>
      </c>
      <c r="G96" s="218"/>
      <c r="H96" s="220" t="s">
        <v>1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180</v>
      </c>
      <c r="AU96" s="227" t="s">
        <v>85</v>
      </c>
      <c r="AV96" s="11" t="s">
        <v>85</v>
      </c>
      <c r="AW96" s="11" t="s">
        <v>38</v>
      </c>
      <c r="AX96" s="11" t="s">
        <v>77</v>
      </c>
      <c r="AY96" s="227" t="s">
        <v>171</v>
      </c>
    </row>
    <row r="97" s="11" customFormat="1">
      <c r="B97" s="217"/>
      <c r="C97" s="218"/>
      <c r="D97" s="219" t="s">
        <v>180</v>
      </c>
      <c r="E97" s="220" t="s">
        <v>1</v>
      </c>
      <c r="F97" s="221" t="s">
        <v>2757</v>
      </c>
      <c r="G97" s="218"/>
      <c r="H97" s="220" t="s">
        <v>1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180</v>
      </c>
      <c r="AU97" s="227" t="s">
        <v>85</v>
      </c>
      <c r="AV97" s="11" t="s">
        <v>85</v>
      </c>
      <c r="AW97" s="11" t="s">
        <v>38</v>
      </c>
      <c r="AX97" s="11" t="s">
        <v>77</v>
      </c>
      <c r="AY97" s="227" t="s">
        <v>171</v>
      </c>
    </row>
    <row r="98" s="11" customFormat="1">
      <c r="B98" s="217"/>
      <c r="C98" s="218"/>
      <c r="D98" s="219" t="s">
        <v>180</v>
      </c>
      <c r="E98" s="220" t="s">
        <v>1</v>
      </c>
      <c r="F98" s="221" t="s">
        <v>2758</v>
      </c>
      <c r="G98" s="218"/>
      <c r="H98" s="220" t="s">
        <v>1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180</v>
      </c>
      <c r="AU98" s="227" t="s">
        <v>85</v>
      </c>
      <c r="AV98" s="11" t="s">
        <v>85</v>
      </c>
      <c r="AW98" s="11" t="s">
        <v>38</v>
      </c>
      <c r="AX98" s="11" t="s">
        <v>77</v>
      </c>
      <c r="AY98" s="227" t="s">
        <v>171</v>
      </c>
    </row>
    <row r="99" s="11" customFormat="1">
      <c r="B99" s="217"/>
      <c r="C99" s="218"/>
      <c r="D99" s="219" t="s">
        <v>180</v>
      </c>
      <c r="E99" s="220" t="s">
        <v>1</v>
      </c>
      <c r="F99" s="221" t="s">
        <v>2759</v>
      </c>
      <c r="G99" s="218"/>
      <c r="H99" s="220" t="s">
        <v>1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AT99" s="227" t="s">
        <v>180</v>
      </c>
      <c r="AU99" s="227" t="s">
        <v>85</v>
      </c>
      <c r="AV99" s="11" t="s">
        <v>85</v>
      </c>
      <c r="AW99" s="11" t="s">
        <v>38</v>
      </c>
      <c r="AX99" s="11" t="s">
        <v>77</v>
      </c>
      <c r="AY99" s="227" t="s">
        <v>171</v>
      </c>
    </row>
    <row r="100" s="11" customFormat="1">
      <c r="B100" s="217"/>
      <c r="C100" s="218"/>
      <c r="D100" s="219" t="s">
        <v>180</v>
      </c>
      <c r="E100" s="220" t="s">
        <v>1</v>
      </c>
      <c r="F100" s="221" t="s">
        <v>2760</v>
      </c>
      <c r="G100" s="218"/>
      <c r="H100" s="220" t="s">
        <v>1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AT100" s="227" t="s">
        <v>180</v>
      </c>
      <c r="AU100" s="227" t="s">
        <v>85</v>
      </c>
      <c r="AV100" s="11" t="s">
        <v>85</v>
      </c>
      <c r="AW100" s="11" t="s">
        <v>38</v>
      </c>
      <c r="AX100" s="11" t="s">
        <v>77</v>
      </c>
      <c r="AY100" s="227" t="s">
        <v>171</v>
      </c>
    </row>
    <row r="101" s="12" customFormat="1">
      <c r="B101" s="228"/>
      <c r="C101" s="229"/>
      <c r="D101" s="219" t="s">
        <v>180</v>
      </c>
      <c r="E101" s="230" t="s">
        <v>1</v>
      </c>
      <c r="F101" s="231" t="s">
        <v>85</v>
      </c>
      <c r="G101" s="229"/>
      <c r="H101" s="232">
        <v>1</v>
      </c>
      <c r="I101" s="233"/>
      <c r="J101" s="229"/>
      <c r="K101" s="229"/>
      <c r="L101" s="234"/>
      <c r="M101" s="235"/>
      <c r="N101" s="236"/>
      <c r="O101" s="236"/>
      <c r="P101" s="236"/>
      <c r="Q101" s="236"/>
      <c r="R101" s="236"/>
      <c r="S101" s="236"/>
      <c r="T101" s="237"/>
      <c r="AT101" s="238" t="s">
        <v>180</v>
      </c>
      <c r="AU101" s="238" t="s">
        <v>85</v>
      </c>
      <c r="AV101" s="12" t="s">
        <v>87</v>
      </c>
      <c r="AW101" s="12" t="s">
        <v>38</v>
      </c>
      <c r="AX101" s="12" t="s">
        <v>85</v>
      </c>
      <c r="AY101" s="238" t="s">
        <v>171</v>
      </c>
    </row>
    <row r="102" s="1" customFormat="1" ht="16.5" customHeight="1">
      <c r="B102" s="38"/>
      <c r="C102" s="205" t="s">
        <v>87</v>
      </c>
      <c r="D102" s="205" t="s">
        <v>173</v>
      </c>
      <c r="E102" s="206" t="s">
        <v>2761</v>
      </c>
      <c r="F102" s="207" t="s">
        <v>2745</v>
      </c>
      <c r="G102" s="208" t="s">
        <v>2746</v>
      </c>
      <c r="H102" s="209">
        <v>1</v>
      </c>
      <c r="I102" s="210"/>
      <c r="J102" s="211">
        <f>ROUND(I102*H102,2)</f>
        <v>0</v>
      </c>
      <c r="K102" s="207" t="s">
        <v>1</v>
      </c>
      <c r="L102" s="43"/>
      <c r="M102" s="212" t="s">
        <v>1</v>
      </c>
      <c r="N102" s="213" t="s">
        <v>48</v>
      </c>
      <c r="O102" s="79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6" t="s">
        <v>178</v>
      </c>
      <c r="AT102" s="16" t="s">
        <v>173</v>
      </c>
      <c r="AU102" s="16" t="s">
        <v>85</v>
      </c>
      <c r="AY102" s="16" t="s">
        <v>171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85</v>
      </c>
      <c r="BK102" s="216">
        <f>ROUND(I102*H102,2)</f>
        <v>0</v>
      </c>
      <c r="BL102" s="16" t="s">
        <v>178</v>
      </c>
      <c r="BM102" s="16" t="s">
        <v>2762</v>
      </c>
    </row>
    <row r="103" s="11" customFormat="1">
      <c r="B103" s="217"/>
      <c r="C103" s="218"/>
      <c r="D103" s="219" t="s">
        <v>180</v>
      </c>
      <c r="E103" s="220" t="s">
        <v>1</v>
      </c>
      <c r="F103" s="221" t="s">
        <v>2748</v>
      </c>
      <c r="G103" s="218"/>
      <c r="H103" s="220" t="s">
        <v>1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180</v>
      </c>
      <c r="AU103" s="227" t="s">
        <v>85</v>
      </c>
      <c r="AV103" s="11" t="s">
        <v>85</v>
      </c>
      <c r="AW103" s="11" t="s">
        <v>38</v>
      </c>
      <c r="AX103" s="11" t="s">
        <v>77</v>
      </c>
      <c r="AY103" s="227" t="s">
        <v>171</v>
      </c>
    </row>
    <row r="104" s="11" customFormat="1">
      <c r="B104" s="217"/>
      <c r="C104" s="218"/>
      <c r="D104" s="219" t="s">
        <v>180</v>
      </c>
      <c r="E104" s="220" t="s">
        <v>1</v>
      </c>
      <c r="F104" s="221" t="s">
        <v>2749</v>
      </c>
      <c r="G104" s="218"/>
      <c r="H104" s="220" t="s">
        <v>1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180</v>
      </c>
      <c r="AU104" s="227" t="s">
        <v>85</v>
      </c>
      <c r="AV104" s="11" t="s">
        <v>85</v>
      </c>
      <c r="AW104" s="11" t="s">
        <v>38</v>
      </c>
      <c r="AX104" s="11" t="s">
        <v>77</v>
      </c>
      <c r="AY104" s="227" t="s">
        <v>171</v>
      </c>
    </row>
    <row r="105" s="11" customFormat="1">
      <c r="B105" s="217"/>
      <c r="C105" s="218"/>
      <c r="D105" s="219" t="s">
        <v>180</v>
      </c>
      <c r="E105" s="220" t="s">
        <v>1</v>
      </c>
      <c r="F105" s="221" t="s">
        <v>2750</v>
      </c>
      <c r="G105" s="218"/>
      <c r="H105" s="220" t="s">
        <v>1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180</v>
      </c>
      <c r="AU105" s="227" t="s">
        <v>85</v>
      </c>
      <c r="AV105" s="11" t="s">
        <v>85</v>
      </c>
      <c r="AW105" s="11" t="s">
        <v>38</v>
      </c>
      <c r="AX105" s="11" t="s">
        <v>77</v>
      </c>
      <c r="AY105" s="227" t="s">
        <v>171</v>
      </c>
    </row>
    <row r="106" s="11" customFormat="1">
      <c r="B106" s="217"/>
      <c r="C106" s="218"/>
      <c r="D106" s="219" t="s">
        <v>180</v>
      </c>
      <c r="E106" s="220" t="s">
        <v>1</v>
      </c>
      <c r="F106" s="221" t="s">
        <v>2751</v>
      </c>
      <c r="G106" s="218"/>
      <c r="H106" s="220" t="s">
        <v>1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180</v>
      </c>
      <c r="AU106" s="227" t="s">
        <v>85</v>
      </c>
      <c r="AV106" s="11" t="s">
        <v>85</v>
      </c>
      <c r="AW106" s="11" t="s">
        <v>38</v>
      </c>
      <c r="AX106" s="11" t="s">
        <v>77</v>
      </c>
      <c r="AY106" s="227" t="s">
        <v>171</v>
      </c>
    </row>
    <row r="107" s="11" customFormat="1">
      <c r="B107" s="217"/>
      <c r="C107" s="218"/>
      <c r="D107" s="219" t="s">
        <v>180</v>
      </c>
      <c r="E107" s="220" t="s">
        <v>1</v>
      </c>
      <c r="F107" s="221" t="s">
        <v>2752</v>
      </c>
      <c r="G107" s="218"/>
      <c r="H107" s="220" t="s">
        <v>1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180</v>
      </c>
      <c r="AU107" s="227" t="s">
        <v>85</v>
      </c>
      <c r="AV107" s="11" t="s">
        <v>85</v>
      </c>
      <c r="AW107" s="11" t="s">
        <v>38</v>
      </c>
      <c r="AX107" s="11" t="s">
        <v>77</v>
      </c>
      <c r="AY107" s="227" t="s">
        <v>171</v>
      </c>
    </row>
    <row r="108" s="11" customFormat="1">
      <c r="B108" s="217"/>
      <c r="C108" s="218"/>
      <c r="D108" s="219" t="s">
        <v>180</v>
      </c>
      <c r="E108" s="220" t="s">
        <v>1</v>
      </c>
      <c r="F108" s="221" t="s">
        <v>2753</v>
      </c>
      <c r="G108" s="218"/>
      <c r="H108" s="220" t="s">
        <v>1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180</v>
      </c>
      <c r="AU108" s="227" t="s">
        <v>85</v>
      </c>
      <c r="AV108" s="11" t="s">
        <v>85</v>
      </c>
      <c r="AW108" s="11" t="s">
        <v>38</v>
      </c>
      <c r="AX108" s="11" t="s">
        <v>77</v>
      </c>
      <c r="AY108" s="227" t="s">
        <v>171</v>
      </c>
    </row>
    <row r="109" s="11" customFormat="1">
      <c r="B109" s="217"/>
      <c r="C109" s="218"/>
      <c r="D109" s="219" t="s">
        <v>180</v>
      </c>
      <c r="E109" s="220" t="s">
        <v>1</v>
      </c>
      <c r="F109" s="221" t="s">
        <v>2754</v>
      </c>
      <c r="G109" s="218"/>
      <c r="H109" s="220" t="s">
        <v>1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180</v>
      </c>
      <c r="AU109" s="227" t="s">
        <v>85</v>
      </c>
      <c r="AV109" s="11" t="s">
        <v>85</v>
      </c>
      <c r="AW109" s="11" t="s">
        <v>38</v>
      </c>
      <c r="AX109" s="11" t="s">
        <v>77</v>
      </c>
      <c r="AY109" s="227" t="s">
        <v>171</v>
      </c>
    </row>
    <row r="110" s="11" customFormat="1">
      <c r="B110" s="217"/>
      <c r="C110" s="218"/>
      <c r="D110" s="219" t="s">
        <v>180</v>
      </c>
      <c r="E110" s="220" t="s">
        <v>1</v>
      </c>
      <c r="F110" s="221" t="s">
        <v>2755</v>
      </c>
      <c r="G110" s="218"/>
      <c r="H110" s="220" t="s">
        <v>1</v>
      </c>
      <c r="I110" s="222"/>
      <c r="J110" s="218"/>
      <c r="K110" s="218"/>
      <c r="L110" s="223"/>
      <c r="M110" s="224"/>
      <c r="N110" s="225"/>
      <c r="O110" s="225"/>
      <c r="P110" s="225"/>
      <c r="Q110" s="225"/>
      <c r="R110" s="225"/>
      <c r="S110" s="225"/>
      <c r="T110" s="226"/>
      <c r="AT110" s="227" t="s">
        <v>180</v>
      </c>
      <c r="AU110" s="227" t="s">
        <v>85</v>
      </c>
      <c r="AV110" s="11" t="s">
        <v>85</v>
      </c>
      <c r="AW110" s="11" t="s">
        <v>38</v>
      </c>
      <c r="AX110" s="11" t="s">
        <v>77</v>
      </c>
      <c r="AY110" s="227" t="s">
        <v>171</v>
      </c>
    </row>
    <row r="111" s="11" customFormat="1">
      <c r="B111" s="217"/>
      <c r="C111" s="218"/>
      <c r="D111" s="219" t="s">
        <v>180</v>
      </c>
      <c r="E111" s="220" t="s">
        <v>1</v>
      </c>
      <c r="F111" s="221" t="s">
        <v>2756</v>
      </c>
      <c r="G111" s="218"/>
      <c r="H111" s="220" t="s">
        <v>1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180</v>
      </c>
      <c r="AU111" s="227" t="s">
        <v>85</v>
      </c>
      <c r="AV111" s="11" t="s">
        <v>85</v>
      </c>
      <c r="AW111" s="11" t="s">
        <v>38</v>
      </c>
      <c r="AX111" s="11" t="s">
        <v>77</v>
      </c>
      <c r="AY111" s="227" t="s">
        <v>171</v>
      </c>
    </row>
    <row r="112" s="11" customFormat="1">
      <c r="B112" s="217"/>
      <c r="C112" s="218"/>
      <c r="D112" s="219" t="s">
        <v>180</v>
      </c>
      <c r="E112" s="220" t="s">
        <v>1</v>
      </c>
      <c r="F112" s="221" t="s">
        <v>2757</v>
      </c>
      <c r="G112" s="218"/>
      <c r="H112" s="220" t="s">
        <v>1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180</v>
      </c>
      <c r="AU112" s="227" t="s">
        <v>85</v>
      </c>
      <c r="AV112" s="11" t="s">
        <v>85</v>
      </c>
      <c r="AW112" s="11" t="s">
        <v>38</v>
      </c>
      <c r="AX112" s="11" t="s">
        <v>77</v>
      </c>
      <c r="AY112" s="227" t="s">
        <v>171</v>
      </c>
    </row>
    <row r="113" s="11" customFormat="1">
      <c r="B113" s="217"/>
      <c r="C113" s="218"/>
      <c r="D113" s="219" t="s">
        <v>180</v>
      </c>
      <c r="E113" s="220" t="s">
        <v>1</v>
      </c>
      <c r="F113" s="221" t="s">
        <v>2758</v>
      </c>
      <c r="G113" s="218"/>
      <c r="H113" s="220" t="s">
        <v>1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180</v>
      </c>
      <c r="AU113" s="227" t="s">
        <v>85</v>
      </c>
      <c r="AV113" s="11" t="s">
        <v>85</v>
      </c>
      <c r="AW113" s="11" t="s">
        <v>38</v>
      </c>
      <c r="AX113" s="11" t="s">
        <v>77</v>
      </c>
      <c r="AY113" s="227" t="s">
        <v>171</v>
      </c>
    </row>
    <row r="114" s="11" customFormat="1">
      <c r="B114" s="217"/>
      <c r="C114" s="218"/>
      <c r="D114" s="219" t="s">
        <v>180</v>
      </c>
      <c r="E114" s="220" t="s">
        <v>1</v>
      </c>
      <c r="F114" s="221" t="s">
        <v>2759</v>
      </c>
      <c r="G114" s="218"/>
      <c r="H114" s="220" t="s">
        <v>1</v>
      </c>
      <c r="I114" s="222"/>
      <c r="J114" s="218"/>
      <c r="K114" s="218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180</v>
      </c>
      <c r="AU114" s="227" t="s">
        <v>85</v>
      </c>
      <c r="AV114" s="11" t="s">
        <v>85</v>
      </c>
      <c r="AW114" s="11" t="s">
        <v>38</v>
      </c>
      <c r="AX114" s="11" t="s">
        <v>77</v>
      </c>
      <c r="AY114" s="227" t="s">
        <v>171</v>
      </c>
    </row>
    <row r="115" s="11" customFormat="1">
      <c r="B115" s="217"/>
      <c r="C115" s="218"/>
      <c r="D115" s="219" t="s">
        <v>180</v>
      </c>
      <c r="E115" s="220" t="s">
        <v>1</v>
      </c>
      <c r="F115" s="221" t="s">
        <v>2763</v>
      </c>
      <c r="G115" s="218"/>
      <c r="H115" s="220" t="s">
        <v>1</v>
      </c>
      <c r="I115" s="222"/>
      <c r="J115" s="218"/>
      <c r="K115" s="218"/>
      <c r="L115" s="223"/>
      <c r="M115" s="224"/>
      <c r="N115" s="225"/>
      <c r="O115" s="225"/>
      <c r="P115" s="225"/>
      <c r="Q115" s="225"/>
      <c r="R115" s="225"/>
      <c r="S115" s="225"/>
      <c r="T115" s="226"/>
      <c r="AT115" s="227" t="s">
        <v>180</v>
      </c>
      <c r="AU115" s="227" t="s">
        <v>85</v>
      </c>
      <c r="AV115" s="11" t="s">
        <v>85</v>
      </c>
      <c r="AW115" s="11" t="s">
        <v>38</v>
      </c>
      <c r="AX115" s="11" t="s">
        <v>77</v>
      </c>
      <c r="AY115" s="227" t="s">
        <v>171</v>
      </c>
    </row>
    <row r="116" s="12" customFormat="1">
      <c r="B116" s="228"/>
      <c r="C116" s="229"/>
      <c r="D116" s="219" t="s">
        <v>180</v>
      </c>
      <c r="E116" s="230" t="s">
        <v>1</v>
      </c>
      <c r="F116" s="231" t="s">
        <v>85</v>
      </c>
      <c r="G116" s="229"/>
      <c r="H116" s="232">
        <v>1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AT116" s="238" t="s">
        <v>180</v>
      </c>
      <c r="AU116" s="238" t="s">
        <v>85</v>
      </c>
      <c r="AV116" s="12" t="s">
        <v>87</v>
      </c>
      <c r="AW116" s="12" t="s">
        <v>38</v>
      </c>
      <c r="AX116" s="12" t="s">
        <v>85</v>
      </c>
      <c r="AY116" s="238" t="s">
        <v>171</v>
      </c>
    </row>
    <row r="117" s="1" customFormat="1" ht="16.5" customHeight="1">
      <c r="B117" s="38"/>
      <c r="C117" s="205" t="s">
        <v>186</v>
      </c>
      <c r="D117" s="205" t="s">
        <v>173</v>
      </c>
      <c r="E117" s="206" t="s">
        <v>2764</v>
      </c>
      <c r="F117" s="207" t="s">
        <v>2745</v>
      </c>
      <c r="G117" s="208" t="s">
        <v>2746</v>
      </c>
      <c r="H117" s="209">
        <v>1</v>
      </c>
      <c r="I117" s="210"/>
      <c r="J117" s="211">
        <f>ROUND(I117*H117,2)</f>
        <v>0</v>
      </c>
      <c r="K117" s="207" t="s">
        <v>1</v>
      </c>
      <c r="L117" s="43"/>
      <c r="M117" s="212" t="s">
        <v>1</v>
      </c>
      <c r="N117" s="213" t="s">
        <v>48</v>
      </c>
      <c r="O117" s="79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AR117" s="16" t="s">
        <v>178</v>
      </c>
      <c r="AT117" s="16" t="s">
        <v>173</v>
      </c>
      <c r="AU117" s="16" t="s">
        <v>85</v>
      </c>
      <c r="AY117" s="16" t="s">
        <v>171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6" t="s">
        <v>85</v>
      </c>
      <c r="BK117" s="216">
        <f>ROUND(I117*H117,2)</f>
        <v>0</v>
      </c>
      <c r="BL117" s="16" t="s">
        <v>178</v>
      </c>
      <c r="BM117" s="16" t="s">
        <v>2765</v>
      </c>
    </row>
    <row r="118" s="11" customFormat="1">
      <c r="B118" s="217"/>
      <c r="C118" s="218"/>
      <c r="D118" s="219" t="s">
        <v>180</v>
      </c>
      <c r="E118" s="220" t="s">
        <v>1</v>
      </c>
      <c r="F118" s="221" t="s">
        <v>2766</v>
      </c>
      <c r="G118" s="218"/>
      <c r="H118" s="220" t="s">
        <v>1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180</v>
      </c>
      <c r="AU118" s="227" t="s">
        <v>85</v>
      </c>
      <c r="AV118" s="11" t="s">
        <v>85</v>
      </c>
      <c r="AW118" s="11" t="s">
        <v>38</v>
      </c>
      <c r="AX118" s="11" t="s">
        <v>77</v>
      </c>
      <c r="AY118" s="227" t="s">
        <v>171</v>
      </c>
    </row>
    <row r="119" s="11" customFormat="1">
      <c r="B119" s="217"/>
      <c r="C119" s="218"/>
      <c r="D119" s="219" t="s">
        <v>180</v>
      </c>
      <c r="E119" s="220" t="s">
        <v>1</v>
      </c>
      <c r="F119" s="221" t="s">
        <v>2767</v>
      </c>
      <c r="G119" s="218"/>
      <c r="H119" s="220" t="s">
        <v>1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180</v>
      </c>
      <c r="AU119" s="227" t="s">
        <v>85</v>
      </c>
      <c r="AV119" s="11" t="s">
        <v>85</v>
      </c>
      <c r="AW119" s="11" t="s">
        <v>38</v>
      </c>
      <c r="AX119" s="11" t="s">
        <v>77</v>
      </c>
      <c r="AY119" s="227" t="s">
        <v>171</v>
      </c>
    </row>
    <row r="120" s="11" customFormat="1">
      <c r="B120" s="217"/>
      <c r="C120" s="218"/>
      <c r="D120" s="219" t="s">
        <v>180</v>
      </c>
      <c r="E120" s="220" t="s">
        <v>1</v>
      </c>
      <c r="F120" s="221" t="s">
        <v>2750</v>
      </c>
      <c r="G120" s="218"/>
      <c r="H120" s="220" t="s">
        <v>1</v>
      </c>
      <c r="I120" s="222"/>
      <c r="J120" s="218"/>
      <c r="K120" s="218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180</v>
      </c>
      <c r="AU120" s="227" t="s">
        <v>85</v>
      </c>
      <c r="AV120" s="11" t="s">
        <v>85</v>
      </c>
      <c r="AW120" s="11" t="s">
        <v>38</v>
      </c>
      <c r="AX120" s="11" t="s">
        <v>77</v>
      </c>
      <c r="AY120" s="227" t="s">
        <v>171</v>
      </c>
    </row>
    <row r="121" s="11" customFormat="1">
      <c r="B121" s="217"/>
      <c r="C121" s="218"/>
      <c r="D121" s="219" t="s">
        <v>180</v>
      </c>
      <c r="E121" s="220" t="s">
        <v>1</v>
      </c>
      <c r="F121" s="221" t="s">
        <v>2751</v>
      </c>
      <c r="G121" s="218"/>
      <c r="H121" s="220" t="s">
        <v>1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180</v>
      </c>
      <c r="AU121" s="227" t="s">
        <v>85</v>
      </c>
      <c r="AV121" s="11" t="s">
        <v>85</v>
      </c>
      <c r="AW121" s="11" t="s">
        <v>38</v>
      </c>
      <c r="AX121" s="11" t="s">
        <v>77</v>
      </c>
      <c r="AY121" s="227" t="s">
        <v>171</v>
      </c>
    </row>
    <row r="122" s="11" customFormat="1">
      <c r="B122" s="217"/>
      <c r="C122" s="218"/>
      <c r="D122" s="219" t="s">
        <v>180</v>
      </c>
      <c r="E122" s="220" t="s">
        <v>1</v>
      </c>
      <c r="F122" s="221" t="s">
        <v>2752</v>
      </c>
      <c r="G122" s="218"/>
      <c r="H122" s="220" t="s">
        <v>1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180</v>
      </c>
      <c r="AU122" s="227" t="s">
        <v>85</v>
      </c>
      <c r="AV122" s="11" t="s">
        <v>85</v>
      </c>
      <c r="AW122" s="11" t="s">
        <v>38</v>
      </c>
      <c r="AX122" s="11" t="s">
        <v>77</v>
      </c>
      <c r="AY122" s="227" t="s">
        <v>171</v>
      </c>
    </row>
    <row r="123" s="11" customFormat="1">
      <c r="B123" s="217"/>
      <c r="C123" s="218"/>
      <c r="D123" s="219" t="s">
        <v>180</v>
      </c>
      <c r="E123" s="220" t="s">
        <v>1</v>
      </c>
      <c r="F123" s="221" t="s">
        <v>2753</v>
      </c>
      <c r="G123" s="218"/>
      <c r="H123" s="220" t="s">
        <v>1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180</v>
      </c>
      <c r="AU123" s="227" t="s">
        <v>85</v>
      </c>
      <c r="AV123" s="11" t="s">
        <v>85</v>
      </c>
      <c r="AW123" s="11" t="s">
        <v>38</v>
      </c>
      <c r="AX123" s="11" t="s">
        <v>77</v>
      </c>
      <c r="AY123" s="227" t="s">
        <v>171</v>
      </c>
    </row>
    <row r="124" s="11" customFormat="1">
      <c r="B124" s="217"/>
      <c r="C124" s="218"/>
      <c r="D124" s="219" t="s">
        <v>180</v>
      </c>
      <c r="E124" s="220" t="s">
        <v>1</v>
      </c>
      <c r="F124" s="221" t="s">
        <v>2754</v>
      </c>
      <c r="G124" s="218"/>
      <c r="H124" s="220" t="s">
        <v>1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180</v>
      </c>
      <c r="AU124" s="227" t="s">
        <v>85</v>
      </c>
      <c r="AV124" s="11" t="s">
        <v>85</v>
      </c>
      <c r="AW124" s="11" t="s">
        <v>38</v>
      </c>
      <c r="AX124" s="11" t="s">
        <v>77</v>
      </c>
      <c r="AY124" s="227" t="s">
        <v>171</v>
      </c>
    </row>
    <row r="125" s="11" customFormat="1">
      <c r="B125" s="217"/>
      <c r="C125" s="218"/>
      <c r="D125" s="219" t="s">
        <v>180</v>
      </c>
      <c r="E125" s="220" t="s">
        <v>1</v>
      </c>
      <c r="F125" s="221" t="s">
        <v>2768</v>
      </c>
      <c r="G125" s="218"/>
      <c r="H125" s="220" t="s">
        <v>1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180</v>
      </c>
      <c r="AU125" s="227" t="s">
        <v>85</v>
      </c>
      <c r="AV125" s="11" t="s">
        <v>85</v>
      </c>
      <c r="AW125" s="11" t="s">
        <v>38</v>
      </c>
      <c r="AX125" s="11" t="s">
        <v>77</v>
      </c>
      <c r="AY125" s="227" t="s">
        <v>171</v>
      </c>
    </row>
    <row r="126" s="11" customFormat="1">
      <c r="B126" s="217"/>
      <c r="C126" s="218"/>
      <c r="D126" s="219" t="s">
        <v>180</v>
      </c>
      <c r="E126" s="220" t="s">
        <v>1</v>
      </c>
      <c r="F126" s="221" t="s">
        <v>2756</v>
      </c>
      <c r="G126" s="218"/>
      <c r="H126" s="220" t="s">
        <v>1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180</v>
      </c>
      <c r="AU126" s="227" t="s">
        <v>85</v>
      </c>
      <c r="AV126" s="11" t="s">
        <v>85</v>
      </c>
      <c r="AW126" s="11" t="s">
        <v>38</v>
      </c>
      <c r="AX126" s="11" t="s">
        <v>77</v>
      </c>
      <c r="AY126" s="227" t="s">
        <v>171</v>
      </c>
    </row>
    <row r="127" s="11" customFormat="1">
      <c r="B127" s="217"/>
      <c r="C127" s="218"/>
      <c r="D127" s="219" t="s">
        <v>180</v>
      </c>
      <c r="E127" s="220" t="s">
        <v>1</v>
      </c>
      <c r="F127" s="221" t="s">
        <v>2757</v>
      </c>
      <c r="G127" s="218"/>
      <c r="H127" s="220" t="s">
        <v>1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180</v>
      </c>
      <c r="AU127" s="227" t="s">
        <v>85</v>
      </c>
      <c r="AV127" s="11" t="s">
        <v>85</v>
      </c>
      <c r="AW127" s="11" t="s">
        <v>38</v>
      </c>
      <c r="AX127" s="11" t="s">
        <v>77</v>
      </c>
      <c r="AY127" s="227" t="s">
        <v>171</v>
      </c>
    </row>
    <row r="128" s="11" customFormat="1">
      <c r="B128" s="217"/>
      <c r="C128" s="218"/>
      <c r="D128" s="219" t="s">
        <v>180</v>
      </c>
      <c r="E128" s="220" t="s">
        <v>1</v>
      </c>
      <c r="F128" s="221" t="s">
        <v>2758</v>
      </c>
      <c r="G128" s="218"/>
      <c r="H128" s="220" t="s">
        <v>1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180</v>
      </c>
      <c r="AU128" s="227" t="s">
        <v>85</v>
      </c>
      <c r="AV128" s="11" t="s">
        <v>85</v>
      </c>
      <c r="AW128" s="11" t="s">
        <v>38</v>
      </c>
      <c r="AX128" s="11" t="s">
        <v>77</v>
      </c>
      <c r="AY128" s="227" t="s">
        <v>171</v>
      </c>
    </row>
    <row r="129" s="11" customFormat="1">
      <c r="B129" s="217"/>
      <c r="C129" s="218"/>
      <c r="D129" s="219" t="s">
        <v>180</v>
      </c>
      <c r="E129" s="220" t="s">
        <v>1</v>
      </c>
      <c r="F129" s="221" t="s">
        <v>2759</v>
      </c>
      <c r="G129" s="218"/>
      <c r="H129" s="220" t="s">
        <v>1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180</v>
      </c>
      <c r="AU129" s="227" t="s">
        <v>85</v>
      </c>
      <c r="AV129" s="11" t="s">
        <v>85</v>
      </c>
      <c r="AW129" s="11" t="s">
        <v>38</v>
      </c>
      <c r="AX129" s="11" t="s">
        <v>77</v>
      </c>
      <c r="AY129" s="227" t="s">
        <v>171</v>
      </c>
    </row>
    <row r="130" s="11" customFormat="1">
      <c r="B130" s="217"/>
      <c r="C130" s="218"/>
      <c r="D130" s="219" t="s">
        <v>180</v>
      </c>
      <c r="E130" s="220" t="s">
        <v>1</v>
      </c>
      <c r="F130" s="221" t="s">
        <v>2763</v>
      </c>
      <c r="G130" s="218"/>
      <c r="H130" s="220" t="s">
        <v>1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180</v>
      </c>
      <c r="AU130" s="227" t="s">
        <v>85</v>
      </c>
      <c r="AV130" s="11" t="s">
        <v>85</v>
      </c>
      <c r="AW130" s="11" t="s">
        <v>38</v>
      </c>
      <c r="AX130" s="11" t="s">
        <v>77</v>
      </c>
      <c r="AY130" s="227" t="s">
        <v>171</v>
      </c>
    </row>
    <row r="131" s="12" customFormat="1">
      <c r="B131" s="228"/>
      <c r="C131" s="229"/>
      <c r="D131" s="219" t="s">
        <v>180</v>
      </c>
      <c r="E131" s="230" t="s">
        <v>1</v>
      </c>
      <c r="F131" s="231" t="s">
        <v>85</v>
      </c>
      <c r="G131" s="229"/>
      <c r="H131" s="232">
        <v>1</v>
      </c>
      <c r="I131" s="233"/>
      <c r="J131" s="229"/>
      <c r="K131" s="229"/>
      <c r="L131" s="234"/>
      <c r="M131" s="235"/>
      <c r="N131" s="236"/>
      <c r="O131" s="236"/>
      <c r="P131" s="236"/>
      <c r="Q131" s="236"/>
      <c r="R131" s="236"/>
      <c r="S131" s="236"/>
      <c r="T131" s="237"/>
      <c r="AT131" s="238" t="s">
        <v>180</v>
      </c>
      <c r="AU131" s="238" t="s">
        <v>85</v>
      </c>
      <c r="AV131" s="12" t="s">
        <v>87</v>
      </c>
      <c r="AW131" s="12" t="s">
        <v>38</v>
      </c>
      <c r="AX131" s="12" t="s">
        <v>85</v>
      </c>
      <c r="AY131" s="238" t="s">
        <v>171</v>
      </c>
    </row>
    <row r="132" s="1" customFormat="1" ht="16.5" customHeight="1">
      <c r="B132" s="38"/>
      <c r="C132" s="205" t="s">
        <v>178</v>
      </c>
      <c r="D132" s="205" t="s">
        <v>173</v>
      </c>
      <c r="E132" s="206" t="s">
        <v>2769</v>
      </c>
      <c r="F132" s="207" t="s">
        <v>2770</v>
      </c>
      <c r="G132" s="208" t="s">
        <v>2746</v>
      </c>
      <c r="H132" s="209">
        <v>1</v>
      </c>
      <c r="I132" s="210"/>
      <c r="J132" s="211">
        <f>ROUND(I132*H132,2)</f>
        <v>0</v>
      </c>
      <c r="K132" s="207" t="s">
        <v>1</v>
      </c>
      <c r="L132" s="43"/>
      <c r="M132" s="212" t="s">
        <v>1</v>
      </c>
      <c r="N132" s="213" t="s">
        <v>48</v>
      </c>
      <c r="O132" s="79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AR132" s="16" t="s">
        <v>178</v>
      </c>
      <c r="AT132" s="16" t="s">
        <v>173</v>
      </c>
      <c r="AU132" s="16" t="s">
        <v>85</v>
      </c>
      <c r="AY132" s="16" t="s">
        <v>171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6" t="s">
        <v>85</v>
      </c>
      <c r="BK132" s="216">
        <f>ROUND(I132*H132,2)</f>
        <v>0</v>
      </c>
      <c r="BL132" s="16" t="s">
        <v>178</v>
      </c>
      <c r="BM132" s="16" t="s">
        <v>2771</v>
      </c>
    </row>
    <row r="133" s="11" customFormat="1">
      <c r="B133" s="217"/>
      <c r="C133" s="218"/>
      <c r="D133" s="219" t="s">
        <v>180</v>
      </c>
      <c r="E133" s="220" t="s">
        <v>1</v>
      </c>
      <c r="F133" s="221" t="s">
        <v>2772</v>
      </c>
      <c r="G133" s="218"/>
      <c r="H133" s="220" t="s">
        <v>1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180</v>
      </c>
      <c r="AU133" s="227" t="s">
        <v>85</v>
      </c>
      <c r="AV133" s="11" t="s">
        <v>85</v>
      </c>
      <c r="AW133" s="11" t="s">
        <v>38</v>
      </c>
      <c r="AX133" s="11" t="s">
        <v>77</v>
      </c>
      <c r="AY133" s="227" t="s">
        <v>171</v>
      </c>
    </row>
    <row r="134" s="11" customFormat="1">
      <c r="B134" s="217"/>
      <c r="C134" s="218"/>
      <c r="D134" s="219" t="s">
        <v>180</v>
      </c>
      <c r="E134" s="220" t="s">
        <v>1</v>
      </c>
      <c r="F134" s="221" t="s">
        <v>2773</v>
      </c>
      <c r="G134" s="218"/>
      <c r="H134" s="220" t="s">
        <v>1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180</v>
      </c>
      <c r="AU134" s="227" t="s">
        <v>85</v>
      </c>
      <c r="AV134" s="11" t="s">
        <v>85</v>
      </c>
      <c r="AW134" s="11" t="s">
        <v>38</v>
      </c>
      <c r="AX134" s="11" t="s">
        <v>77</v>
      </c>
      <c r="AY134" s="227" t="s">
        <v>171</v>
      </c>
    </row>
    <row r="135" s="12" customFormat="1">
      <c r="B135" s="228"/>
      <c r="C135" s="229"/>
      <c r="D135" s="219" t="s">
        <v>180</v>
      </c>
      <c r="E135" s="230" t="s">
        <v>1</v>
      </c>
      <c r="F135" s="231" t="s">
        <v>85</v>
      </c>
      <c r="G135" s="229"/>
      <c r="H135" s="232">
        <v>1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180</v>
      </c>
      <c r="AU135" s="238" t="s">
        <v>85</v>
      </c>
      <c r="AV135" s="12" t="s">
        <v>87</v>
      </c>
      <c r="AW135" s="12" t="s">
        <v>38</v>
      </c>
      <c r="AX135" s="12" t="s">
        <v>85</v>
      </c>
      <c r="AY135" s="238" t="s">
        <v>171</v>
      </c>
    </row>
    <row r="136" s="1" customFormat="1" ht="16.5" customHeight="1">
      <c r="B136" s="38"/>
      <c r="C136" s="205" t="s">
        <v>198</v>
      </c>
      <c r="D136" s="205" t="s">
        <v>173</v>
      </c>
      <c r="E136" s="206" t="s">
        <v>2774</v>
      </c>
      <c r="F136" s="207" t="s">
        <v>2770</v>
      </c>
      <c r="G136" s="208" t="s">
        <v>2746</v>
      </c>
      <c r="H136" s="209">
        <v>1</v>
      </c>
      <c r="I136" s="210"/>
      <c r="J136" s="211">
        <f>ROUND(I136*H136,2)</f>
        <v>0</v>
      </c>
      <c r="K136" s="207" t="s">
        <v>1</v>
      </c>
      <c r="L136" s="43"/>
      <c r="M136" s="212" t="s">
        <v>1</v>
      </c>
      <c r="N136" s="213" t="s">
        <v>48</v>
      </c>
      <c r="O136" s="79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AR136" s="16" t="s">
        <v>178</v>
      </c>
      <c r="AT136" s="16" t="s">
        <v>173</v>
      </c>
      <c r="AU136" s="16" t="s">
        <v>85</v>
      </c>
      <c r="AY136" s="16" t="s">
        <v>171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6" t="s">
        <v>85</v>
      </c>
      <c r="BK136" s="216">
        <f>ROUND(I136*H136,2)</f>
        <v>0</v>
      </c>
      <c r="BL136" s="16" t="s">
        <v>178</v>
      </c>
      <c r="BM136" s="16" t="s">
        <v>2775</v>
      </c>
    </row>
    <row r="137" s="11" customFormat="1">
      <c r="B137" s="217"/>
      <c r="C137" s="218"/>
      <c r="D137" s="219" t="s">
        <v>180</v>
      </c>
      <c r="E137" s="220" t="s">
        <v>1</v>
      </c>
      <c r="F137" s="221" t="s">
        <v>2772</v>
      </c>
      <c r="G137" s="218"/>
      <c r="H137" s="220" t="s">
        <v>1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180</v>
      </c>
      <c r="AU137" s="227" t="s">
        <v>85</v>
      </c>
      <c r="AV137" s="11" t="s">
        <v>85</v>
      </c>
      <c r="AW137" s="11" t="s">
        <v>38</v>
      </c>
      <c r="AX137" s="11" t="s">
        <v>77</v>
      </c>
      <c r="AY137" s="227" t="s">
        <v>171</v>
      </c>
    </row>
    <row r="138" s="11" customFormat="1">
      <c r="B138" s="217"/>
      <c r="C138" s="218"/>
      <c r="D138" s="219" t="s">
        <v>180</v>
      </c>
      <c r="E138" s="220" t="s">
        <v>1</v>
      </c>
      <c r="F138" s="221" t="s">
        <v>2773</v>
      </c>
      <c r="G138" s="218"/>
      <c r="H138" s="220" t="s">
        <v>1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180</v>
      </c>
      <c r="AU138" s="227" t="s">
        <v>85</v>
      </c>
      <c r="AV138" s="11" t="s">
        <v>85</v>
      </c>
      <c r="AW138" s="11" t="s">
        <v>38</v>
      </c>
      <c r="AX138" s="11" t="s">
        <v>77</v>
      </c>
      <c r="AY138" s="227" t="s">
        <v>171</v>
      </c>
    </row>
    <row r="139" s="12" customFormat="1">
      <c r="B139" s="228"/>
      <c r="C139" s="229"/>
      <c r="D139" s="219" t="s">
        <v>180</v>
      </c>
      <c r="E139" s="230" t="s">
        <v>1</v>
      </c>
      <c r="F139" s="231" t="s">
        <v>85</v>
      </c>
      <c r="G139" s="229"/>
      <c r="H139" s="232">
        <v>1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180</v>
      </c>
      <c r="AU139" s="238" t="s">
        <v>85</v>
      </c>
      <c r="AV139" s="12" t="s">
        <v>87</v>
      </c>
      <c r="AW139" s="12" t="s">
        <v>38</v>
      </c>
      <c r="AX139" s="12" t="s">
        <v>85</v>
      </c>
      <c r="AY139" s="238" t="s">
        <v>171</v>
      </c>
    </row>
    <row r="140" s="1" customFormat="1" ht="16.5" customHeight="1">
      <c r="B140" s="38"/>
      <c r="C140" s="205" t="s">
        <v>202</v>
      </c>
      <c r="D140" s="205" t="s">
        <v>173</v>
      </c>
      <c r="E140" s="206" t="s">
        <v>2776</v>
      </c>
      <c r="F140" s="207" t="s">
        <v>2770</v>
      </c>
      <c r="G140" s="208" t="s">
        <v>2746</v>
      </c>
      <c r="H140" s="209">
        <v>1</v>
      </c>
      <c r="I140" s="210"/>
      <c r="J140" s="211">
        <f>ROUND(I140*H140,2)</f>
        <v>0</v>
      </c>
      <c r="K140" s="207" t="s">
        <v>1</v>
      </c>
      <c r="L140" s="43"/>
      <c r="M140" s="212" t="s">
        <v>1</v>
      </c>
      <c r="N140" s="213" t="s">
        <v>48</v>
      </c>
      <c r="O140" s="79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AR140" s="16" t="s">
        <v>178</v>
      </c>
      <c r="AT140" s="16" t="s">
        <v>173</v>
      </c>
      <c r="AU140" s="16" t="s">
        <v>85</v>
      </c>
      <c r="AY140" s="16" t="s">
        <v>171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6" t="s">
        <v>85</v>
      </c>
      <c r="BK140" s="216">
        <f>ROUND(I140*H140,2)</f>
        <v>0</v>
      </c>
      <c r="BL140" s="16" t="s">
        <v>178</v>
      </c>
      <c r="BM140" s="16" t="s">
        <v>2777</v>
      </c>
    </row>
    <row r="141" s="11" customFormat="1">
      <c r="B141" s="217"/>
      <c r="C141" s="218"/>
      <c r="D141" s="219" t="s">
        <v>180</v>
      </c>
      <c r="E141" s="220" t="s">
        <v>1</v>
      </c>
      <c r="F141" s="221" t="s">
        <v>2772</v>
      </c>
      <c r="G141" s="218"/>
      <c r="H141" s="220" t="s">
        <v>1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180</v>
      </c>
      <c r="AU141" s="227" t="s">
        <v>85</v>
      </c>
      <c r="AV141" s="11" t="s">
        <v>85</v>
      </c>
      <c r="AW141" s="11" t="s">
        <v>38</v>
      </c>
      <c r="AX141" s="11" t="s">
        <v>77</v>
      </c>
      <c r="AY141" s="227" t="s">
        <v>171</v>
      </c>
    </row>
    <row r="142" s="11" customFormat="1">
      <c r="B142" s="217"/>
      <c r="C142" s="218"/>
      <c r="D142" s="219" t="s">
        <v>180</v>
      </c>
      <c r="E142" s="220" t="s">
        <v>1</v>
      </c>
      <c r="F142" s="221" t="s">
        <v>2773</v>
      </c>
      <c r="G142" s="218"/>
      <c r="H142" s="220" t="s">
        <v>1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180</v>
      </c>
      <c r="AU142" s="227" t="s">
        <v>85</v>
      </c>
      <c r="AV142" s="11" t="s">
        <v>85</v>
      </c>
      <c r="AW142" s="11" t="s">
        <v>38</v>
      </c>
      <c r="AX142" s="11" t="s">
        <v>77</v>
      </c>
      <c r="AY142" s="227" t="s">
        <v>171</v>
      </c>
    </row>
    <row r="143" s="12" customFormat="1">
      <c r="B143" s="228"/>
      <c r="C143" s="229"/>
      <c r="D143" s="219" t="s">
        <v>180</v>
      </c>
      <c r="E143" s="230" t="s">
        <v>1</v>
      </c>
      <c r="F143" s="231" t="s">
        <v>85</v>
      </c>
      <c r="G143" s="229"/>
      <c r="H143" s="232">
        <v>1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AT143" s="238" t="s">
        <v>180</v>
      </c>
      <c r="AU143" s="238" t="s">
        <v>85</v>
      </c>
      <c r="AV143" s="12" t="s">
        <v>87</v>
      </c>
      <c r="AW143" s="12" t="s">
        <v>38</v>
      </c>
      <c r="AX143" s="12" t="s">
        <v>85</v>
      </c>
      <c r="AY143" s="238" t="s">
        <v>171</v>
      </c>
    </row>
    <row r="144" s="1" customFormat="1" ht="16.5" customHeight="1">
      <c r="B144" s="38"/>
      <c r="C144" s="205" t="s">
        <v>206</v>
      </c>
      <c r="D144" s="205" t="s">
        <v>173</v>
      </c>
      <c r="E144" s="206" t="s">
        <v>2778</v>
      </c>
      <c r="F144" s="207" t="s">
        <v>2779</v>
      </c>
      <c r="G144" s="208" t="s">
        <v>2746</v>
      </c>
      <c r="H144" s="209">
        <v>1</v>
      </c>
      <c r="I144" s="210"/>
      <c r="J144" s="211">
        <f>ROUND(I144*H144,2)</f>
        <v>0</v>
      </c>
      <c r="K144" s="207" t="s">
        <v>1</v>
      </c>
      <c r="L144" s="43"/>
      <c r="M144" s="212" t="s">
        <v>1</v>
      </c>
      <c r="N144" s="213" t="s">
        <v>48</v>
      </c>
      <c r="O144" s="79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AR144" s="16" t="s">
        <v>178</v>
      </c>
      <c r="AT144" s="16" t="s">
        <v>173</v>
      </c>
      <c r="AU144" s="16" t="s">
        <v>85</v>
      </c>
      <c r="AY144" s="16" t="s">
        <v>171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6" t="s">
        <v>85</v>
      </c>
      <c r="BK144" s="216">
        <f>ROUND(I144*H144,2)</f>
        <v>0</v>
      </c>
      <c r="BL144" s="16" t="s">
        <v>178</v>
      </c>
      <c r="BM144" s="16" t="s">
        <v>2780</v>
      </c>
    </row>
    <row r="145" s="11" customFormat="1">
      <c r="B145" s="217"/>
      <c r="C145" s="218"/>
      <c r="D145" s="219" t="s">
        <v>180</v>
      </c>
      <c r="E145" s="220" t="s">
        <v>1</v>
      </c>
      <c r="F145" s="221" t="s">
        <v>2781</v>
      </c>
      <c r="G145" s="218"/>
      <c r="H145" s="220" t="s">
        <v>1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180</v>
      </c>
      <c r="AU145" s="227" t="s">
        <v>85</v>
      </c>
      <c r="AV145" s="11" t="s">
        <v>85</v>
      </c>
      <c r="AW145" s="11" t="s">
        <v>38</v>
      </c>
      <c r="AX145" s="11" t="s">
        <v>77</v>
      </c>
      <c r="AY145" s="227" t="s">
        <v>171</v>
      </c>
    </row>
    <row r="146" s="11" customFormat="1">
      <c r="B146" s="217"/>
      <c r="C146" s="218"/>
      <c r="D146" s="219" t="s">
        <v>180</v>
      </c>
      <c r="E146" s="220" t="s">
        <v>1</v>
      </c>
      <c r="F146" s="221" t="s">
        <v>2782</v>
      </c>
      <c r="G146" s="218"/>
      <c r="H146" s="220" t="s">
        <v>1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180</v>
      </c>
      <c r="AU146" s="227" t="s">
        <v>85</v>
      </c>
      <c r="AV146" s="11" t="s">
        <v>85</v>
      </c>
      <c r="AW146" s="11" t="s">
        <v>38</v>
      </c>
      <c r="AX146" s="11" t="s">
        <v>77</v>
      </c>
      <c r="AY146" s="227" t="s">
        <v>171</v>
      </c>
    </row>
    <row r="147" s="12" customFormat="1">
      <c r="B147" s="228"/>
      <c r="C147" s="229"/>
      <c r="D147" s="219" t="s">
        <v>180</v>
      </c>
      <c r="E147" s="230" t="s">
        <v>1</v>
      </c>
      <c r="F147" s="231" t="s">
        <v>85</v>
      </c>
      <c r="G147" s="229"/>
      <c r="H147" s="232">
        <v>1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AT147" s="238" t="s">
        <v>180</v>
      </c>
      <c r="AU147" s="238" t="s">
        <v>85</v>
      </c>
      <c r="AV147" s="12" t="s">
        <v>87</v>
      </c>
      <c r="AW147" s="12" t="s">
        <v>38</v>
      </c>
      <c r="AX147" s="12" t="s">
        <v>85</v>
      </c>
      <c r="AY147" s="238" t="s">
        <v>171</v>
      </c>
    </row>
    <row r="148" s="1" customFormat="1" ht="16.5" customHeight="1">
      <c r="B148" s="38"/>
      <c r="C148" s="205" t="s">
        <v>211</v>
      </c>
      <c r="D148" s="205" t="s">
        <v>173</v>
      </c>
      <c r="E148" s="206" t="s">
        <v>2783</v>
      </c>
      <c r="F148" s="207" t="s">
        <v>2779</v>
      </c>
      <c r="G148" s="208" t="s">
        <v>2746</v>
      </c>
      <c r="H148" s="209">
        <v>1</v>
      </c>
      <c r="I148" s="210"/>
      <c r="J148" s="211">
        <f>ROUND(I148*H148,2)</f>
        <v>0</v>
      </c>
      <c r="K148" s="207" t="s">
        <v>1</v>
      </c>
      <c r="L148" s="43"/>
      <c r="M148" s="212" t="s">
        <v>1</v>
      </c>
      <c r="N148" s="213" t="s">
        <v>48</v>
      </c>
      <c r="O148" s="79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AR148" s="16" t="s">
        <v>178</v>
      </c>
      <c r="AT148" s="16" t="s">
        <v>173</v>
      </c>
      <c r="AU148" s="16" t="s">
        <v>85</v>
      </c>
      <c r="AY148" s="16" t="s">
        <v>171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6" t="s">
        <v>85</v>
      </c>
      <c r="BK148" s="216">
        <f>ROUND(I148*H148,2)</f>
        <v>0</v>
      </c>
      <c r="BL148" s="16" t="s">
        <v>178</v>
      </c>
      <c r="BM148" s="16" t="s">
        <v>2784</v>
      </c>
    </row>
    <row r="149" s="11" customFormat="1">
      <c r="B149" s="217"/>
      <c r="C149" s="218"/>
      <c r="D149" s="219" t="s">
        <v>180</v>
      </c>
      <c r="E149" s="220" t="s">
        <v>1</v>
      </c>
      <c r="F149" s="221" t="s">
        <v>2781</v>
      </c>
      <c r="G149" s="218"/>
      <c r="H149" s="220" t="s">
        <v>1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180</v>
      </c>
      <c r="AU149" s="227" t="s">
        <v>85</v>
      </c>
      <c r="AV149" s="11" t="s">
        <v>85</v>
      </c>
      <c r="AW149" s="11" t="s">
        <v>38</v>
      </c>
      <c r="AX149" s="11" t="s">
        <v>77</v>
      </c>
      <c r="AY149" s="227" t="s">
        <v>171</v>
      </c>
    </row>
    <row r="150" s="11" customFormat="1">
      <c r="B150" s="217"/>
      <c r="C150" s="218"/>
      <c r="D150" s="219" t="s">
        <v>180</v>
      </c>
      <c r="E150" s="220" t="s">
        <v>1</v>
      </c>
      <c r="F150" s="221" t="s">
        <v>2782</v>
      </c>
      <c r="G150" s="218"/>
      <c r="H150" s="220" t="s">
        <v>1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180</v>
      </c>
      <c r="AU150" s="227" t="s">
        <v>85</v>
      </c>
      <c r="AV150" s="11" t="s">
        <v>85</v>
      </c>
      <c r="AW150" s="11" t="s">
        <v>38</v>
      </c>
      <c r="AX150" s="11" t="s">
        <v>77</v>
      </c>
      <c r="AY150" s="227" t="s">
        <v>171</v>
      </c>
    </row>
    <row r="151" s="12" customFormat="1">
      <c r="B151" s="228"/>
      <c r="C151" s="229"/>
      <c r="D151" s="219" t="s">
        <v>180</v>
      </c>
      <c r="E151" s="230" t="s">
        <v>1</v>
      </c>
      <c r="F151" s="231" t="s">
        <v>85</v>
      </c>
      <c r="G151" s="229"/>
      <c r="H151" s="232">
        <v>1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180</v>
      </c>
      <c r="AU151" s="238" t="s">
        <v>85</v>
      </c>
      <c r="AV151" s="12" t="s">
        <v>87</v>
      </c>
      <c r="AW151" s="12" t="s">
        <v>38</v>
      </c>
      <c r="AX151" s="12" t="s">
        <v>85</v>
      </c>
      <c r="AY151" s="238" t="s">
        <v>171</v>
      </c>
    </row>
    <row r="152" s="1" customFormat="1" ht="16.5" customHeight="1">
      <c r="B152" s="38"/>
      <c r="C152" s="205" t="s">
        <v>216</v>
      </c>
      <c r="D152" s="205" t="s">
        <v>173</v>
      </c>
      <c r="E152" s="206" t="s">
        <v>2785</v>
      </c>
      <c r="F152" s="207" t="s">
        <v>2779</v>
      </c>
      <c r="G152" s="208" t="s">
        <v>2746</v>
      </c>
      <c r="H152" s="209">
        <v>1</v>
      </c>
      <c r="I152" s="210"/>
      <c r="J152" s="211">
        <f>ROUND(I152*H152,2)</f>
        <v>0</v>
      </c>
      <c r="K152" s="207" t="s">
        <v>1</v>
      </c>
      <c r="L152" s="43"/>
      <c r="M152" s="212" t="s">
        <v>1</v>
      </c>
      <c r="N152" s="213" t="s">
        <v>48</v>
      </c>
      <c r="O152" s="79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AR152" s="16" t="s">
        <v>178</v>
      </c>
      <c r="AT152" s="16" t="s">
        <v>173</v>
      </c>
      <c r="AU152" s="16" t="s">
        <v>85</v>
      </c>
      <c r="AY152" s="16" t="s">
        <v>171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6" t="s">
        <v>85</v>
      </c>
      <c r="BK152" s="216">
        <f>ROUND(I152*H152,2)</f>
        <v>0</v>
      </c>
      <c r="BL152" s="16" t="s">
        <v>178</v>
      </c>
      <c r="BM152" s="16" t="s">
        <v>2786</v>
      </c>
    </row>
    <row r="153" s="11" customFormat="1">
      <c r="B153" s="217"/>
      <c r="C153" s="218"/>
      <c r="D153" s="219" t="s">
        <v>180</v>
      </c>
      <c r="E153" s="220" t="s">
        <v>1</v>
      </c>
      <c r="F153" s="221" t="s">
        <v>2781</v>
      </c>
      <c r="G153" s="218"/>
      <c r="H153" s="220" t="s">
        <v>1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180</v>
      </c>
      <c r="AU153" s="227" t="s">
        <v>85</v>
      </c>
      <c r="AV153" s="11" t="s">
        <v>85</v>
      </c>
      <c r="AW153" s="11" t="s">
        <v>38</v>
      </c>
      <c r="AX153" s="11" t="s">
        <v>77</v>
      </c>
      <c r="AY153" s="227" t="s">
        <v>171</v>
      </c>
    </row>
    <row r="154" s="11" customFormat="1">
      <c r="B154" s="217"/>
      <c r="C154" s="218"/>
      <c r="D154" s="219" t="s">
        <v>180</v>
      </c>
      <c r="E154" s="220" t="s">
        <v>1</v>
      </c>
      <c r="F154" s="221" t="s">
        <v>2782</v>
      </c>
      <c r="G154" s="218"/>
      <c r="H154" s="220" t="s">
        <v>1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180</v>
      </c>
      <c r="AU154" s="227" t="s">
        <v>85</v>
      </c>
      <c r="AV154" s="11" t="s">
        <v>85</v>
      </c>
      <c r="AW154" s="11" t="s">
        <v>38</v>
      </c>
      <c r="AX154" s="11" t="s">
        <v>77</v>
      </c>
      <c r="AY154" s="227" t="s">
        <v>171</v>
      </c>
    </row>
    <row r="155" s="12" customFormat="1">
      <c r="B155" s="228"/>
      <c r="C155" s="229"/>
      <c r="D155" s="219" t="s">
        <v>180</v>
      </c>
      <c r="E155" s="230" t="s">
        <v>1</v>
      </c>
      <c r="F155" s="231" t="s">
        <v>85</v>
      </c>
      <c r="G155" s="229"/>
      <c r="H155" s="232">
        <v>1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AT155" s="238" t="s">
        <v>180</v>
      </c>
      <c r="AU155" s="238" t="s">
        <v>85</v>
      </c>
      <c r="AV155" s="12" t="s">
        <v>87</v>
      </c>
      <c r="AW155" s="12" t="s">
        <v>38</v>
      </c>
      <c r="AX155" s="12" t="s">
        <v>85</v>
      </c>
      <c r="AY155" s="238" t="s">
        <v>171</v>
      </c>
    </row>
    <row r="156" s="1" customFormat="1" ht="16.5" customHeight="1">
      <c r="B156" s="38"/>
      <c r="C156" s="205" t="s">
        <v>221</v>
      </c>
      <c r="D156" s="205" t="s">
        <v>173</v>
      </c>
      <c r="E156" s="206" t="s">
        <v>2787</v>
      </c>
      <c r="F156" s="207" t="s">
        <v>2788</v>
      </c>
      <c r="G156" s="208" t="s">
        <v>2746</v>
      </c>
      <c r="H156" s="209">
        <v>2</v>
      </c>
      <c r="I156" s="210"/>
      <c r="J156" s="211">
        <f>ROUND(I156*H156,2)</f>
        <v>0</v>
      </c>
      <c r="K156" s="207" t="s">
        <v>1</v>
      </c>
      <c r="L156" s="43"/>
      <c r="M156" s="212" t="s">
        <v>1</v>
      </c>
      <c r="N156" s="213" t="s">
        <v>48</v>
      </c>
      <c r="O156" s="79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AR156" s="16" t="s">
        <v>178</v>
      </c>
      <c r="AT156" s="16" t="s">
        <v>173</v>
      </c>
      <c r="AU156" s="16" t="s">
        <v>85</v>
      </c>
      <c r="AY156" s="16" t="s">
        <v>171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6" t="s">
        <v>85</v>
      </c>
      <c r="BK156" s="216">
        <f>ROUND(I156*H156,2)</f>
        <v>0</v>
      </c>
      <c r="BL156" s="16" t="s">
        <v>178</v>
      </c>
      <c r="BM156" s="16" t="s">
        <v>2789</v>
      </c>
    </row>
    <row r="157" s="11" customFormat="1">
      <c r="B157" s="217"/>
      <c r="C157" s="218"/>
      <c r="D157" s="219" t="s">
        <v>180</v>
      </c>
      <c r="E157" s="220" t="s">
        <v>1</v>
      </c>
      <c r="F157" s="221" t="s">
        <v>2790</v>
      </c>
      <c r="G157" s="218"/>
      <c r="H157" s="220" t="s">
        <v>1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180</v>
      </c>
      <c r="AU157" s="227" t="s">
        <v>85</v>
      </c>
      <c r="AV157" s="11" t="s">
        <v>85</v>
      </c>
      <c r="AW157" s="11" t="s">
        <v>38</v>
      </c>
      <c r="AX157" s="11" t="s">
        <v>77</v>
      </c>
      <c r="AY157" s="227" t="s">
        <v>171</v>
      </c>
    </row>
    <row r="158" s="11" customFormat="1">
      <c r="B158" s="217"/>
      <c r="C158" s="218"/>
      <c r="D158" s="219" t="s">
        <v>180</v>
      </c>
      <c r="E158" s="220" t="s">
        <v>1</v>
      </c>
      <c r="F158" s="221" t="s">
        <v>2791</v>
      </c>
      <c r="G158" s="218"/>
      <c r="H158" s="220" t="s">
        <v>1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180</v>
      </c>
      <c r="AU158" s="227" t="s">
        <v>85</v>
      </c>
      <c r="AV158" s="11" t="s">
        <v>85</v>
      </c>
      <c r="AW158" s="11" t="s">
        <v>38</v>
      </c>
      <c r="AX158" s="11" t="s">
        <v>77</v>
      </c>
      <c r="AY158" s="227" t="s">
        <v>171</v>
      </c>
    </row>
    <row r="159" s="12" customFormat="1">
      <c r="B159" s="228"/>
      <c r="C159" s="229"/>
      <c r="D159" s="219" t="s">
        <v>180</v>
      </c>
      <c r="E159" s="230" t="s">
        <v>1</v>
      </c>
      <c r="F159" s="231" t="s">
        <v>87</v>
      </c>
      <c r="G159" s="229"/>
      <c r="H159" s="232">
        <v>2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AT159" s="238" t="s">
        <v>180</v>
      </c>
      <c r="AU159" s="238" t="s">
        <v>85</v>
      </c>
      <c r="AV159" s="12" t="s">
        <v>87</v>
      </c>
      <c r="AW159" s="12" t="s">
        <v>38</v>
      </c>
      <c r="AX159" s="12" t="s">
        <v>85</v>
      </c>
      <c r="AY159" s="238" t="s">
        <v>171</v>
      </c>
    </row>
    <row r="160" s="1" customFormat="1" ht="16.5" customHeight="1">
      <c r="B160" s="38"/>
      <c r="C160" s="205" t="s">
        <v>226</v>
      </c>
      <c r="D160" s="205" t="s">
        <v>173</v>
      </c>
      <c r="E160" s="206" t="s">
        <v>2792</v>
      </c>
      <c r="F160" s="207" t="s">
        <v>2793</v>
      </c>
      <c r="G160" s="208" t="s">
        <v>2746</v>
      </c>
      <c r="H160" s="209">
        <v>14</v>
      </c>
      <c r="I160" s="210"/>
      <c r="J160" s="211">
        <f>ROUND(I160*H160,2)</f>
        <v>0</v>
      </c>
      <c r="K160" s="207" t="s">
        <v>1</v>
      </c>
      <c r="L160" s="43"/>
      <c r="M160" s="212" t="s">
        <v>1</v>
      </c>
      <c r="N160" s="213" t="s">
        <v>48</v>
      </c>
      <c r="O160" s="79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AR160" s="16" t="s">
        <v>178</v>
      </c>
      <c r="AT160" s="16" t="s">
        <v>173</v>
      </c>
      <c r="AU160" s="16" t="s">
        <v>85</v>
      </c>
      <c r="AY160" s="16" t="s">
        <v>171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6" t="s">
        <v>85</v>
      </c>
      <c r="BK160" s="216">
        <f>ROUND(I160*H160,2)</f>
        <v>0</v>
      </c>
      <c r="BL160" s="16" t="s">
        <v>178</v>
      </c>
      <c r="BM160" s="16" t="s">
        <v>2794</v>
      </c>
    </row>
    <row r="161" s="11" customFormat="1">
      <c r="B161" s="217"/>
      <c r="C161" s="218"/>
      <c r="D161" s="219" t="s">
        <v>180</v>
      </c>
      <c r="E161" s="220" t="s">
        <v>1</v>
      </c>
      <c r="F161" s="221" t="s">
        <v>2795</v>
      </c>
      <c r="G161" s="218"/>
      <c r="H161" s="220" t="s">
        <v>1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180</v>
      </c>
      <c r="AU161" s="227" t="s">
        <v>85</v>
      </c>
      <c r="AV161" s="11" t="s">
        <v>85</v>
      </c>
      <c r="AW161" s="11" t="s">
        <v>38</v>
      </c>
      <c r="AX161" s="11" t="s">
        <v>77</v>
      </c>
      <c r="AY161" s="227" t="s">
        <v>171</v>
      </c>
    </row>
    <row r="162" s="11" customFormat="1">
      <c r="B162" s="217"/>
      <c r="C162" s="218"/>
      <c r="D162" s="219" t="s">
        <v>180</v>
      </c>
      <c r="E162" s="220" t="s">
        <v>1</v>
      </c>
      <c r="F162" s="221" t="s">
        <v>2796</v>
      </c>
      <c r="G162" s="218"/>
      <c r="H162" s="220" t="s">
        <v>1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180</v>
      </c>
      <c r="AU162" s="227" t="s">
        <v>85</v>
      </c>
      <c r="AV162" s="11" t="s">
        <v>85</v>
      </c>
      <c r="AW162" s="11" t="s">
        <v>38</v>
      </c>
      <c r="AX162" s="11" t="s">
        <v>77</v>
      </c>
      <c r="AY162" s="227" t="s">
        <v>171</v>
      </c>
    </row>
    <row r="163" s="12" customFormat="1">
      <c r="B163" s="228"/>
      <c r="C163" s="229"/>
      <c r="D163" s="219" t="s">
        <v>180</v>
      </c>
      <c r="E163" s="230" t="s">
        <v>1</v>
      </c>
      <c r="F163" s="231" t="s">
        <v>242</v>
      </c>
      <c r="G163" s="229"/>
      <c r="H163" s="232">
        <v>14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AT163" s="238" t="s">
        <v>180</v>
      </c>
      <c r="AU163" s="238" t="s">
        <v>85</v>
      </c>
      <c r="AV163" s="12" t="s">
        <v>87</v>
      </c>
      <c r="AW163" s="12" t="s">
        <v>38</v>
      </c>
      <c r="AX163" s="12" t="s">
        <v>85</v>
      </c>
      <c r="AY163" s="238" t="s">
        <v>171</v>
      </c>
    </row>
    <row r="164" s="1" customFormat="1" ht="16.5" customHeight="1">
      <c r="B164" s="38"/>
      <c r="C164" s="205" t="s">
        <v>231</v>
      </c>
      <c r="D164" s="205" t="s">
        <v>173</v>
      </c>
      <c r="E164" s="206" t="s">
        <v>2797</v>
      </c>
      <c r="F164" s="207" t="s">
        <v>2798</v>
      </c>
      <c r="G164" s="208" t="s">
        <v>2746</v>
      </c>
      <c r="H164" s="209">
        <v>7</v>
      </c>
      <c r="I164" s="210"/>
      <c r="J164" s="211">
        <f>ROUND(I164*H164,2)</f>
        <v>0</v>
      </c>
      <c r="K164" s="207" t="s">
        <v>1</v>
      </c>
      <c r="L164" s="43"/>
      <c r="M164" s="212" t="s">
        <v>1</v>
      </c>
      <c r="N164" s="213" t="s">
        <v>48</v>
      </c>
      <c r="O164" s="79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AR164" s="16" t="s">
        <v>178</v>
      </c>
      <c r="AT164" s="16" t="s">
        <v>173</v>
      </c>
      <c r="AU164" s="16" t="s">
        <v>85</v>
      </c>
      <c r="AY164" s="16" t="s">
        <v>171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6" t="s">
        <v>85</v>
      </c>
      <c r="BK164" s="216">
        <f>ROUND(I164*H164,2)</f>
        <v>0</v>
      </c>
      <c r="BL164" s="16" t="s">
        <v>178</v>
      </c>
      <c r="BM164" s="16" t="s">
        <v>2799</v>
      </c>
    </row>
    <row r="165" s="11" customFormat="1">
      <c r="B165" s="217"/>
      <c r="C165" s="218"/>
      <c r="D165" s="219" t="s">
        <v>180</v>
      </c>
      <c r="E165" s="220" t="s">
        <v>1</v>
      </c>
      <c r="F165" s="221" t="s">
        <v>2800</v>
      </c>
      <c r="G165" s="218"/>
      <c r="H165" s="220" t="s">
        <v>1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180</v>
      </c>
      <c r="AU165" s="227" t="s">
        <v>85</v>
      </c>
      <c r="AV165" s="11" t="s">
        <v>85</v>
      </c>
      <c r="AW165" s="11" t="s">
        <v>38</v>
      </c>
      <c r="AX165" s="11" t="s">
        <v>77</v>
      </c>
      <c r="AY165" s="227" t="s">
        <v>171</v>
      </c>
    </row>
    <row r="166" s="11" customFormat="1">
      <c r="B166" s="217"/>
      <c r="C166" s="218"/>
      <c r="D166" s="219" t="s">
        <v>180</v>
      </c>
      <c r="E166" s="220" t="s">
        <v>1</v>
      </c>
      <c r="F166" s="221" t="s">
        <v>2796</v>
      </c>
      <c r="G166" s="218"/>
      <c r="H166" s="220" t="s">
        <v>1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180</v>
      </c>
      <c r="AU166" s="227" t="s">
        <v>85</v>
      </c>
      <c r="AV166" s="11" t="s">
        <v>85</v>
      </c>
      <c r="AW166" s="11" t="s">
        <v>38</v>
      </c>
      <c r="AX166" s="11" t="s">
        <v>77</v>
      </c>
      <c r="AY166" s="227" t="s">
        <v>171</v>
      </c>
    </row>
    <row r="167" s="12" customFormat="1">
      <c r="B167" s="228"/>
      <c r="C167" s="229"/>
      <c r="D167" s="219" t="s">
        <v>180</v>
      </c>
      <c r="E167" s="230" t="s">
        <v>1</v>
      </c>
      <c r="F167" s="231" t="s">
        <v>206</v>
      </c>
      <c r="G167" s="229"/>
      <c r="H167" s="232">
        <v>7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180</v>
      </c>
      <c r="AU167" s="238" t="s">
        <v>85</v>
      </c>
      <c r="AV167" s="12" t="s">
        <v>87</v>
      </c>
      <c r="AW167" s="12" t="s">
        <v>38</v>
      </c>
      <c r="AX167" s="12" t="s">
        <v>85</v>
      </c>
      <c r="AY167" s="238" t="s">
        <v>171</v>
      </c>
    </row>
    <row r="168" s="1" customFormat="1" ht="16.5" customHeight="1">
      <c r="B168" s="38"/>
      <c r="C168" s="205" t="s">
        <v>236</v>
      </c>
      <c r="D168" s="205" t="s">
        <v>173</v>
      </c>
      <c r="E168" s="206" t="s">
        <v>2801</v>
      </c>
      <c r="F168" s="207" t="s">
        <v>2802</v>
      </c>
      <c r="G168" s="208" t="s">
        <v>2803</v>
      </c>
      <c r="H168" s="209">
        <v>70</v>
      </c>
      <c r="I168" s="210"/>
      <c r="J168" s="211">
        <f>ROUND(I168*H168,2)</f>
        <v>0</v>
      </c>
      <c r="K168" s="207" t="s">
        <v>1</v>
      </c>
      <c r="L168" s="43"/>
      <c r="M168" s="212" t="s">
        <v>1</v>
      </c>
      <c r="N168" s="213" t="s">
        <v>48</v>
      </c>
      <c r="O168" s="79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AR168" s="16" t="s">
        <v>178</v>
      </c>
      <c r="AT168" s="16" t="s">
        <v>173</v>
      </c>
      <c r="AU168" s="16" t="s">
        <v>85</v>
      </c>
      <c r="AY168" s="16" t="s">
        <v>171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6" t="s">
        <v>85</v>
      </c>
      <c r="BK168" s="216">
        <f>ROUND(I168*H168,2)</f>
        <v>0</v>
      </c>
      <c r="BL168" s="16" t="s">
        <v>178</v>
      </c>
      <c r="BM168" s="16" t="s">
        <v>2804</v>
      </c>
    </row>
    <row r="169" s="11" customFormat="1">
      <c r="B169" s="217"/>
      <c r="C169" s="218"/>
      <c r="D169" s="219" t="s">
        <v>180</v>
      </c>
      <c r="E169" s="220" t="s">
        <v>1</v>
      </c>
      <c r="F169" s="221" t="s">
        <v>2805</v>
      </c>
      <c r="G169" s="218"/>
      <c r="H169" s="220" t="s">
        <v>1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180</v>
      </c>
      <c r="AU169" s="227" t="s">
        <v>85</v>
      </c>
      <c r="AV169" s="11" t="s">
        <v>85</v>
      </c>
      <c r="AW169" s="11" t="s">
        <v>38</v>
      </c>
      <c r="AX169" s="11" t="s">
        <v>77</v>
      </c>
      <c r="AY169" s="227" t="s">
        <v>171</v>
      </c>
    </row>
    <row r="170" s="11" customFormat="1">
      <c r="B170" s="217"/>
      <c r="C170" s="218"/>
      <c r="D170" s="219" t="s">
        <v>180</v>
      </c>
      <c r="E170" s="220" t="s">
        <v>1</v>
      </c>
      <c r="F170" s="221" t="s">
        <v>2782</v>
      </c>
      <c r="G170" s="218"/>
      <c r="H170" s="220" t="s">
        <v>1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180</v>
      </c>
      <c r="AU170" s="227" t="s">
        <v>85</v>
      </c>
      <c r="AV170" s="11" t="s">
        <v>85</v>
      </c>
      <c r="AW170" s="11" t="s">
        <v>38</v>
      </c>
      <c r="AX170" s="11" t="s">
        <v>77</v>
      </c>
      <c r="AY170" s="227" t="s">
        <v>171</v>
      </c>
    </row>
    <row r="171" s="12" customFormat="1">
      <c r="B171" s="228"/>
      <c r="C171" s="229"/>
      <c r="D171" s="219" t="s">
        <v>180</v>
      </c>
      <c r="E171" s="230" t="s">
        <v>1</v>
      </c>
      <c r="F171" s="231" t="s">
        <v>519</v>
      </c>
      <c r="G171" s="229"/>
      <c r="H171" s="232">
        <v>70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AT171" s="238" t="s">
        <v>180</v>
      </c>
      <c r="AU171" s="238" t="s">
        <v>85</v>
      </c>
      <c r="AV171" s="12" t="s">
        <v>87</v>
      </c>
      <c r="AW171" s="12" t="s">
        <v>38</v>
      </c>
      <c r="AX171" s="12" t="s">
        <v>85</v>
      </c>
      <c r="AY171" s="238" t="s">
        <v>171</v>
      </c>
    </row>
    <row r="172" s="1" customFormat="1" ht="16.5" customHeight="1">
      <c r="B172" s="38"/>
      <c r="C172" s="205" t="s">
        <v>242</v>
      </c>
      <c r="D172" s="205" t="s">
        <v>173</v>
      </c>
      <c r="E172" s="206" t="s">
        <v>2806</v>
      </c>
      <c r="F172" s="207" t="s">
        <v>2807</v>
      </c>
      <c r="G172" s="208" t="s">
        <v>2803</v>
      </c>
      <c r="H172" s="209">
        <v>240</v>
      </c>
      <c r="I172" s="210"/>
      <c r="J172" s="211">
        <f>ROUND(I172*H172,2)</f>
        <v>0</v>
      </c>
      <c r="K172" s="207" t="s">
        <v>1</v>
      </c>
      <c r="L172" s="43"/>
      <c r="M172" s="212" t="s">
        <v>1</v>
      </c>
      <c r="N172" s="213" t="s">
        <v>48</v>
      </c>
      <c r="O172" s="79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AR172" s="16" t="s">
        <v>178</v>
      </c>
      <c r="AT172" s="16" t="s">
        <v>173</v>
      </c>
      <c r="AU172" s="16" t="s">
        <v>85</v>
      </c>
      <c r="AY172" s="16" t="s">
        <v>171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6" t="s">
        <v>85</v>
      </c>
      <c r="BK172" s="216">
        <f>ROUND(I172*H172,2)</f>
        <v>0</v>
      </c>
      <c r="BL172" s="16" t="s">
        <v>178</v>
      </c>
      <c r="BM172" s="16" t="s">
        <v>2808</v>
      </c>
    </row>
    <row r="173" s="11" customFormat="1">
      <c r="B173" s="217"/>
      <c r="C173" s="218"/>
      <c r="D173" s="219" t="s">
        <v>180</v>
      </c>
      <c r="E173" s="220" t="s">
        <v>1</v>
      </c>
      <c r="F173" s="221" t="s">
        <v>2809</v>
      </c>
      <c r="G173" s="218"/>
      <c r="H173" s="220" t="s">
        <v>1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180</v>
      </c>
      <c r="AU173" s="227" t="s">
        <v>85</v>
      </c>
      <c r="AV173" s="11" t="s">
        <v>85</v>
      </c>
      <c r="AW173" s="11" t="s">
        <v>38</v>
      </c>
      <c r="AX173" s="11" t="s">
        <v>77</v>
      </c>
      <c r="AY173" s="227" t="s">
        <v>171</v>
      </c>
    </row>
    <row r="174" s="11" customFormat="1">
      <c r="B174" s="217"/>
      <c r="C174" s="218"/>
      <c r="D174" s="219" t="s">
        <v>180</v>
      </c>
      <c r="E174" s="220" t="s">
        <v>1</v>
      </c>
      <c r="F174" s="221" t="s">
        <v>2810</v>
      </c>
      <c r="G174" s="218"/>
      <c r="H174" s="220" t="s">
        <v>1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180</v>
      </c>
      <c r="AU174" s="227" t="s">
        <v>85</v>
      </c>
      <c r="AV174" s="11" t="s">
        <v>85</v>
      </c>
      <c r="AW174" s="11" t="s">
        <v>38</v>
      </c>
      <c r="AX174" s="11" t="s">
        <v>77</v>
      </c>
      <c r="AY174" s="227" t="s">
        <v>171</v>
      </c>
    </row>
    <row r="175" s="11" customFormat="1">
      <c r="B175" s="217"/>
      <c r="C175" s="218"/>
      <c r="D175" s="219" t="s">
        <v>180</v>
      </c>
      <c r="E175" s="220" t="s">
        <v>1</v>
      </c>
      <c r="F175" s="221" t="s">
        <v>2782</v>
      </c>
      <c r="G175" s="218"/>
      <c r="H175" s="220" t="s">
        <v>1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180</v>
      </c>
      <c r="AU175" s="227" t="s">
        <v>85</v>
      </c>
      <c r="AV175" s="11" t="s">
        <v>85</v>
      </c>
      <c r="AW175" s="11" t="s">
        <v>38</v>
      </c>
      <c r="AX175" s="11" t="s">
        <v>77</v>
      </c>
      <c r="AY175" s="227" t="s">
        <v>171</v>
      </c>
    </row>
    <row r="176" s="12" customFormat="1">
      <c r="B176" s="228"/>
      <c r="C176" s="229"/>
      <c r="D176" s="219" t="s">
        <v>180</v>
      </c>
      <c r="E176" s="230" t="s">
        <v>1</v>
      </c>
      <c r="F176" s="231" t="s">
        <v>1362</v>
      </c>
      <c r="G176" s="229"/>
      <c r="H176" s="232">
        <v>240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AT176" s="238" t="s">
        <v>180</v>
      </c>
      <c r="AU176" s="238" t="s">
        <v>85</v>
      </c>
      <c r="AV176" s="12" t="s">
        <v>87</v>
      </c>
      <c r="AW176" s="12" t="s">
        <v>38</v>
      </c>
      <c r="AX176" s="12" t="s">
        <v>85</v>
      </c>
      <c r="AY176" s="238" t="s">
        <v>171</v>
      </c>
    </row>
    <row r="177" s="1" customFormat="1" ht="16.5" customHeight="1">
      <c r="B177" s="38"/>
      <c r="C177" s="205" t="s">
        <v>8</v>
      </c>
      <c r="D177" s="205" t="s">
        <v>173</v>
      </c>
      <c r="E177" s="206" t="s">
        <v>2811</v>
      </c>
      <c r="F177" s="207" t="s">
        <v>2812</v>
      </c>
      <c r="G177" s="208" t="s">
        <v>176</v>
      </c>
      <c r="H177" s="209">
        <v>10</v>
      </c>
      <c r="I177" s="210"/>
      <c r="J177" s="211">
        <f>ROUND(I177*H177,2)</f>
        <v>0</v>
      </c>
      <c r="K177" s="207" t="s">
        <v>1</v>
      </c>
      <c r="L177" s="43"/>
      <c r="M177" s="212" t="s">
        <v>1</v>
      </c>
      <c r="N177" s="213" t="s">
        <v>48</v>
      </c>
      <c r="O177" s="79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AR177" s="16" t="s">
        <v>178</v>
      </c>
      <c r="AT177" s="16" t="s">
        <v>173</v>
      </c>
      <c r="AU177" s="16" t="s">
        <v>85</v>
      </c>
      <c r="AY177" s="16" t="s">
        <v>171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6" t="s">
        <v>85</v>
      </c>
      <c r="BK177" s="216">
        <f>ROUND(I177*H177,2)</f>
        <v>0</v>
      </c>
      <c r="BL177" s="16" t="s">
        <v>178</v>
      </c>
      <c r="BM177" s="16" t="s">
        <v>2813</v>
      </c>
    </row>
    <row r="178" s="11" customFormat="1">
      <c r="B178" s="217"/>
      <c r="C178" s="218"/>
      <c r="D178" s="219" t="s">
        <v>180</v>
      </c>
      <c r="E178" s="220" t="s">
        <v>1</v>
      </c>
      <c r="F178" s="221" t="s">
        <v>2814</v>
      </c>
      <c r="G178" s="218"/>
      <c r="H178" s="220" t="s">
        <v>1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180</v>
      </c>
      <c r="AU178" s="227" t="s">
        <v>85</v>
      </c>
      <c r="AV178" s="11" t="s">
        <v>85</v>
      </c>
      <c r="AW178" s="11" t="s">
        <v>38</v>
      </c>
      <c r="AX178" s="11" t="s">
        <v>77</v>
      </c>
      <c r="AY178" s="227" t="s">
        <v>171</v>
      </c>
    </row>
    <row r="179" s="11" customFormat="1">
      <c r="B179" s="217"/>
      <c r="C179" s="218"/>
      <c r="D179" s="219" t="s">
        <v>180</v>
      </c>
      <c r="E179" s="220" t="s">
        <v>1</v>
      </c>
      <c r="F179" s="221" t="s">
        <v>2810</v>
      </c>
      <c r="G179" s="218"/>
      <c r="H179" s="220" t="s">
        <v>1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180</v>
      </c>
      <c r="AU179" s="227" t="s">
        <v>85</v>
      </c>
      <c r="AV179" s="11" t="s">
        <v>85</v>
      </c>
      <c r="AW179" s="11" t="s">
        <v>38</v>
      </c>
      <c r="AX179" s="11" t="s">
        <v>77</v>
      </c>
      <c r="AY179" s="227" t="s">
        <v>171</v>
      </c>
    </row>
    <row r="180" s="11" customFormat="1">
      <c r="B180" s="217"/>
      <c r="C180" s="218"/>
      <c r="D180" s="219" t="s">
        <v>180</v>
      </c>
      <c r="E180" s="220" t="s">
        <v>1</v>
      </c>
      <c r="F180" s="221" t="s">
        <v>2815</v>
      </c>
      <c r="G180" s="218"/>
      <c r="H180" s="220" t="s">
        <v>1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180</v>
      </c>
      <c r="AU180" s="227" t="s">
        <v>85</v>
      </c>
      <c r="AV180" s="11" t="s">
        <v>85</v>
      </c>
      <c r="AW180" s="11" t="s">
        <v>38</v>
      </c>
      <c r="AX180" s="11" t="s">
        <v>77</v>
      </c>
      <c r="AY180" s="227" t="s">
        <v>171</v>
      </c>
    </row>
    <row r="181" s="12" customFormat="1">
      <c r="B181" s="228"/>
      <c r="C181" s="229"/>
      <c r="D181" s="219" t="s">
        <v>180</v>
      </c>
      <c r="E181" s="230" t="s">
        <v>1</v>
      </c>
      <c r="F181" s="231" t="s">
        <v>221</v>
      </c>
      <c r="G181" s="229"/>
      <c r="H181" s="232">
        <v>10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AT181" s="238" t="s">
        <v>180</v>
      </c>
      <c r="AU181" s="238" t="s">
        <v>85</v>
      </c>
      <c r="AV181" s="12" t="s">
        <v>87</v>
      </c>
      <c r="AW181" s="12" t="s">
        <v>38</v>
      </c>
      <c r="AX181" s="12" t="s">
        <v>85</v>
      </c>
      <c r="AY181" s="238" t="s">
        <v>171</v>
      </c>
    </row>
    <row r="182" s="1" customFormat="1" ht="16.5" customHeight="1">
      <c r="B182" s="38"/>
      <c r="C182" s="205" t="s">
        <v>254</v>
      </c>
      <c r="D182" s="205" t="s">
        <v>173</v>
      </c>
      <c r="E182" s="206" t="s">
        <v>2816</v>
      </c>
      <c r="F182" s="207" t="s">
        <v>2817</v>
      </c>
      <c r="G182" s="208" t="s">
        <v>1755</v>
      </c>
      <c r="H182" s="209">
        <v>100</v>
      </c>
      <c r="I182" s="210"/>
      <c r="J182" s="211">
        <f>ROUND(I182*H182,2)</f>
        <v>0</v>
      </c>
      <c r="K182" s="207" t="s">
        <v>1</v>
      </c>
      <c r="L182" s="43"/>
      <c r="M182" s="212" t="s">
        <v>1</v>
      </c>
      <c r="N182" s="213" t="s">
        <v>48</v>
      </c>
      <c r="O182" s="79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AR182" s="16" t="s">
        <v>178</v>
      </c>
      <c r="AT182" s="16" t="s">
        <v>173</v>
      </c>
      <c r="AU182" s="16" t="s">
        <v>85</v>
      </c>
      <c r="AY182" s="16" t="s">
        <v>171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6" t="s">
        <v>85</v>
      </c>
      <c r="BK182" s="216">
        <f>ROUND(I182*H182,2)</f>
        <v>0</v>
      </c>
      <c r="BL182" s="16" t="s">
        <v>178</v>
      </c>
      <c r="BM182" s="16" t="s">
        <v>2818</v>
      </c>
    </row>
    <row r="183" s="11" customFormat="1">
      <c r="B183" s="217"/>
      <c r="C183" s="218"/>
      <c r="D183" s="219" t="s">
        <v>180</v>
      </c>
      <c r="E183" s="220" t="s">
        <v>1</v>
      </c>
      <c r="F183" s="221" t="s">
        <v>2819</v>
      </c>
      <c r="G183" s="218"/>
      <c r="H183" s="220" t="s">
        <v>1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180</v>
      </c>
      <c r="AU183" s="227" t="s">
        <v>85</v>
      </c>
      <c r="AV183" s="11" t="s">
        <v>85</v>
      </c>
      <c r="AW183" s="11" t="s">
        <v>38</v>
      </c>
      <c r="AX183" s="11" t="s">
        <v>77</v>
      </c>
      <c r="AY183" s="227" t="s">
        <v>171</v>
      </c>
    </row>
    <row r="184" s="11" customFormat="1">
      <c r="B184" s="217"/>
      <c r="C184" s="218"/>
      <c r="D184" s="219" t="s">
        <v>180</v>
      </c>
      <c r="E184" s="220" t="s">
        <v>1</v>
      </c>
      <c r="F184" s="221" t="s">
        <v>2820</v>
      </c>
      <c r="G184" s="218"/>
      <c r="H184" s="220" t="s">
        <v>1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180</v>
      </c>
      <c r="AU184" s="227" t="s">
        <v>85</v>
      </c>
      <c r="AV184" s="11" t="s">
        <v>85</v>
      </c>
      <c r="AW184" s="11" t="s">
        <v>38</v>
      </c>
      <c r="AX184" s="11" t="s">
        <v>77</v>
      </c>
      <c r="AY184" s="227" t="s">
        <v>171</v>
      </c>
    </row>
    <row r="185" s="11" customFormat="1">
      <c r="B185" s="217"/>
      <c r="C185" s="218"/>
      <c r="D185" s="219" t="s">
        <v>180</v>
      </c>
      <c r="E185" s="220" t="s">
        <v>1</v>
      </c>
      <c r="F185" s="221" t="s">
        <v>2821</v>
      </c>
      <c r="G185" s="218"/>
      <c r="H185" s="220" t="s">
        <v>1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180</v>
      </c>
      <c r="AU185" s="227" t="s">
        <v>85</v>
      </c>
      <c r="AV185" s="11" t="s">
        <v>85</v>
      </c>
      <c r="AW185" s="11" t="s">
        <v>38</v>
      </c>
      <c r="AX185" s="11" t="s">
        <v>77</v>
      </c>
      <c r="AY185" s="227" t="s">
        <v>171</v>
      </c>
    </row>
    <row r="186" s="11" customFormat="1">
      <c r="B186" s="217"/>
      <c r="C186" s="218"/>
      <c r="D186" s="219" t="s">
        <v>180</v>
      </c>
      <c r="E186" s="220" t="s">
        <v>1</v>
      </c>
      <c r="F186" s="221" t="s">
        <v>2822</v>
      </c>
      <c r="G186" s="218"/>
      <c r="H186" s="220" t="s">
        <v>1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180</v>
      </c>
      <c r="AU186" s="227" t="s">
        <v>85</v>
      </c>
      <c r="AV186" s="11" t="s">
        <v>85</v>
      </c>
      <c r="AW186" s="11" t="s">
        <v>38</v>
      </c>
      <c r="AX186" s="11" t="s">
        <v>77</v>
      </c>
      <c r="AY186" s="227" t="s">
        <v>171</v>
      </c>
    </row>
    <row r="187" s="12" customFormat="1">
      <c r="B187" s="228"/>
      <c r="C187" s="229"/>
      <c r="D187" s="219" t="s">
        <v>180</v>
      </c>
      <c r="E187" s="230" t="s">
        <v>1</v>
      </c>
      <c r="F187" s="231" t="s">
        <v>676</v>
      </c>
      <c r="G187" s="229"/>
      <c r="H187" s="232">
        <v>100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AT187" s="238" t="s">
        <v>180</v>
      </c>
      <c r="AU187" s="238" t="s">
        <v>85</v>
      </c>
      <c r="AV187" s="12" t="s">
        <v>87</v>
      </c>
      <c r="AW187" s="12" t="s">
        <v>38</v>
      </c>
      <c r="AX187" s="12" t="s">
        <v>85</v>
      </c>
      <c r="AY187" s="238" t="s">
        <v>171</v>
      </c>
    </row>
    <row r="188" s="1" customFormat="1" ht="16.5" customHeight="1">
      <c r="B188" s="38"/>
      <c r="C188" s="205" t="s">
        <v>260</v>
      </c>
      <c r="D188" s="205" t="s">
        <v>173</v>
      </c>
      <c r="E188" s="206" t="s">
        <v>221</v>
      </c>
      <c r="F188" s="207" t="s">
        <v>2823</v>
      </c>
      <c r="G188" s="208" t="s">
        <v>2746</v>
      </c>
      <c r="H188" s="209">
        <v>1</v>
      </c>
      <c r="I188" s="210"/>
      <c r="J188" s="211">
        <f>ROUND(I188*H188,2)</f>
        <v>0</v>
      </c>
      <c r="K188" s="207" t="s">
        <v>1</v>
      </c>
      <c r="L188" s="43"/>
      <c r="M188" s="212" t="s">
        <v>1</v>
      </c>
      <c r="N188" s="213" t="s">
        <v>48</v>
      </c>
      <c r="O188" s="79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AR188" s="16" t="s">
        <v>178</v>
      </c>
      <c r="AT188" s="16" t="s">
        <v>173</v>
      </c>
      <c r="AU188" s="16" t="s">
        <v>85</v>
      </c>
      <c r="AY188" s="16" t="s">
        <v>171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6" t="s">
        <v>85</v>
      </c>
      <c r="BK188" s="216">
        <f>ROUND(I188*H188,2)</f>
        <v>0</v>
      </c>
      <c r="BL188" s="16" t="s">
        <v>178</v>
      </c>
      <c r="BM188" s="16" t="s">
        <v>2824</v>
      </c>
    </row>
    <row r="189" s="11" customFormat="1">
      <c r="B189" s="217"/>
      <c r="C189" s="218"/>
      <c r="D189" s="219" t="s">
        <v>180</v>
      </c>
      <c r="E189" s="220" t="s">
        <v>1</v>
      </c>
      <c r="F189" s="221" t="s">
        <v>2825</v>
      </c>
      <c r="G189" s="218"/>
      <c r="H189" s="220" t="s">
        <v>1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180</v>
      </c>
      <c r="AU189" s="227" t="s">
        <v>85</v>
      </c>
      <c r="AV189" s="11" t="s">
        <v>85</v>
      </c>
      <c r="AW189" s="11" t="s">
        <v>38</v>
      </c>
      <c r="AX189" s="11" t="s">
        <v>77</v>
      </c>
      <c r="AY189" s="227" t="s">
        <v>171</v>
      </c>
    </row>
    <row r="190" s="12" customFormat="1">
      <c r="B190" s="228"/>
      <c r="C190" s="229"/>
      <c r="D190" s="219" t="s">
        <v>180</v>
      </c>
      <c r="E190" s="230" t="s">
        <v>1</v>
      </c>
      <c r="F190" s="231" t="s">
        <v>85</v>
      </c>
      <c r="G190" s="229"/>
      <c r="H190" s="232">
        <v>1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180</v>
      </c>
      <c r="AU190" s="238" t="s">
        <v>85</v>
      </c>
      <c r="AV190" s="12" t="s">
        <v>87</v>
      </c>
      <c r="AW190" s="12" t="s">
        <v>38</v>
      </c>
      <c r="AX190" s="12" t="s">
        <v>85</v>
      </c>
      <c r="AY190" s="238" t="s">
        <v>171</v>
      </c>
    </row>
    <row r="191" s="1" customFormat="1" ht="16.5" customHeight="1">
      <c r="B191" s="38"/>
      <c r="C191" s="205" t="s">
        <v>265</v>
      </c>
      <c r="D191" s="205" t="s">
        <v>173</v>
      </c>
      <c r="E191" s="206" t="s">
        <v>226</v>
      </c>
      <c r="F191" s="207" t="s">
        <v>2826</v>
      </c>
      <c r="G191" s="208" t="s">
        <v>2746</v>
      </c>
      <c r="H191" s="209">
        <v>1</v>
      </c>
      <c r="I191" s="210"/>
      <c r="J191" s="211">
        <f>ROUND(I191*H191,2)</f>
        <v>0</v>
      </c>
      <c r="K191" s="207" t="s">
        <v>1</v>
      </c>
      <c r="L191" s="43"/>
      <c r="M191" s="212" t="s">
        <v>1</v>
      </c>
      <c r="N191" s="213" t="s">
        <v>48</v>
      </c>
      <c r="O191" s="79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AR191" s="16" t="s">
        <v>178</v>
      </c>
      <c r="AT191" s="16" t="s">
        <v>173</v>
      </c>
      <c r="AU191" s="16" t="s">
        <v>85</v>
      </c>
      <c r="AY191" s="16" t="s">
        <v>171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6" t="s">
        <v>85</v>
      </c>
      <c r="BK191" s="216">
        <f>ROUND(I191*H191,2)</f>
        <v>0</v>
      </c>
      <c r="BL191" s="16" t="s">
        <v>178</v>
      </c>
      <c r="BM191" s="16" t="s">
        <v>2827</v>
      </c>
    </row>
    <row r="192" s="11" customFormat="1">
      <c r="B192" s="217"/>
      <c r="C192" s="218"/>
      <c r="D192" s="219" t="s">
        <v>180</v>
      </c>
      <c r="E192" s="220" t="s">
        <v>1</v>
      </c>
      <c r="F192" s="221" t="s">
        <v>2828</v>
      </c>
      <c r="G192" s="218"/>
      <c r="H192" s="220" t="s">
        <v>1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180</v>
      </c>
      <c r="AU192" s="227" t="s">
        <v>85</v>
      </c>
      <c r="AV192" s="11" t="s">
        <v>85</v>
      </c>
      <c r="AW192" s="11" t="s">
        <v>38</v>
      </c>
      <c r="AX192" s="11" t="s">
        <v>77</v>
      </c>
      <c r="AY192" s="227" t="s">
        <v>171</v>
      </c>
    </row>
    <row r="193" s="12" customFormat="1">
      <c r="B193" s="228"/>
      <c r="C193" s="229"/>
      <c r="D193" s="219" t="s">
        <v>180</v>
      </c>
      <c r="E193" s="230" t="s">
        <v>1</v>
      </c>
      <c r="F193" s="231" t="s">
        <v>85</v>
      </c>
      <c r="G193" s="229"/>
      <c r="H193" s="232">
        <v>1</v>
      </c>
      <c r="I193" s="233"/>
      <c r="J193" s="229"/>
      <c r="K193" s="229"/>
      <c r="L193" s="234"/>
      <c r="M193" s="235"/>
      <c r="N193" s="236"/>
      <c r="O193" s="236"/>
      <c r="P193" s="236"/>
      <c r="Q193" s="236"/>
      <c r="R193" s="236"/>
      <c r="S193" s="236"/>
      <c r="T193" s="237"/>
      <c r="AT193" s="238" t="s">
        <v>180</v>
      </c>
      <c r="AU193" s="238" t="s">
        <v>85</v>
      </c>
      <c r="AV193" s="12" t="s">
        <v>87</v>
      </c>
      <c r="AW193" s="12" t="s">
        <v>38</v>
      </c>
      <c r="AX193" s="12" t="s">
        <v>85</v>
      </c>
      <c r="AY193" s="238" t="s">
        <v>171</v>
      </c>
    </row>
    <row r="194" s="1" customFormat="1" ht="16.5" customHeight="1">
      <c r="B194" s="38"/>
      <c r="C194" s="205" t="s">
        <v>272</v>
      </c>
      <c r="D194" s="205" t="s">
        <v>173</v>
      </c>
      <c r="E194" s="206" t="s">
        <v>87</v>
      </c>
      <c r="F194" s="207" t="s">
        <v>2829</v>
      </c>
      <c r="G194" s="208" t="s">
        <v>2477</v>
      </c>
      <c r="H194" s="209">
        <v>1</v>
      </c>
      <c r="I194" s="210"/>
      <c r="J194" s="211">
        <f>ROUND(I194*H194,2)</f>
        <v>0</v>
      </c>
      <c r="K194" s="207" t="s">
        <v>1</v>
      </c>
      <c r="L194" s="43"/>
      <c r="M194" s="212" t="s">
        <v>1</v>
      </c>
      <c r="N194" s="213" t="s">
        <v>48</v>
      </c>
      <c r="O194" s="79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AR194" s="16" t="s">
        <v>178</v>
      </c>
      <c r="AT194" s="16" t="s">
        <v>173</v>
      </c>
      <c r="AU194" s="16" t="s">
        <v>85</v>
      </c>
      <c r="AY194" s="16" t="s">
        <v>171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6" t="s">
        <v>85</v>
      </c>
      <c r="BK194" s="216">
        <f>ROUND(I194*H194,2)</f>
        <v>0</v>
      </c>
      <c r="BL194" s="16" t="s">
        <v>178</v>
      </c>
      <c r="BM194" s="16" t="s">
        <v>2830</v>
      </c>
    </row>
    <row r="195" s="11" customFormat="1">
      <c r="B195" s="217"/>
      <c r="C195" s="218"/>
      <c r="D195" s="219" t="s">
        <v>180</v>
      </c>
      <c r="E195" s="220" t="s">
        <v>1</v>
      </c>
      <c r="F195" s="221" t="s">
        <v>2831</v>
      </c>
      <c r="G195" s="218"/>
      <c r="H195" s="220" t="s">
        <v>1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180</v>
      </c>
      <c r="AU195" s="227" t="s">
        <v>85</v>
      </c>
      <c r="AV195" s="11" t="s">
        <v>85</v>
      </c>
      <c r="AW195" s="11" t="s">
        <v>38</v>
      </c>
      <c r="AX195" s="11" t="s">
        <v>77</v>
      </c>
      <c r="AY195" s="227" t="s">
        <v>171</v>
      </c>
    </row>
    <row r="196" s="11" customFormat="1">
      <c r="B196" s="217"/>
      <c r="C196" s="218"/>
      <c r="D196" s="219" t="s">
        <v>180</v>
      </c>
      <c r="E196" s="220" t="s">
        <v>1</v>
      </c>
      <c r="F196" s="221" t="s">
        <v>2832</v>
      </c>
      <c r="G196" s="218"/>
      <c r="H196" s="220" t="s">
        <v>1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180</v>
      </c>
      <c r="AU196" s="227" t="s">
        <v>85</v>
      </c>
      <c r="AV196" s="11" t="s">
        <v>85</v>
      </c>
      <c r="AW196" s="11" t="s">
        <v>38</v>
      </c>
      <c r="AX196" s="11" t="s">
        <v>77</v>
      </c>
      <c r="AY196" s="227" t="s">
        <v>171</v>
      </c>
    </row>
    <row r="197" s="12" customFormat="1">
      <c r="B197" s="228"/>
      <c r="C197" s="229"/>
      <c r="D197" s="219" t="s">
        <v>180</v>
      </c>
      <c r="E197" s="230" t="s">
        <v>1</v>
      </c>
      <c r="F197" s="231" t="s">
        <v>85</v>
      </c>
      <c r="G197" s="229"/>
      <c r="H197" s="232">
        <v>1</v>
      </c>
      <c r="I197" s="233"/>
      <c r="J197" s="229"/>
      <c r="K197" s="229"/>
      <c r="L197" s="234"/>
      <c r="M197" s="235"/>
      <c r="N197" s="236"/>
      <c r="O197" s="236"/>
      <c r="P197" s="236"/>
      <c r="Q197" s="236"/>
      <c r="R197" s="236"/>
      <c r="S197" s="236"/>
      <c r="T197" s="237"/>
      <c r="AT197" s="238" t="s">
        <v>180</v>
      </c>
      <c r="AU197" s="238" t="s">
        <v>85</v>
      </c>
      <c r="AV197" s="12" t="s">
        <v>87</v>
      </c>
      <c r="AW197" s="12" t="s">
        <v>38</v>
      </c>
      <c r="AX197" s="12" t="s">
        <v>85</v>
      </c>
      <c r="AY197" s="238" t="s">
        <v>171</v>
      </c>
    </row>
    <row r="198" s="1" customFormat="1" ht="16.5" customHeight="1">
      <c r="B198" s="38"/>
      <c r="C198" s="205" t="s">
        <v>277</v>
      </c>
      <c r="D198" s="205" t="s">
        <v>173</v>
      </c>
      <c r="E198" s="206" t="s">
        <v>186</v>
      </c>
      <c r="F198" s="207" t="s">
        <v>2833</v>
      </c>
      <c r="G198" s="208" t="s">
        <v>2746</v>
      </c>
      <c r="H198" s="209">
        <v>1</v>
      </c>
      <c r="I198" s="210"/>
      <c r="J198" s="211">
        <f>ROUND(I198*H198,2)</f>
        <v>0</v>
      </c>
      <c r="K198" s="207" t="s">
        <v>1</v>
      </c>
      <c r="L198" s="43"/>
      <c r="M198" s="212" t="s">
        <v>1</v>
      </c>
      <c r="N198" s="213" t="s">
        <v>48</v>
      </c>
      <c r="O198" s="79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AR198" s="16" t="s">
        <v>178</v>
      </c>
      <c r="AT198" s="16" t="s">
        <v>173</v>
      </c>
      <c r="AU198" s="16" t="s">
        <v>85</v>
      </c>
      <c r="AY198" s="16" t="s">
        <v>171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6" t="s">
        <v>85</v>
      </c>
      <c r="BK198" s="216">
        <f>ROUND(I198*H198,2)</f>
        <v>0</v>
      </c>
      <c r="BL198" s="16" t="s">
        <v>178</v>
      </c>
      <c r="BM198" s="16" t="s">
        <v>2834</v>
      </c>
    </row>
    <row r="199" s="11" customFormat="1">
      <c r="B199" s="217"/>
      <c r="C199" s="218"/>
      <c r="D199" s="219" t="s">
        <v>180</v>
      </c>
      <c r="E199" s="220" t="s">
        <v>1</v>
      </c>
      <c r="F199" s="221" t="s">
        <v>2825</v>
      </c>
      <c r="G199" s="218"/>
      <c r="H199" s="220" t="s">
        <v>1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180</v>
      </c>
      <c r="AU199" s="227" t="s">
        <v>85</v>
      </c>
      <c r="AV199" s="11" t="s">
        <v>85</v>
      </c>
      <c r="AW199" s="11" t="s">
        <v>38</v>
      </c>
      <c r="AX199" s="11" t="s">
        <v>77</v>
      </c>
      <c r="AY199" s="227" t="s">
        <v>171</v>
      </c>
    </row>
    <row r="200" s="12" customFormat="1">
      <c r="B200" s="228"/>
      <c r="C200" s="229"/>
      <c r="D200" s="219" t="s">
        <v>180</v>
      </c>
      <c r="E200" s="230" t="s">
        <v>1</v>
      </c>
      <c r="F200" s="231" t="s">
        <v>85</v>
      </c>
      <c r="G200" s="229"/>
      <c r="H200" s="232">
        <v>1</v>
      </c>
      <c r="I200" s="233"/>
      <c r="J200" s="229"/>
      <c r="K200" s="229"/>
      <c r="L200" s="234"/>
      <c r="M200" s="235"/>
      <c r="N200" s="236"/>
      <c r="O200" s="236"/>
      <c r="P200" s="236"/>
      <c r="Q200" s="236"/>
      <c r="R200" s="236"/>
      <c r="S200" s="236"/>
      <c r="T200" s="237"/>
      <c r="AT200" s="238" t="s">
        <v>180</v>
      </c>
      <c r="AU200" s="238" t="s">
        <v>85</v>
      </c>
      <c r="AV200" s="12" t="s">
        <v>87</v>
      </c>
      <c r="AW200" s="12" t="s">
        <v>38</v>
      </c>
      <c r="AX200" s="12" t="s">
        <v>85</v>
      </c>
      <c r="AY200" s="238" t="s">
        <v>171</v>
      </c>
    </row>
    <row r="201" s="1" customFormat="1" ht="16.5" customHeight="1">
      <c r="B201" s="38"/>
      <c r="C201" s="205" t="s">
        <v>7</v>
      </c>
      <c r="D201" s="205" t="s">
        <v>173</v>
      </c>
      <c r="E201" s="206" t="s">
        <v>178</v>
      </c>
      <c r="F201" s="207" t="s">
        <v>2826</v>
      </c>
      <c r="G201" s="208" t="s">
        <v>2746</v>
      </c>
      <c r="H201" s="209">
        <v>1</v>
      </c>
      <c r="I201" s="210"/>
      <c r="J201" s="211">
        <f>ROUND(I201*H201,2)</f>
        <v>0</v>
      </c>
      <c r="K201" s="207" t="s">
        <v>1</v>
      </c>
      <c r="L201" s="43"/>
      <c r="M201" s="212" t="s">
        <v>1</v>
      </c>
      <c r="N201" s="213" t="s">
        <v>48</v>
      </c>
      <c r="O201" s="79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AR201" s="16" t="s">
        <v>178</v>
      </c>
      <c r="AT201" s="16" t="s">
        <v>173</v>
      </c>
      <c r="AU201" s="16" t="s">
        <v>85</v>
      </c>
      <c r="AY201" s="16" t="s">
        <v>171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6" t="s">
        <v>85</v>
      </c>
      <c r="BK201" s="216">
        <f>ROUND(I201*H201,2)</f>
        <v>0</v>
      </c>
      <c r="BL201" s="16" t="s">
        <v>178</v>
      </c>
      <c r="BM201" s="16" t="s">
        <v>2835</v>
      </c>
    </row>
    <row r="202" s="11" customFormat="1">
      <c r="B202" s="217"/>
      <c r="C202" s="218"/>
      <c r="D202" s="219" t="s">
        <v>180</v>
      </c>
      <c r="E202" s="220" t="s">
        <v>1</v>
      </c>
      <c r="F202" s="221" t="s">
        <v>2836</v>
      </c>
      <c r="G202" s="218"/>
      <c r="H202" s="220" t="s">
        <v>1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180</v>
      </c>
      <c r="AU202" s="227" t="s">
        <v>85</v>
      </c>
      <c r="AV202" s="11" t="s">
        <v>85</v>
      </c>
      <c r="AW202" s="11" t="s">
        <v>38</v>
      </c>
      <c r="AX202" s="11" t="s">
        <v>77</v>
      </c>
      <c r="AY202" s="227" t="s">
        <v>171</v>
      </c>
    </row>
    <row r="203" s="12" customFormat="1">
      <c r="B203" s="228"/>
      <c r="C203" s="229"/>
      <c r="D203" s="219" t="s">
        <v>180</v>
      </c>
      <c r="E203" s="230" t="s">
        <v>1</v>
      </c>
      <c r="F203" s="231" t="s">
        <v>85</v>
      </c>
      <c r="G203" s="229"/>
      <c r="H203" s="232">
        <v>1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AT203" s="238" t="s">
        <v>180</v>
      </c>
      <c r="AU203" s="238" t="s">
        <v>85</v>
      </c>
      <c r="AV203" s="12" t="s">
        <v>87</v>
      </c>
      <c r="AW203" s="12" t="s">
        <v>38</v>
      </c>
      <c r="AX203" s="12" t="s">
        <v>85</v>
      </c>
      <c r="AY203" s="238" t="s">
        <v>171</v>
      </c>
    </row>
    <row r="204" s="1" customFormat="1" ht="16.5" customHeight="1">
      <c r="B204" s="38"/>
      <c r="C204" s="205" t="s">
        <v>288</v>
      </c>
      <c r="D204" s="205" t="s">
        <v>173</v>
      </c>
      <c r="E204" s="206" t="s">
        <v>202</v>
      </c>
      <c r="F204" s="207" t="s">
        <v>2829</v>
      </c>
      <c r="G204" s="208" t="s">
        <v>2477</v>
      </c>
      <c r="H204" s="209">
        <v>1</v>
      </c>
      <c r="I204" s="210"/>
      <c r="J204" s="211">
        <f>ROUND(I204*H204,2)</f>
        <v>0</v>
      </c>
      <c r="K204" s="207" t="s">
        <v>1</v>
      </c>
      <c r="L204" s="43"/>
      <c r="M204" s="212" t="s">
        <v>1</v>
      </c>
      <c r="N204" s="213" t="s">
        <v>48</v>
      </c>
      <c r="O204" s="79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AR204" s="16" t="s">
        <v>178</v>
      </c>
      <c r="AT204" s="16" t="s">
        <v>173</v>
      </c>
      <c r="AU204" s="16" t="s">
        <v>85</v>
      </c>
      <c r="AY204" s="16" t="s">
        <v>171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6" t="s">
        <v>85</v>
      </c>
      <c r="BK204" s="216">
        <f>ROUND(I204*H204,2)</f>
        <v>0</v>
      </c>
      <c r="BL204" s="16" t="s">
        <v>178</v>
      </c>
      <c r="BM204" s="16" t="s">
        <v>2837</v>
      </c>
    </row>
    <row r="205" s="11" customFormat="1">
      <c r="B205" s="217"/>
      <c r="C205" s="218"/>
      <c r="D205" s="219" t="s">
        <v>180</v>
      </c>
      <c r="E205" s="220" t="s">
        <v>1</v>
      </c>
      <c r="F205" s="221" t="s">
        <v>2831</v>
      </c>
      <c r="G205" s="218"/>
      <c r="H205" s="220" t="s">
        <v>1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180</v>
      </c>
      <c r="AU205" s="227" t="s">
        <v>85</v>
      </c>
      <c r="AV205" s="11" t="s">
        <v>85</v>
      </c>
      <c r="AW205" s="11" t="s">
        <v>38</v>
      </c>
      <c r="AX205" s="11" t="s">
        <v>77</v>
      </c>
      <c r="AY205" s="227" t="s">
        <v>171</v>
      </c>
    </row>
    <row r="206" s="11" customFormat="1">
      <c r="B206" s="217"/>
      <c r="C206" s="218"/>
      <c r="D206" s="219" t="s">
        <v>180</v>
      </c>
      <c r="E206" s="220" t="s">
        <v>1</v>
      </c>
      <c r="F206" s="221" t="s">
        <v>2838</v>
      </c>
      <c r="G206" s="218"/>
      <c r="H206" s="220" t="s">
        <v>1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180</v>
      </c>
      <c r="AU206" s="227" t="s">
        <v>85</v>
      </c>
      <c r="AV206" s="11" t="s">
        <v>85</v>
      </c>
      <c r="AW206" s="11" t="s">
        <v>38</v>
      </c>
      <c r="AX206" s="11" t="s">
        <v>77</v>
      </c>
      <c r="AY206" s="227" t="s">
        <v>171</v>
      </c>
    </row>
    <row r="207" s="12" customFormat="1">
      <c r="B207" s="228"/>
      <c r="C207" s="229"/>
      <c r="D207" s="219" t="s">
        <v>180</v>
      </c>
      <c r="E207" s="230" t="s">
        <v>1</v>
      </c>
      <c r="F207" s="231" t="s">
        <v>85</v>
      </c>
      <c r="G207" s="229"/>
      <c r="H207" s="232">
        <v>1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AT207" s="238" t="s">
        <v>180</v>
      </c>
      <c r="AU207" s="238" t="s">
        <v>85</v>
      </c>
      <c r="AV207" s="12" t="s">
        <v>87</v>
      </c>
      <c r="AW207" s="12" t="s">
        <v>38</v>
      </c>
      <c r="AX207" s="12" t="s">
        <v>85</v>
      </c>
      <c r="AY207" s="238" t="s">
        <v>171</v>
      </c>
    </row>
    <row r="208" s="1" customFormat="1" ht="16.5" customHeight="1">
      <c r="B208" s="38"/>
      <c r="C208" s="205" t="s">
        <v>293</v>
      </c>
      <c r="D208" s="205" t="s">
        <v>173</v>
      </c>
      <c r="E208" s="206" t="s">
        <v>206</v>
      </c>
      <c r="F208" s="207" t="s">
        <v>2823</v>
      </c>
      <c r="G208" s="208" t="s">
        <v>2746</v>
      </c>
      <c r="H208" s="209">
        <v>1</v>
      </c>
      <c r="I208" s="210"/>
      <c r="J208" s="211">
        <f>ROUND(I208*H208,2)</f>
        <v>0</v>
      </c>
      <c r="K208" s="207" t="s">
        <v>1</v>
      </c>
      <c r="L208" s="43"/>
      <c r="M208" s="212" t="s">
        <v>1</v>
      </c>
      <c r="N208" s="213" t="s">
        <v>48</v>
      </c>
      <c r="O208" s="79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AR208" s="16" t="s">
        <v>178</v>
      </c>
      <c r="AT208" s="16" t="s">
        <v>173</v>
      </c>
      <c r="AU208" s="16" t="s">
        <v>85</v>
      </c>
      <c r="AY208" s="16" t="s">
        <v>171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6" t="s">
        <v>85</v>
      </c>
      <c r="BK208" s="216">
        <f>ROUND(I208*H208,2)</f>
        <v>0</v>
      </c>
      <c r="BL208" s="16" t="s">
        <v>178</v>
      </c>
      <c r="BM208" s="16" t="s">
        <v>2839</v>
      </c>
    </row>
    <row r="209" s="1" customFormat="1" ht="16.5" customHeight="1">
      <c r="B209" s="38"/>
      <c r="C209" s="205" t="s">
        <v>299</v>
      </c>
      <c r="D209" s="205" t="s">
        <v>173</v>
      </c>
      <c r="E209" s="206" t="s">
        <v>211</v>
      </c>
      <c r="F209" s="207" t="s">
        <v>2840</v>
      </c>
      <c r="G209" s="208" t="s">
        <v>2746</v>
      </c>
      <c r="H209" s="209">
        <v>1</v>
      </c>
      <c r="I209" s="210"/>
      <c r="J209" s="211">
        <f>ROUND(I209*H209,2)</f>
        <v>0</v>
      </c>
      <c r="K209" s="207" t="s">
        <v>1</v>
      </c>
      <c r="L209" s="43"/>
      <c r="M209" s="212" t="s">
        <v>1</v>
      </c>
      <c r="N209" s="213" t="s">
        <v>48</v>
      </c>
      <c r="O209" s="79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AR209" s="16" t="s">
        <v>178</v>
      </c>
      <c r="AT209" s="16" t="s">
        <v>173</v>
      </c>
      <c r="AU209" s="16" t="s">
        <v>85</v>
      </c>
      <c r="AY209" s="16" t="s">
        <v>171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6" t="s">
        <v>85</v>
      </c>
      <c r="BK209" s="216">
        <f>ROUND(I209*H209,2)</f>
        <v>0</v>
      </c>
      <c r="BL209" s="16" t="s">
        <v>178</v>
      </c>
      <c r="BM209" s="16" t="s">
        <v>2841</v>
      </c>
    </row>
    <row r="210" s="11" customFormat="1">
      <c r="B210" s="217"/>
      <c r="C210" s="218"/>
      <c r="D210" s="219" t="s">
        <v>180</v>
      </c>
      <c r="E210" s="220" t="s">
        <v>1</v>
      </c>
      <c r="F210" s="221" t="s">
        <v>2828</v>
      </c>
      <c r="G210" s="218"/>
      <c r="H210" s="220" t="s">
        <v>1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180</v>
      </c>
      <c r="AU210" s="227" t="s">
        <v>85</v>
      </c>
      <c r="AV210" s="11" t="s">
        <v>85</v>
      </c>
      <c r="AW210" s="11" t="s">
        <v>38</v>
      </c>
      <c r="AX210" s="11" t="s">
        <v>77</v>
      </c>
      <c r="AY210" s="227" t="s">
        <v>171</v>
      </c>
    </row>
    <row r="211" s="12" customFormat="1">
      <c r="B211" s="228"/>
      <c r="C211" s="229"/>
      <c r="D211" s="219" t="s">
        <v>180</v>
      </c>
      <c r="E211" s="230" t="s">
        <v>1</v>
      </c>
      <c r="F211" s="231" t="s">
        <v>85</v>
      </c>
      <c r="G211" s="229"/>
      <c r="H211" s="232">
        <v>1</v>
      </c>
      <c r="I211" s="233"/>
      <c r="J211" s="229"/>
      <c r="K211" s="229"/>
      <c r="L211" s="234"/>
      <c r="M211" s="235"/>
      <c r="N211" s="236"/>
      <c r="O211" s="236"/>
      <c r="P211" s="236"/>
      <c r="Q211" s="236"/>
      <c r="R211" s="236"/>
      <c r="S211" s="236"/>
      <c r="T211" s="237"/>
      <c r="AT211" s="238" t="s">
        <v>180</v>
      </c>
      <c r="AU211" s="238" t="s">
        <v>85</v>
      </c>
      <c r="AV211" s="12" t="s">
        <v>87</v>
      </c>
      <c r="AW211" s="12" t="s">
        <v>38</v>
      </c>
      <c r="AX211" s="12" t="s">
        <v>85</v>
      </c>
      <c r="AY211" s="238" t="s">
        <v>171</v>
      </c>
    </row>
    <row r="212" s="1" customFormat="1" ht="16.5" customHeight="1">
      <c r="B212" s="38"/>
      <c r="C212" s="205" t="s">
        <v>305</v>
      </c>
      <c r="D212" s="205" t="s">
        <v>173</v>
      </c>
      <c r="E212" s="206" t="s">
        <v>216</v>
      </c>
      <c r="F212" s="207" t="s">
        <v>2829</v>
      </c>
      <c r="G212" s="208" t="s">
        <v>2477</v>
      </c>
      <c r="H212" s="209">
        <v>1</v>
      </c>
      <c r="I212" s="210"/>
      <c r="J212" s="211">
        <f>ROUND(I212*H212,2)</f>
        <v>0</v>
      </c>
      <c r="K212" s="207" t="s">
        <v>1</v>
      </c>
      <c r="L212" s="43"/>
      <c r="M212" s="212" t="s">
        <v>1</v>
      </c>
      <c r="N212" s="213" t="s">
        <v>48</v>
      </c>
      <c r="O212" s="79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AR212" s="16" t="s">
        <v>178</v>
      </c>
      <c r="AT212" s="16" t="s">
        <v>173</v>
      </c>
      <c r="AU212" s="16" t="s">
        <v>85</v>
      </c>
      <c r="AY212" s="16" t="s">
        <v>171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6" t="s">
        <v>85</v>
      </c>
      <c r="BK212" s="216">
        <f>ROUND(I212*H212,2)</f>
        <v>0</v>
      </c>
      <c r="BL212" s="16" t="s">
        <v>178</v>
      </c>
      <c r="BM212" s="16" t="s">
        <v>2842</v>
      </c>
    </row>
    <row r="213" s="11" customFormat="1">
      <c r="B213" s="217"/>
      <c r="C213" s="218"/>
      <c r="D213" s="219" t="s">
        <v>180</v>
      </c>
      <c r="E213" s="220" t="s">
        <v>1</v>
      </c>
      <c r="F213" s="221" t="s">
        <v>2831</v>
      </c>
      <c r="G213" s="218"/>
      <c r="H213" s="220" t="s">
        <v>1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180</v>
      </c>
      <c r="AU213" s="227" t="s">
        <v>85</v>
      </c>
      <c r="AV213" s="11" t="s">
        <v>85</v>
      </c>
      <c r="AW213" s="11" t="s">
        <v>38</v>
      </c>
      <c r="AX213" s="11" t="s">
        <v>77</v>
      </c>
      <c r="AY213" s="227" t="s">
        <v>171</v>
      </c>
    </row>
    <row r="214" s="11" customFormat="1">
      <c r="B214" s="217"/>
      <c r="C214" s="218"/>
      <c r="D214" s="219" t="s">
        <v>180</v>
      </c>
      <c r="E214" s="220" t="s">
        <v>1</v>
      </c>
      <c r="F214" s="221" t="s">
        <v>2843</v>
      </c>
      <c r="G214" s="218"/>
      <c r="H214" s="220" t="s">
        <v>1</v>
      </c>
      <c r="I214" s="222"/>
      <c r="J214" s="218"/>
      <c r="K214" s="218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180</v>
      </c>
      <c r="AU214" s="227" t="s">
        <v>85</v>
      </c>
      <c r="AV214" s="11" t="s">
        <v>85</v>
      </c>
      <c r="AW214" s="11" t="s">
        <v>38</v>
      </c>
      <c r="AX214" s="11" t="s">
        <v>77</v>
      </c>
      <c r="AY214" s="227" t="s">
        <v>171</v>
      </c>
    </row>
    <row r="215" s="12" customFormat="1">
      <c r="B215" s="228"/>
      <c r="C215" s="229"/>
      <c r="D215" s="219" t="s">
        <v>180</v>
      </c>
      <c r="E215" s="230" t="s">
        <v>1</v>
      </c>
      <c r="F215" s="231" t="s">
        <v>85</v>
      </c>
      <c r="G215" s="229"/>
      <c r="H215" s="232">
        <v>1</v>
      </c>
      <c r="I215" s="233"/>
      <c r="J215" s="229"/>
      <c r="K215" s="229"/>
      <c r="L215" s="234"/>
      <c r="M215" s="235"/>
      <c r="N215" s="236"/>
      <c r="O215" s="236"/>
      <c r="P215" s="236"/>
      <c r="Q215" s="236"/>
      <c r="R215" s="236"/>
      <c r="S215" s="236"/>
      <c r="T215" s="237"/>
      <c r="AT215" s="238" t="s">
        <v>180</v>
      </c>
      <c r="AU215" s="238" t="s">
        <v>85</v>
      </c>
      <c r="AV215" s="12" t="s">
        <v>87</v>
      </c>
      <c r="AW215" s="12" t="s">
        <v>38</v>
      </c>
      <c r="AX215" s="12" t="s">
        <v>85</v>
      </c>
      <c r="AY215" s="238" t="s">
        <v>171</v>
      </c>
    </row>
    <row r="216" s="10" customFormat="1" ht="25.92" customHeight="1">
      <c r="B216" s="189"/>
      <c r="C216" s="190"/>
      <c r="D216" s="191" t="s">
        <v>76</v>
      </c>
      <c r="E216" s="192" t="s">
        <v>2844</v>
      </c>
      <c r="F216" s="192" t="s">
        <v>2845</v>
      </c>
      <c r="G216" s="190"/>
      <c r="H216" s="190"/>
      <c r="I216" s="193"/>
      <c r="J216" s="194">
        <f>BK216</f>
        <v>0</v>
      </c>
      <c r="K216" s="190"/>
      <c r="L216" s="195"/>
      <c r="M216" s="196"/>
      <c r="N216" s="197"/>
      <c r="O216" s="197"/>
      <c r="P216" s="198">
        <f>SUM(P217:P287)</f>
        <v>0</v>
      </c>
      <c r="Q216" s="197"/>
      <c r="R216" s="198">
        <f>SUM(R217:R287)</f>
        <v>0</v>
      </c>
      <c r="S216" s="197"/>
      <c r="T216" s="199">
        <f>SUM(T217:T287)</f>
        <v>0</v>
      </c>
      <c r="AR216" s="200" t="s">
        <v>85</v>
      </c>
      <c r="AT216" s="201" t="s">
        <v>76</v>
      </c>
      <c r="AU216" s="201" t="s">
        <v>77</v>
      </c>
      <c r="AY216" s="200" t="s">
        <v>171</v>
      </c>
      <c r="BK216" s="202">
        <f>SUM(BK217:BK287)</f>
        <v>0</v>
      </c>
    </row>
    <row r="217" s="1" customFormat="1" ht="16.5" customHeight="1">
      <c r="B217" s="38"/>
      <c r="C217" s="205" t="s">
        <v>312</v>
      </c>
      <c r="D217" s="205" t="s">
        <v>173</v>
      </c>
      <c r="E217" s="206" t="s">
        <v>2846</v>
      </c>
      <c r="F217" s="207" t="s">
        <v>2847</v>
      </c>
      <c r="G217" s="208" t="s">
        <v>2746</v>
      </c>
      <c r="H217" s="209">
        <v>2</v>
      </c>
      <c r="I217" s="210"/>
      <c r="J217" s="211">
        <f>ROUND(I217*H217,2)</f>
        <v>0</v>
      </c>
      <c r="K217" s="207" t="s">
        <v>1</v>
      </c>
      <c r="L217" s="43"/>
      <c r="M217" s="212" t="s">
        <v>1</v>
      </c>
      <c r="N217" s="213" t="s">
        <v>48</v>
      </c>
      <c r="O217" s="79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AR217" s="16" t="s">
        <v>178</v>
      </c>
      <c r="AT217" s="16" t="s">
        <v>173</v>
      </c>
      <c r="AU217" s="16" t="s">
        <v>85</v>
      </c>
      <c r="AY217" s="16" t="s">
        <v>171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6" t="s">
        <v>85</v>
      </c>
      <c r="BK217" s="216">
        <f>ROUND(I217*H217,2)</f>
        <v>0</v>
      </c>
      <c r="BL217" s="16" t="s">
        <v>178</v>
      </c>
      <c r="BM217" s="16" t="s">
        <v>2848</v>
      </c>
    </row>
    <row r="218" s="11" customFormat="1">
      <c r="B218" s="217"/>
      <c r="C218" s="218"/>
      <c r="D218" s="219" t="s">
        <v>180</v>
      </c>
      <c r="E218" s="220" t="s">
        <v>1</v>
      </c>
      <c r="F218" s="221" t="s">
        <v>2849</v>
      </c>
      <c r="G218" s="218"/>
      <c r="H218" s="220" t="s">
        <v>1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180</v>
      </c>
      <c r="AU218" s="227" t="s">
        <v>85</v>
      </c>
      <c r="AV218" s="11" t="s">
        <v>85</v>
      </c>
      <c r="AW218" s="11" t="s">
        <v>38</v>
      </c>
      <c r="AX218" s="11" t="s">
        <v>77</v>
      </c>
      <c r="AY218" s="227" t="s">
        <v>171</v>
      </c>
    </row>
    <row r="219" s="11" customFormat="1">
      <c r="B219" s="217"/>
      <c r="C219" s="218"/>
      <c r="D219" s="219" t="s">
        <v>180</v>
      </c>
      <c r="E219" s="220" t="s">
        <v>1</v>
      </c>
      <c r="F219" s="221" t="s">
        <v>2850</v>
      </c>
      <c r="G219" s="218"/>
      <c r="H219" s="220" t="s">
        <v>1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180</v>
      </c>
      <c r="AU219" s="227" t="s">
        <v>85</v>
      </c>
      <c r="AV219" s="11" t="s">
        <v>85</v>
      </c>
      <c r="AW219" s="11" t="s">
        <v>38</v>
      </c>
      <c r="AX219" s="11" t="s">
        <v>77</v>
      </c>
      <c r="AY219" s="227" t="s">
        <v>171</v>
      </c>
    </row>
    <row r="220" s="11" customFormat="1">
      <c r="B220" s="217"/>
      <c r="C220" s="218"/>
      <c r="D220" s="219" t="s">
        <v>180</v>
      </c>
      <c r="E220" s="220" t="s">
        <v>1</v>
      </c>
      <c r="F220" s="221" t="s">
        <v>2851</v>
      </c>
      <c r="G220" s="218"/>
      <c r="H220" s="220" t="s">
        <v>1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180</v>
      </c>
      <c r="AU220" s="227" t="s">
        <v>85</v>
      </c>
      <c r="AV220" s="11" t="s">
        <v>85</v>
      </c>
      <c r="AW220" s="11" t="s">
        <v>38</v>
      </c>
      <c r="AX220" s="11" t="s">
        <v>77</v>
      </c>
      <c r="AY220" s="227" t="s">
        <v>171</v>
      </c>
    </row>
    <row r="221" s="12" customFormat="1">
      <c r="B221" s="228"/>
      <c r="C221" s="229"/>
      <c r="D221" s="219" t="s">
        <v>180</v>
      </c>
      <c r="E221" s="230" t="s">
        <v>1</v>
      </c>
      <c r="F221" s="231" t="s">
        <v>87</v>
      </c>
      <c r="G221" s="229"/>
      <c r="H221" s="232">
        <v>2</v>
      </c>
      <c r="I221" s="233"/>
      <c r="J221" s="229"/>
      <c r="K221" s="229"/>
      <c r="L221" s="234"/>
      <c r="M221" s="235"/>
      <c r="N221" s="236"/>
      <c r="O221" s="236"/>
      <c r="P221" s="236"/>
      <c r="Q221" s="236"/>
      <c r="R221" s="236"/>
      <c r="S221" s="236"/>
      <c r="T221" s="237"/>
      <c r="AT221" s="238" t="s">
        <v>180</v>
      </c>
      <c r="AU221" s="238" t="s">
        <v>85</v>
      </c>
      <c r="AV221" s="12" t="s">
        <v>87</v>
      </c>
      <c r="AW221" s="12" t="s">
        <v>38</v>
      </c>
      <c r="AX221" s="12" t="s">
        <v>85</v>
      </c>
      <c r="AY221" s="238" t="s">
        <v>171</v>
      </c>
    </row>
    <row r="222" s="1" customFormat="1" ht="16.5" customHeight="1">
      <c r="B222" s="38"/>
      <c r="C222" s="205" t="s">
        <v>317</v>
      </c>
      <c r="D222" s="205" t="s">
        <v>173</v>
      </c>
      <c r="E222" s="206" t="s">
        <v>2852</v>
      </c>
      <c r="F222" s="207" t="s">
        <v>2847</v>
      </c>
      <c r="G222" s="208" t="s">
        <v>2746</v>
      </c>
      <c r="H222" s="209">
        <v>2</v>
      </c>
      <c r="I222" s="210"/>
      <c r="J222" s="211">
        <f>ROUND(I222*H222,2)</f>
        <v>0</v>
      </c>
      <c r="K222" s="207" t="s">
        <v>1</v>
      </c>
      <c r="L222" s="43"/>
      <c r="M222" s="212" t="s">
        <v>1</v>
      </c>
      <c r="N222" s="213" t="s">
        <v>48</v>
      </c>
      <c r="O222" s="79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AR222" s="16" t="s">
        <v>178</v>
      </c>
      <c r="AT222" s="16" t="s">
        <v>173</v>
      </c>
      <c r="AU222" s="16" t="s">
        <v>85</v>
      </c>
      <c r="AY222" s="16" t="s">
        <v>171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6" t="s">
        <v>85</v>
      </c>
      <c r="BK222" s="216">
        <f>ROUND(I222*H222,2)</f>
        <v>0</v>
      </c>
      <c r="BL222" s="16" t="s">
        <v>178</v>
      </c>
      <c r="BM222" s="16" t="s">
        <v>2853</v>
      </c>
    </row>
    <row r="223" s="11" customFormat="1">
      <c r="B223" s="217"/>
      <c r="C223" s="218"/>
      <c r="D223" s="219" t="s">
        <v>180</v>
      </c>
      <c r="E223" s="220" t="s">
        <v>1</v>
      </c>
      <c r="F223" s="221" t="s">
        <v>2854</v>
      </c>
      <c r="G223" s="218"/>
      <c r="H223" s="220" t="s">
        <v>1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180</v>
      </c>
      <c r="AU223" s="227" t="s">
        <v>85</v>
      </c>
      <c r="AV223" s="11" t="s">
        <v>85</v>
      </c>
      <c r="AW223" s="11" t="s">
        <v>38</v>
      </c>
      <c r="AX223" s="11" t="s">
        <v>77</v>
      </c>
      <c r="AY223" s="227" t="s">
        <v>171</v>
      </c>
    </row>
    <row r="224" s="11" customFormat="1">
      <c r="B224" s="217"/>
      <c r="C224" s="218"/>
      <c r="D224" s="219" t="s">
        <v>180</v>
      </c>
      <c r="E224" s="220" t="s">
        <v>1</v>
      </c>
      <c r="F224" s="221" t="s">
        <v>2855</v>
      </c>
      <c r="G224" s="218"/>
      <c r="H224" s="220" t="s">
        <v>1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180</v>
      </c>
      <c r="AU224" s="227" t="s">
        <v>85</v>
      </c>
      <c r="AV224" s="11" t="s">
        <v>85</v>
      </c>
      <c r="AW224" s="11" t="s">
        <v>38</v>
      </c>
      <c r="AX224" s="11" t="s">
        <v>77</v>
      </c>
      <c r="AY224" s="227" t="s">
        <v>171</v>
      </c>
    </row>
    <row r="225" s="11" customFormat="1">
      <c r="B225" s="217"/>
      <c r="C225" s="218"/>
      <c r="D225" s="219" t="s">
        <v>180</v>
      </c>
      <c r="E225" s="220" t="s">
        <v>1</v>
      </c>
      <c r="F225" s="221" t="s">
        <v>2856</v>
      </c>
      <c r="G225" s="218"/>
      <c r="H225" s="220" t="s">
        <v>1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180</v>
      </c>
      <c r="AU225" s="227" t="s">
        <v>85</v>
      </c>
      <c r="AV225" s="11" t="s">
        <v>85</v>
      </c>
      <c r="AW225" s="11" t="s">
        <v>38</v>
      </c>
      <c r="AX225" s="11" t="s">
        <v>77</v>
      </c>
      <c r="AY225" s="227" t="s">
        <v>171</v>
      </c>
    </row>
    <row r="226" s="12" customFormat="1">
      <c r="B226" s="228"/>
      <c r="C226" s="229"/>
      <c r="D226" s="219" t="s">
        <v>180</v>
      </c>
      <c r="E226" s="230" t="s">
        <v>1</v>
      </c>
      <c r="F226" s="231" t="s">
        <v>87</v>
      </c>
      <c r="G226" s="229"/>
      <c r="H226" s="232">
        <v>2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AT226" s="238" t="s">
        <v>180</v>
      </c>
      <c r="AU226" s="238" t="s">
        <v>85</v>
      </c>
      <c r="AV226" s="12" t="s">
        <v>87</v>
      </c>
      <c r="AW226" s="12" t="s">
        <v>38</v>
      </c>
      <c r="AX226" s="12" t="s">
        <v>85</v>
      </c>
      <c r="AY226" s="238" t="s">
        <v>171</v>
      </c>
    </row>
    <row r="227" s="1" customFormat="1" ht="16.5" customHeight="1">
      <c r="B227" s="38"/>
      <c r="C227" s="205" t="s">
        <v>323</v>
      </c>
      <c r="D227" s="205" t="s">
        <v>173</v>
      </c>
      <c r="E227" s="206" t="s">
        <v>2857</v>
      </c>
      <c r="F227" s="207" t="s">
        <v>2779</v>
      </c>
      <c r="G227" s="208" t="s">
        <v>2746</v>
      </c>
      <c r="H227" s="209">
        <v>2</v>
      </c>
      <c r="I227" s="210"/>
      <c r="J227" s="211">
        <f>ROUND(I227*H227,2)</f>
        <v>0</v>
      </c>
      <c r="K227" s="207" t="s">
        <v>1</v>
      </c>
      <c r="L227" s="43"/>
      <c r="M227" s="212" t="s">
        <v>1</v>
      </c>
      <c r="N227" s="213" t="s">
        <v>48</v>
      </c>
      <c r="O227" s="79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AR227" s="16" t="s">
        <v>178</v>
      </c>
      <c r="AT227" s="16" t="s">
        <v>173</v>
      </c>
      <c r="AU227" s="16" t="s">
        <v>85</v>
      </c>
      <c r="AY227" s="16" t="s">
        <v>171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6" t="s">
        <v>85</v>
      </c>
      <c r="BK227" s="216">
        <f>ROUND(I227*H227,2)</f>
        <v>0</v>
      </c>
      <c r="BL227" s="16" t="s">
        <v>178</v>
      </c>
      <c r="BM227" s="16" t="s">
        <v>2858</v>
      </c>
    </row>
    <row r="228" s="11" customFormat="1">
      <c r="B228" s="217"/>
      <c r="C228" s="218"/>
      <c r="D228" s="219" t="s">
        <v>180</v>
      </c>
      <c r="E228" s="220" t="s">
        <v>1</v>
      </c>
      <c r="F228" s="221" t="s">
        <v>2781</v>
      </c>
      <c r="G228" s="218"/>
      <c r="H228" s="220" t="s">
        <v>1</v>
      </c>
      <c r="I228" s="222"/>
      <c r="J228" s="218"/>
      <c r="K228" s="218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180</v>
      </c>
      <c r="AU228" s="227" t="s">
        <v>85</v>
      </c>
      <c r="AV228" s="11" t="s">
        <v>85</v>
      </c>
      <c r="AW228" s="11" t="s">
        <v>38</v>
      </c>
      <c r="AX228" s="11" t="s">
        <v>77</v>
      </c>
      <c r="AY228" s="227" t="s">
        <v>171</v>
      </c>
    </row>
    <row r="229" s="11" customFormat="1">
      <c r="B229" s="217"/>
      <c r="C229" s="218"/>
      <c r="D229" s="219" t="s">
        <v>180</v>
      </c>
      <c r="E229" s="220" t="s">
        <v>1</v>
      </c>
      <c r="F229" s="221" t="s">
        <v>2859</v>
      </c>
      <c r="G229" s="218"/>
      <c r="H229" s="220" t="s">
        <v>1</v>
      </c>
      <c r="I229" s="222"/>
      <c r="J229" s="218"/>
      <c r="K229" s="218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180</v>
      </c>
      <c r="AU229" s="227" t="s">
        <v>85</v>
      </c>
      <c r="AV229" s="11" t="s">
        <v>85</v>
      </c>
      <c r="AW229" s="11" t="s">
        <v>38</v>
      </c>
      <c r="AX229" s="11" t="s">
        <v>77</v>
      </c>
      <c r="AY229" s="227" t="s">
        <v>171</v>
      </c>
    </row>
    <row r="230" s="12" customFormat="1">
      <c r="B230" s="228"/>
      <c r="C230" s="229"/>
      <c r="D230" s="219" t="s">
        <v>180</v>
      </c>
      <c r="E230" s="230" t="s">
        <v>1</v>
      </c>
      <c r="F230" s="231" t="s">
        <v>87</v>
      </c>
      <c r="G230" s="229"/>
      <c r="H230" s="232">
        <v>2</v>
      </c>
      <c r="I230" s="233"/>
      <c r="J230" s="229"/>
      <c r="K230" s="229"/>
      <c r="L230" s="234"/>
      <c r="M230" s="235"/>
      <c r="N230" s="236"/>
      <c r="O230" s="236"/>
      <c r="P230" s="236"/>
      <c r="Q230" s="236"/>
      <c r="R230" s="236"/>
      <c r="S230" s="236"/>
      <c r="T230" s="237"/>
      <c r="AT230" s="238" t="s">
        <v>180</v>
      </c>
      <c r="AU230" s="238" t="s">
        <v>85</v>
      </c>
      <c r="AV230" s="12" t="s">
        <v>87</v>
      </c>
      <c r="AW230" s="12" t="s">
        <v>38</v>
      </c>
      <c r="AX230" s="12" t="s">
        <v>85</v>
      </c>
      <c r="AY230" s="238" t="s">
        <v>171</v>
      </c>
    </row>
    <row r="231" s="1" customFormat="1" ht="16.5" customHeight="1">
      <c r="B231" s="38"/>
      <c r="C231" s="205" t="s">
        <v>328</v>
      </c>
      <c r="D231" s="205" t="s">
        <v>173</v>
      </c>
      <c r="E231" s="206" t="s">
        <v>2860</v>
      </c>
      <c r="F231" s="207" t="s">
        <v>2779</v>
      </c>
      <c r="G231" s="208" t="s">
        <v>2746</v>
      </c>
      <c r="H231" s="209">
        <v>2</v>
      </c>
      <c r="I231" s="210"/>
      <c r="J231" s="211">
        <f>ROUND(I231*H231,2)</f>
        <v>0</v>
      </c>
      <c r="K231" s="207" t="s">
        <v>1</v>
      </c>
      <c r="L231" s="43"/>
      <c r="M231" s="212" t="s">
        <v>1</v>
      </c>
      <c r="N231" s="213" t="s">
        <v>48</v>
      </c>
      <c r="O231" s="79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AR231" s="16" t="s">
        <v>178</v>
      </c>
      <c r="AT231" s="16" t="s">
        <v>173</v>
      </c>
      <c r="AU231" s="16" t="s">
        <v>85</v>
      </c>
      <c r="AY231" s="16" t="s">
        <v>171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6" t="s">
        <v>85</v>
      </c>
      <c r="BK231" s="216">
        <f>ROUND(I231*H231,2)</f>
        <v>0</v>
      </c>
      <c r="BL231" s="16" t="s">
        <v>178</v>
      </c>
      <c r="BM231" s="16" t="s">
        <v>2861</v>
      </c>
    </row>
    <row r="232" s="11" customFormat="1">
      <c r="B232" s="217"/>
      <c r="C232" s="218"/>
      <c r="D232" s="219" t="s">
        <v>180</v>
      </c>
      <c r="E232" s="220" t="s">
        <v>1</v>
      </c>
      <c r="F232" s="221" t="s">
        <v>2781</v>
      </c>
      <c r="G232" s="218"/>
      <c r="H232" s="220" t="s">
        <v>1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180</v>
      </c>
      <c r="AU232" s="227" t="s">
        <v>85</v>
      </c>
      <c r="AV232" s="11" t="s">
        <v>85</v>
      </c>
      <c r="AW232" s="11" t="s">
        <v>38</v>
      </c>
      <c r="AX232" s="11" t="s">
        <v>77</v>
      </c>
      <c r="AY232" s="227" t="s">
        <v>171</v>
      </c>
    </row>
    <row r="233" s="11" customFormat="1">
      <c r="B233" s="217"/>
      <c r="C233" s="218"/>
      <c r="D233" s="219" t="s">
        <v>180</v>
      </c>
      <c r="E233" s="220" t="s">
        <v>1</v>
      </c>
      <c r="F233" s="221" t="s">
        <v>2862</v>
      </c>
      <c r="G233" s="218"/>
      <c r="H233" s="220" t="s">
        <v>1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180</v>
      </c>
      <c r="AU233" s="227" t="s">
        <v>85</v>
      </c>
      <c r="AV233" s="11" t="s">
        <v>85</v>
      </c>
      <c r="AW233" s="11" t="s">
        <v>38</v>
      </c>
      <c r="AX233" s="11" t="s">
        <v>77</v>
      </c>
      <c r="AY233" s="227" t="s">
        <v>171</v>
      </c>
    </row>
    <row r="234" s="12" customFormat="1">
      <c r="B234" s="228"/>
      <c r="C234" s="229"/>
      <c r="D234" s="219" t="s">
        <v>180</v>
      </c>
      <c r="E234" s="230" t="s">
        <v>1</v>
      </c>
      <c r="F234" s="231" t="s">
        <v>87</v>
      </c>
      <c r="G234" s="229"/>
      <c r="H234" s="232">
        <v>2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AT234" s="238" t="s">
        <v>180</v>
      </c>
      <c r="AU234" s="238" t="s">
        <v>85</v>
      </c>
      <c r="AV234" s="12" t="s">
        <v>87</v>
      </c>
      <c r="AW234" s="12" t="s">
        <v>38</v>
      </c>
      <c r="AX234" s="12" t="s">
        <v>85</v>
      </c>
      <c r="AY234" s="238" t="s">
        <v>171</v>
      </c>
    </row>
    <row r="235" s="1" customFormat="1" ht="16.5" customHeight="1">
      <c r="B235" s="38"/>
      <c r="C235" s="205" t="s">
        <v>334</v>
      </c>
      <c r="D235" s="205" t="s">
        <v>173</v>
      </c>
      <c r="E235" s="206" t="s">
        <v>2863</v>
      </c>
      <c r="F235" s="207" t="s">
        <v>2864</v>
      </c>
      <c r="G235" s="208" t="s">
        <v>2746</v>
      </c>
      <c r="H235" s="209">
        <v>1</v>
      </c>
      <c r="I235" s="210"/>
      <c r="J235" s="211">
        <f>ROUND(I235*H235,2)</f>
        <v>0</v>
      </c>
      <c r="K235" s="207" t="s">
        <v>1</v>
      </c>
      <c r="L235" s="43"/>
      <c r="M235" s="212" t="s">
        <v>1</v>
      </c>
      <c r="N235" s="213" t="s">
        <v>48</v>
      </c>
      <c r="O235" s="79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AR235" s="16" t="s">
        <v>178</v>
      </c>
      <c r="AT235" s="16" t="s">
        <v>173</v>
      </c>
      <c r="AU235" s="16" t="s">
        <v>85</v>
      </c>
      <c r="AY235" s="16" t="s">
        <v>171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6" t="s">
        <v>85</v>
      </c>
      <c r="BK235" s="216">
        <f>ROUND(I235*H235,2)</f>
        <v>0</v>
      </c>
      <c r="BL235" s="16" t="s">
        <v>178</v>
      </c>
      <c r="BM235" s="16" t="s">
        <v>2865</v>
      </c>
    </row>
    <row r="236" s="11" customFormat="1">
      <c r="B236" s="217"/>
      <c r="C236" s="218"/>
      <c r="D236" s="219" t="s">
        <v>180</v>
      </c>
      <c r="E236" s="220" t="s">
        <v>1</v>
      </c>
      <c r="F236" s="221" t="s">
        <v>2866</v>
      </c>
      <c r="G236" s="218"/>
      <c r="H236" s="220" t="s">
        <v>1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180</v>
      </c>
      <c r="AU236" s="227" t="s">
        <v>85</v>
      </c>
      <c r="AV236" s="11" t="s">
        <v>85</v>
      </c>
      <c r="AW236" s="11" t="s">
        <v>38</v>
      </c>
      <c r="AX236" s="11" t="s">
        <v>77</v>
      </c>
      <c r="AY236" s="227" t="s">
        <v>171</v>
      </c>
    </row>
    <row r="237" s="11" customFormat="1">
      <c r="B237" s="217"/>
      <c r="C237" s="218"/>
      <c r="D237" s="219" t="s">
        <v>180</v>
      </c>
      <c r="E237" s="220" t="s">
        <v>1</v>
      </c>
      <c r="F237" s="221" t="s">
        <v>2782</v>
      </c>
      <c r="G237" s="218"/>
      <c r="H237" s="220" t="s">
        <v>1</v>
      </c>
      <c r="I237" s="222"/>
      <c r="J237" s="218"/>
      <c r="K237" s="218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180</v>
      </c>
      <c r="AU237" s="227" t="s">
        <v>85</v>
      </c>
      <c r="AV237" s="11" t="s">
        <v>85</v>
      </c>
      <c r="AW237" s="11" t="s">
        <v>38</v>
      </c>
      <c r="AX237" s="11" t="s">
        <v>77</v>
      </c>
      <c r="AY237" s="227" t="s">
        <v>171</v>
      </c>
    </row>
    <row r="238" s="12" customFormat="1">
      <c r="B238" s="228"/>
      <c r="C238" s="229"/>
      <c r="D238" s="219" t="s">
        <v>180</v>
      </c>
      <c r="E238" s="230" t="s">
        <v>1</v>
      </c>
      <c r="F238" s="231" t="s">
        <v>85</v>
      </c>
      <c r="G238" s="229"/>
      <c r="H238" s="232">
        <v>1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AT238" s="238" t="s">
        <v>180</v>
      </c>
      <c r="AU238" s="238" t="s">
        <v>85</v>
      </c>
      <c r="AV238" s="12" t="s">
        <v>87</v>
      </c>
      <c r="AW238" s="12" t="s">
        <v>38</v>
      </c>
      <c r="AX238" s="12" t="s">
        <v>85</v>
      </c>
      <c r="AY238" s="238" t="s">
        <v>171</v>
      </c>
    </row>
    <row r="239" s="1" customFormat="1" ht="16.5" customHeight="1">
      <c r="B239" s="38"/>
      <c r="C239" s="205" t="s">
        <v>339</v>
      </c>
      <c r="D239" s="205" t="s">
        <v>173</v>
      </c>
      <c r="E239" s="206" t="s">
        <v>2867</v>
      </c>
      <c r="F239" s="207" t="s">
        <v>2868</v>
      </c>
      <c r="G239" s="208" t="s">
        <v>2746</v>
      </c>
      <c r="H239" s="209">
        <v>8</v>
      </c>
      <c r="I239" s="210"/>
      <c r="J239" s="211">
        <f>ROUND(I239*H239,2)</f>
        <v>0</v>
      </c>
      <c r="K239" s="207" t="s">
        <v>1</v>
      </c>
      <c r="L239" s="43"/>
      <c r="M239" s="212" t="s">
        <v>1</v>
      </c>
      <c r="N239" s="213" t="s">
        <v>48</v>
      </c>
      <c r="O239" s="79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AR239" s="16" t="s">
        <v>178</v>
      </c>
      <c r="AT239" s="16" t="s">
        <v>173</v>
      </c>
      <c r="AU239" s="16" t="s">
        <v>85</v>
      </c>
      <c r="AY239" s="16" t="s">
        <v>171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6" t="s">
        <v>85</v>
      </c>
      <c r="BK239" s="216">
        <f>ROUND(I239*H239,2)</f>
        <v>0</v>
      </c>
      <c r="BL239" s="16" t="s">
        <v>178</v>
      </c>
      <c r="BM239" s="16" t="s">
        <v>2869</v>
      </c>
    </row>
    <row r="240" s="11" customFormat="1">
      <c r="B240" s="217"/>
      <c r="C240" s="218"/>
      <c r="D240" s="219" t="s">
        <v>180</v>
      </c>
      <c r="E240" s="220" t="s">
        <v>1</v>
      </c>
      <c r="F240" s="221" t="s">
        <v>2870</v>
      </c>
      <c r="G240" s="218"/>
      <c r="H240" s="220" t="s">
        <v>1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180</v>
      </c>
      <c r="AU240" s="227" t="s">
        <v>85</v>
      </c>
      <c r="AV240" s="11" t="s">
        <v>85</v>
      </c>
      <c r="AW240" s="11" t="s">
        <v>38</v>
      </c>
      <c r="AX240" s="11" t="s">
        <v>77</v>
      </c>
      <c r="AY240" s="227" t="s">
        <v>171</v>
      </c>
    </row>
    <row r="241" s="11" customFormat="1">
      <c r="B241" s="217"/>
      <c r="C241" s="218"/>
      <c r="D241" s="219" t="s">
        <v>180</v>
      </c>
      <c r="E241" s="220" t="s">
        <v>1</v>
      </c>
      <c r="F241" s="221" t="s">
        <v>2871</v>
      </c>
      <c r="G241" s="218"/>
      <c r="H241" s="220" t="s">
        <v>1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180</v>
      </c>
      <c r="AU241" s="227" t="s">
        <v>85</v>
      </c>
      <c r="AV241" s="11" t="s">
        <v>85</v>
      </c>
      <c r="AW241" s="11" t="s">
        <v>38</v>
      </c>
      <c r="AX241" s="11" t="s">
        <v>77</v>
      </c>
      <c r="AY241" s="227" t="s">
        <v>171</v>
      </c>
    </row>
    <row r="242" s="12" customFormat="1">
      <c r="B242" s="228"/>
      <c r="C242" s="229"/>
      <c r="D242" s="219" t="s">
        <v>180</v>
      </c>
      <c r="E242" s="230" t="s">
        <v>1</v>
      </c>
      <c r="F242" s="231" t="s">
        <v>211</v>
      </c>
      <c r="G242" s="229"/>
      <c r="H242" s="232">
        <v>8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AT242" s="238" t="s">
        <v>180</v>
      </c>
      <c r="AU242" s="238" t="s">
        <v>85</v>
      </c>
      <c r="AV242" s="12" t="s">
        <v>87</v>
      </c>
      <c r="AW242" s="12" t="s">
        <v>38</v>
      </c>
      <c r="AX242" s="12" t="s">
        <v>85</v>
      </c>
      <c r="AY242" s="238" t="s">
        <v>171</v>
      </c>
    </row>
    <row r="243" s="1" customFormat="1" ht="16.5" customHeight="1">
      <c r="B243" s="38"/>
      <c r="C243" s="205" t="s">
        <v>343</v>
      </c>
      <c r="D243" s="205" t="s">
        <v>173</v>
      </c>
      <c r="E243" s="206" t="s">
        <v>2872</v>
      </c>
      <c r="F243" s="207" t="s">
        <v>2873</v>
      </c>
      <c r="G243" s="208" t="s">
        <v>2746</v>
      </c>
      <c r="H243" s="209">
        <v>7</v>
      </c>
      <c r="I243" s="210"/>
      <c r="J243" s="211">
        <f>ROUND(I243*H243,2)</f>
        <v>0</v>
      </c>
      <c r="K243" s="207" t="s">
        <v>1</v>
      </c>
      <c r="L243" s="43"/>
      <c r="M243" s="212" t="s">
        <v>1</v>
      </c>
      <c r="N243" s="213" t="s">
        <v>48</v>
      </c>
      <c r="O243" s="79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AR243" s="16" t="s">
        <v>178</v>
      </c>
      <c r="AT243" s="16" t="s">
        <v>173</v>
      </c>
      <c r="AU243" s="16" t="s">
        <v>85</v>
      </c>
      <c r="AY243" s="16" t="s">
        <v>171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6" t="s">
        <v>85</v>
      </c>
      <c r="BK243" s="216">
        <f>ROUND(I243*H243,2)</f>
        <v>0</v>
      </c>
      <c r="BL243" s="16" t="s">
        <v>178</v>
      </c>
      <c r="BM243" s="16" t="s">
        <v>2874</v>
      </c>
    </row>
    <row r="244" s="11" customFormat="1">
      <c r="B244" s="217"/>
      <c r="C244" s="218"/>
      <c r="D244" s="219" t="s">
        <v>180</v>
      </c>
      <c r="E244" s="220" t="s">
        <v>1</v>
      </c>
      <c r="F244" s="221" t="s">
        <v>2875</v>
      </c>
      <c r="G244" s="218"/>
      <c r="H244" s="220" t="s">
        <v>1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180</v>
      </c>
      <c r="AU244" s="227" t="s">
        <v>85</v>
      </c>
      <c r="AV244" s="11" t="s">
        <v>85</v>
      </c>
      <c r="AW244" s="11" t="s">
        <v>38</v>
      </c>
      <c r="AX244" s="11" t="s">
        <v>77</v>
      </c>
      <c r="AY244" s="227" t="s">
        <v>171</v>
      </c>
    </row>
    <row r="245" s="11" customFormat="1">
      <c r="B245" s="217"/>
      <c r="C245" s="218"/>
      <c r="D245" s="219" t="s">
        <v>180</v>
      </c>
      <c r="E245" s="220" t="s">
        <v>1</v>
      </c>
      <c r="F245" s="221" t="s">
        <v>2876</v>
      </c>
      <c r="G245" s="218"/>
      <c r="H245" s="220" t="s">
        <v>1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180</v>
      </c>
      <c r="AU245" s="227" t="s">
        <v>85</v>
      </c>
      <c r="AV245" s="11" t="s">
        <v>85</v>
      </c>
      <c r="AW245" s="11" t="s">
        <v>38</v>
      </c>
      <c r="AX245" s="11" t="s">
        <v>77</v>
      </c>
      <c r="AY245" s="227" t="s">
        <v>171</v>
      </c>
    </row>
    <row r="246" s="12" customFormat="1">
      <c r="B246" s="228"/>
      <c r="C246" s="229"/>
      <c r="D246" s="219" t="s">
        <v>180</v>
      </c>
      <c r="E246" s="230" t="s">
        <v>1</v>
      </c>
      <c r="F246" s="231" t="s">
        <v>206</v>
      </c>
      <c r="G246" s="229"/>
      <c r="H246" s="232">
        <v>7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180</v>
      </c>
      <c r="AU246" s="238" t="s">
        <v>85</v>
      </c>
      <c r="AV246" s="12" t="s">
        <v>87</v>
      </c>
      <c r="AW246" s="12" t="s">
        <v>38</v>
      </c>
      <c r="AX246" s="12" t="s">
        <v>85</v>
      </c>
      <c r="AY246" s="238" t="s">
        <v>171</v>
      </c>
    </row>
    <row r="247" s="1" customFormat="1" ht="16.5" customHeight="1">
      <c r="B247" s="38"/>
      <c r="C247" s="205" t="s">
        <v>347</v>
      </c>
      <c r="D247" s="205" t="s">
        <v>173</v>
      </c>
      <c r="E247" s="206" t="s">
        <v>2877</v>
      </c>
      <c r="F247" s="207" t="s">
        <v>2873</v>
      </c>
      <c r="G247" s="208" t="s">
        <v>2746</v>
      </c>
      <c r="H247" s="209">
        <v>1</v>
      </c>
      <c r="I247" s="210"/>
      <c r="J247" s="211">
        <f>ROUND(I247*H247,2)</f>
        <v>0</v>
      </c>
      <c r="K247" s="207" t="s">
        <v>1</v>
      </c>
      <c r="L247" s="43"/>
      <c r="M247" s="212" t="s">
        <v>1</v>
      </c>
      <c r="N247" s="213" t="s">
        <v>48</v>
      </c>
      <c r="O247" s="79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AR247" s="16" t="s">
        <v>178</v>
      </c>
      <c r="AT247" s="16" t="s">
        <v>173</v>
      </c>
      <c r="AU247" s="16" t="s">
        <v>85</v>
      </c>
      <c r="AY247" s="16" t="s">
        <v>171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6" t="s">
        <v>85</v>
      </c>
      <c r="BK247" s="216">
        <f>ROUND(I247*H247,2)</f>
        <v>0</v>
      </c>
      <c r="BL247" s="16" t="s">
        <v>178</v>
      </c>
      <c r="BM247" s="16" t="s">
        <v>2878</v>
      </c>
    </row>
    <row r="248" s="11" customFormat="1">
      <c r="B248" s="217"/>
      <c r="C248" s="218"/>
      <c r="D248" s="219" t="s">
        <v>180</v>
      </c>
      <c r="E248" s="220" t="s">
        <v>1</v>
      </c>
      <c r="F248" s="221" t="s">
        <v>2875</v>
      </c>
      <c r="G248" s="218"/>
      <c r="H248" s="220" t="s">
        <v>1</v>
      </c>
      <c r="I248" s="222"/>
      <c r="J248" s="218"/>
      <c r="K248" s="218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180</v>
      </c>
      <c r="AU248" s="227" t="s">
        <v>85</v>
      </c>
      <c r="AV248" s="11" t="s">
        <v>85</v>
      </c>
      <c r="AW248" s="11" t="s">
        <v>38</v>
      </c>
      <c r="AX248" s="11" t="s">
        <v>77</v>
      </c>
      <c r="AY248" s="227" t="s">
        <v>171</v>
      </c>
    </row>
    <row r="249" s="11" customFormat="1">
      <c r="B249" s="217"/>
      <c r="C249" s="218"/>
      <c r="D249" s="219" t="s">
        <v>180</v>
      </c>
      <c r="E249" s="220" t="s">
        <v>1</v>
      </c>
      <c r="F249" s="221" t="s">
        <v>2859</v>
      </c>
      <c r="G249" s="218"/>
      <c r="H249" s="220" t="s">
        <v>1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180</v>
      </c>
      <c r="AU249" s="227" t="s">
        <v>85</v>
      </c>
      <c r="AV249" s="11" t="s">
        <v>85</v>
      </c>
      <c r="AW249" s="11" t="s">
        <v>38</v>
      </c>
      <c r="AX249" s="11" t="s">
        <v>77</v>
      </c>
      <c r="AY249" s="227" t="s">
        <v>171</v>
      </c>
    </row>
    <row r="250" s="12" customFormat="1">
      <c r="B250" s="228"/>
      <c r="C250" s="229"/>
      <c r="D250" s="219" t="s">
        <v>180</v>
      </c>
      <c r="E250" s="230" t="s">
        <v>1</v>
      </c>
      <c r="F250" s="231" t="s">
        <v>85</v>
      </c>
      <c r="G250" s="229"/>
      <c r="H250" s="232">
        <v>1</v>
      </c>
      <c r="I250" s="233"/>
      <c r="J250" s="229"/>
      <c r="K250" s="229"/>
      <c r="L250" s="234"/>
      <c r="M250" s="235"/>
      <c r="N250" s="236"/>
      <c r="O250" s="236"/>
      <c r="P250" s="236"/>
      <c r="Q250" s="236"/>
      <c r="R250" s="236"/>
      <c r="S250" s="236"/>
      <c r="T250" s="237"/>
      <c r="AT250" s="238" t="s">
        <v>180</v>
      </c>
      <c r="AU250" s="238" t="s">
        <v>85</v>
      </c>
      <c r="AV250" s="12" t="s">
        <v>87</v>
      </c>
      <c r="AW250" s="12" t="s">
        <v>38</v>
      </c>
      <c r="AX250" s="12" t="s">
        <v>85</v>
      </c>
      <c r="AY250" s="238" t="s">
        <v>171</v>
      </c>
    </row>
    <row r="251" s="1" customFormat="1" ht="16.5" customHeight="1">
      <c r="B251" s="38"/>
      <c r="C251" s="205" t="s">
        <v>353</v>
      </c>
      <c r="D251" s="205" t="s">
        <v>173</v>
      </c>
      <c r="E251" s="206" t="s">
        <v>2879</v>
      </c>
      <c r="F251" s="207" t="s">
        <v>2802</v>
      </c>
      <c r="G251" s="208" t="s">
        <v>2803</v>
      </c>
      <c r="H251" s="209">
        <v>7</v>
      </c>
      <c r="I251" s="210"/>
      <c r="J251" s="211">
        <f>ROUND(I251*H251,2)</f>
        <v>0</v>
      </c>
      <c r="K251" s="207" t="s">
        <v>1</v>
      </c>
      <c r="L251" s="43"/>
      <c r="M251" s="212" t="s">
        <v>1</v>
      </c>
      <c r="N251" s="213" t="s">
        <v>48</v>
      </c>
      <c r="O251" s="79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AR251" s="16" t="s">
        <v>178</v>
      </c>
      <c r="AT251" s="16" t="s">
        <v>173</v>
      </c>
      <c r="AU251" s="16" t="s">
        <v>85</v>
      </c>
      <c r="AY251" s="16" t="s">
        <v>171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6" t="s">
        <v>85</v>
      </c>
      <c r="BK251" s="216">
        <f>ROUND(I251*H251,2)</f>
        <v>0</v>
      </c>
      <c r="BL251" s="16" t="s">
        <v>178</v>
      </c>
      <c r="BM251" s="16" t="s">
        <v>2880</v>
      </c>
    </row>
    <row r="252" s="11" customFormat="1">
      <c r="B252" s="217"/>
      <c r="C252" s="218"/>
      <c r="D252" s="219" t="s">
        <v>180</v>
      </c>
      <c r="E252" s="220" t="s">
        <v>1</v>
      </c>
      <c r="F252" s="221" t="s">
        <v>2805</v>
      </c>
      <c r="G252" s="218"/>
      <c r="H252" s="220" t="s">
        <v>1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180</v>
      </c>
      <c r="AU252" s="227" t="s">
        <v>85</v>
      </c>
      <c r="AV252" s="11" t="s">
        <v>85</v>
      </c>
      <c r="AW252" s="11" t="s">
        <v>38</v>
      </c>
      <c r="AX252" s="11" t="s">
        <v>77</v>
      </c>
      <c r="AY252" s="227" t="s">
        <v>171</v>
      </c>
    </row>
    <row r="253" s="11" customFormat="1">
      <c r="B253" s="217"/>
      <c r="C253" s="218"/>
      <c r="D253" s="219" t="s">
        <v>180</v>
      </c>
      <c r="E253" s="220" t="s">
        <v>1</v>
      </c>
      <c r="F253" s="221" t="s">
        <v>2876</v>
      </c>
      <c r="G253" s="218"/>
      <c r="H253" s="220" t="s">
        <v>1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180</v>
      </c>
      <c r="AU253" s="227" t="s">
        <v>85</v>
      </c>
      <c r="AV253" s="11" t="s">
        <v>85</v>
      </c>
      <c r="AW253" s="11" t="s">
        <v>38</v>
      </c>
      <c r="AX253" s="11" t="s">
        <v>77</v>
      </c>
      <c r="AY253" s="227" t="s">
        <v>171</v>
      </c>
    </row>
    <row r="254" s="12" customFormat="1">
      <c r="B254" s="228"/>
      <c r="C254" s="229"/>
      <c r="D254" s="219" t="s">
        <v>180</v>
      </c>
      <c r="E254" s="230" t="s">
        <v>1</v>
      </c>
      <c r="F254" s="231" t="s">
        <v>206</v>
      </c>
      <c r="G254" s="229"/>
      <c r="H254" s="232">
        <v>7</v>
      </c>
      <c r="I254" s="233"/>
      <c r="J254" s="229"/>
      <c r="K254" s="229"/>
      <c r="L254" s="234"/>
      <c r="M254" s="235"/>
      <c r="N254" s="236"/>
      <c r="O254" s="236"/>
      <c r="P254" s="236"/>
      <c r="Q254" s="236"/>
      <c r="R254" s="236"/>
      <c r="S254" s="236"/>
      <c r="T254" s="237"/>
      <c r="AT254" s="238" t="s">
        <v>180</v>
      </c>
      <c r="AU254" s="238" t="s">
        <v>85</v>
      </c>
      <c r="AV254" s="12" t="s">
        <v>87</v>
      </c>
      <c r="AW254" s="12" t="s">
        <v>38</v>
      </c>
      <c r="AX254" s="12" t="s">
        <v>85</v>
      </c>
      <c r="AY254" s="238" t="s">
        <v>171</v>
      </c>
    </row>
    <row r="255" s="1" customFormat="1" ht="16.5" customHeight="1">
      <c r="B255" s="38"/>
      <c r="C255" s="205" t="s">
        <v>270</v>
      </c>
      <c r="D255" s="205" t="s">
        <v>173</v>
      </c>
      <c r="E255" s="206" t="s">
        <v>2881</v>
      </c>
      <c r="F255" s="207" t="s">
        <v>2802</v>
      </c>
      <c r="G255" s="208" t="s">
        <v>2803</v>
      </c>
      <c r="H255" s="209">
        <v>8</v>
      </c>
      <c r="I255" s="210"/>
      <c r="J255" s="211">
        <f>ROUND(I255*H255,2)</f>
        <v>0</v>
      </c>
      <c r="K255" s="207" t="s">
        <v>1</v>
      </c>
      <c r="L255" s="43"/>
      <c r="M255" s="212" t="s">
        <v>1</v>
      </c>
      <c r="N255" s="213" t="s">
        <v>48</v>
      </c>
      <c r="O255" s="79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AR255" s="16" t="s">
        <v>178</v>
      </c>
      <c r="AT255" s="16" t="s">
        <v>173</v>
      </c>
      <c r="AU255" s="16" t="s">
        <v>85</v>
      </c>
      <c r="AY255" s="16" t="s">
        <v>171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6" t="s">
        <v>85</v>
      </c>
      <c r="BK255" s="216">
        <f>ROUND(I255*H255,2)</f>
        <v>0</v>
      </c>
      <c r="BL255" s="16" t="s">
        <v>178</v>
      </c>
      <c r="BM255" s="16" t="s">
        <v>2882</v>
      </c>
    </row>
    <row r="256" s="11" customFormat="1">
      <c r="B256" s="217"/>
      <c r="C256" s="218"/>
      <c r="D256" s="219" t="s">
        <v>180</v>
      </c>
      <c r="E256" s="220" t="s">
        <v>1</v>
      </c>
      <c r="F256" s="221" t="s">
        <v>2805</v>
      </c>
      <c r="G256" s="218"/>
      <c r="H256" s="220" t="s">
        <v>1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180</v>
      </c>
      <c r="AU256" s="227" t="s">
        <v>85</v>
      </c>
      <c r="AV256" s="11" t="s">
        <v>85</v>
      </c>
      <c r="AW256" s="11" t="s">
        <v>38</v>
      </c>
      <c r="AX256" s="11" t="s">
        <v>77</v>
      </c>
      <c r="AY256" s="227" t="s">
        <v>171</v>
      </c>
    </row>
    <row r="257" s="11" customFormat="1">
      <c r="B257" s="217"/>
      <c r="C257" s="218"/>
      <c r="D257" s="219" t="s">
        <v>180</v>
      </c>
      <c r="E257" s="220" t="s">
        <v>1</v>
      </c>
      <c r="F257" s="221" t="s">
        <v>2859</v>
      </c>
      <c r="G257" s="218"/>
      <c r="H257" s="220" t="s">
        <v>1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180</v>
      </c>
      <c r="AU257" s="227" t="s">
        <v>85</v>
      </c>
      <c r="AV257" s="11" t="s">
        <v>85</v>
      </c>
      <c r="AW257" s="11" t="s">
        <v>38</v>
      </c>
      <c r="AX257" s="11" t="s">
        <v>77</v>
      </c>
      <c r="AY257" s="227" t="s">
        <v>171</v>
      </c>
    </row>
    <row r="258" s="12" customFormat="1">
      <c r="B258" s="228"/>
      <c r="C258" s="229"/>
      <c r="D258" s="219" t="s">
        <v>180</v>
      </c>
      <c r="E258" s="230" t="s">
        <v>1</v>
      </c>
      <c r="F258" s="231" t="s">
        <v>211</v>
      </c>
      <c r="G258" s="229"/>
      <c r="H258" s="232">
        <v>8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AT258" s="238" t="s">
        <v>180</v>
      </c>
      <c r="AU258" s="238" t="s">
        <v>85</v>
      </c>
      <c r="AV258" s="12" t="s">
        <v>87</v>
      </c>
      <c r="AW258" s="12" t="s">
        <v>38</v>
      </c>
      <c r="AX258" s="12" t="s">
        <v>85</v>
      </c>
      <c r="AY258" s="238" t="s">
        <v>171</v>
      </c>
    </row>
    <row r="259" s="1" customFormat="1" ht="16.5" customHeight="1">
      <c r="B259" s="38"/>
      <c r="C259" s="205" t="s">
        <v>364</v>
      </c>
      <c r="D259" s="205" t="s">
        <v>173</v>
      </c>
      <c r="E259" s="206" t="s">
        <v>2883</v>
      </c>
      <c r="F259" s="207" t="s">
        <v>2802</v>
      </c>
      <c r="G259" s="208" t="s">
        <v>2803</v>
      </c>
      <c r="H259" s="209">
        <v>6</v>
      </c>
      <c r="I259" s="210"/>
      <c r="J259" s="211">
        <f>ROUND(I259*H259,2)</f>
        <v>0</v>
      </c>
      <c r="K259" s="207" t="s">
        <v>1</v>
      </c>
      <c r="L259" s="43"/>
      <c r="M259" s="212" t="s">
        <v>1</v>
      </c>
      <c r="N259" s="213" t="s">
        <v>48</v>
      </c>
      <c r="O259" s="79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AR259" s="16" t="s">
        <v>178</v>
      </c>
      <c r="AT259" s="16" t="s">
        <v>173</v>
      </c>
      <c r="AU259" s="16" t="s">
        <v>85</v>
      </c>
      <c r="AY259" s="16" t="s">
        <v>171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6" t="s">
        <v>85</v>
      </c>
      <c r="BK259" s="216">
        <f>ROUND(I259*H259,2)</f>
        <v>0</v>
      </c>
      <c r="BL259" s="16" t="s">
        <v>178</v>
      </c>
      <c r="BM259" s="16" t="s">
        <v>2884</v>
      </c>
    </row>
    <row r="260" s="11" customFormat="1">
      <c r="B260" s="217"/>
      <c r="C260" s="218"/>
      <c r="D260" s="219" t="s">
        <v>180</v>
      </c>
      <c r="E260" s="220" t="s">
        <v>1</v>
      </c>
      <c r="F260" s="221" t="s">
        <v>2805</v>
      </c>
      <c r="G260" s="218"/>
      <c r="H260" s="220" t="s">
        <v>1</v>
      </c>
      <c r="I260" s="222"/>
      <c r="J260" s="218"/>
      <c r="K260" s="218"/>
      <c r="L260" s="223"/>
      <c r="M260" s="224"/>
      <c r="N260" s="225"/>
      <c r="O260" s="225"/>
      <c r="P260" s="225"/>
      <c r="Q260" s="225"/>
      <c r="R260" s="225"/>
      <c r="S260" s="225"/>
      <c r="T260" s="226"/>
      <c r="AT260" s="227" t="s">
        <v>180</v>
      </c>
      <c r="AU260" s="227" t="s">
        <v>85</v>
      </c>
      <c r="AV260" s="11" t="s">
        <v>85</v>
      </c>
      <c r="AW260" s="11" t="s">
        <v>38</v>
      </c>
      <c r="AX260" s="11" t="s">
        <v>77</v>
      </c>
      <c r="AY260" s="227" t="s">
        <v>171</v>
      </c>
    </row>
    <row r="261" s="11" customFormat="1">
      <c r="B261" s="217"/>
      <c r="C261" s="218"/>
      <c r="D261" s="219" t="s">
        <v>180</v>
      </c>
      <c r="E261" s="220" t="s">
        <v>1</v>
      </c>
      <c r="F261" s="221" t="s">
        <v>2862</v>
      </c>
      <c r="G261" s="218"/>
      <c r="H261" s="220" t="s">
        <v>1</v>
      </c>
      <c r="I261" s="222"/>
      <c r="J261" s="218"/>
      <c r="K261" s="218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180</v>
      </c>
      <c r="AU261" s="227" t="s">
        <v>85</v>
      </c>
      <c r="AV261" s="11" t="s">
        <v>85</v>
      </c>
      <c r="AW261" s="11" t="s">
        <v>38</v>
      </c>
      <c r="AX261" s="11" t="s">
        <v>77</v>
      </c>
      <c r="AY261" s="227" t="s">
        <v>171</v>
      </c>
    </row>
    <row r="262" s="12" customFormat="1">
      <c r="B262" s="228"/>
      <c r="C262" s="229"/>
      <c r="D262" s="219" t="s">
        <v>180</v>
      </c>
      <c r="E262" s="230" t="s">
        <v>1</v>
      </c>
      <c r="F262" s="231" t="s">
        <v>202</v>
      </c>
      <c r="G262" s="229"/>
      <c r="H262" s="232">
        <v>6</v>
      </c>
      <c r="I262" s="233"/>
      <c r="J262" s="229"/>
      <c r="K262" s="229"/>
      <c r="L262" s="234"/>
      <c r="M262" s="235"/>
      <c r="N262" s="236"/>
      <c r="O262" s="236"/>
      <c r="P262" s="236"/>
      <c r="Q262" s="236"/>
      <c r="R262" s="236"/>
      <c r="S262" s="236"/>
      <c r="T262" s="237"/>
      <c r="AT262" s="238" t="s">
        <v>180</v>
      </c>
      <c r="AU262" s="238" t="s">
        <v>85</v>
      </c>
      <c r="AV262" s="12" t="s">
        <v>87</v>
      </c>
      <c r="AW262" s="12" t="s">
        <v>38</v>
      </c>
      <c r="AX262" s="12" t="s">
        <v>85</v>
      </c>
      <c r="AY262" s="238" t="s">
        <v>171</v>
      </c>
    </row>
    <row r="263" s="1" customFormat="1" ht="16.5" customHeight="1">
      <c r="B263" s="38"/>
      <c r="C263" s="205" t="s">
        <v>368</v>
      </c>
      <c r="D263" s="205" t="s">
        <v>173</v>
      </c>
      <c r="E263" s="206" t="s">
        <v>2885</v>
      </c>
      <c r="F263" s="207" t="s">
        <v>2886</v>
      </c>
      <c r="G263" s="208" t="s">
        <v>2803</v>
      </c>
      <c r="H263" s="209">
        <v>6</v>
      </c>
      <c r="I263" s="210"/>
      <c r="J263" s="211">
        <f>ROUND(I263*H263,2)</f>
        <v>0</v>
      </c>
      <c r="K263" s="207" t="s">
        <v>1</v>
      </c>
      <c r="L263" s="43"/>
      <c r="M263" s="212" t="s">
        <v>1</v>
      </c>
      <c r="N263" s="213" t="s">
        <v>48</v>
      </c>
      <c r="O263" s="79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AR263" s="16" t="s">
        <v>178</v>
      </c>
      <c r="AT263" s="16" t="s">
        <v>173</v>
      </c>
      <c r="AU263" s="16" t="s">
        <v>85</v>
      </c>
      <c r="AY263" s="16" t="s">
        <v>171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6" t="s">
        <v>85</v>
      </c>
      <c r="BK263" s="216">
        <f>ROUND(I263*H263,2)</f>
        <v>0</v>
      </c>
      <c r="BL263" s="16" t="s">
        <v>178</v>
      </c>
      <c r="BM263" s="16" t="s">
        <v>2887</v>
      </c>
    </row>
    <row r="264" s="11" customFormat="1">
      <c r="B264" s="217"/>
      <c r="C264" s="218"/>
      <c r="D264" s="219" t="s">
        <v>180</v>
      </c>
      <c r="E264" s="220" t="s">
        <v>1</v>
      </c>
      <c r="F264" s="221" t="s">
        <v>2809</v>
      </c>
      <c r="G264" s="218"/>
      <c r="H264" s="220" t="s">
        <v>1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180</v>
      </c>
      <c r="AU264" s="227" t="s">
        <v>85</v>
      </c>
      <c r="AV264" s="11" t="s">
        <v>85</v>
      </c>
      <c r="AW264" s="11" t="s">
        <v>38</v>
      </c>
      <c r="AX264" s="11" t="s">
        <v>77</v>
      </c>
      <c r="AY264" s="227" t="s">
        <v>171</v>
      </c>
    </row>
    <row r="265" s="11" customFormat="1">
      <c r="B265" s="217"/>
      <c r="C265" s="218"/>
      <c r="D265" s="219" t="s">
        <v>180</v>
      </c>
      <c r="E265" s="220" t="s">
        <v>1</v>
      </c>
      <c r="F265" s="221" t="s">
        <v>2810</v>
      </c>
      <c r="G265" s="218"/>
      <c r="H265" s="220" t="s">
        <v>1</v>
      </c>
      <c r="I265" s="222"/>
      <c r="J265" s="218"/>
      <c r="K265" s="218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180</v>
      </c>
      <c r="AU265" s="227" t="s">
        <v>85</v>
      </c>
      <c r="AV265" s="11" t="s">
        <v>85</v>
      </c>
      <c r="AW265" s="11" t="s">
        <v>38</v>
      </c>
      <c r="AX265" s="11" t="s">
        <v>77</v>
      </c>
      <c r="AY265" s="227" t="s">
        <v>171</v>
      </c>
    </row>
    <row r="266" s="11" customFormat="1">
      <c r="B266" s="217"/>
      <c r="C266" s="218"/>
      <c r="D266" s="219" t="s">
        <v>180</v>
      </c>
      <c r="E266" s="220" t="s">
        <v>1</v>
      </c>
      <c r="F266" s="221" t="s">
        <v>2876</v>
      </c>
      <c r="G266" s="218"/>
      <c r="H266" s="220" t="s">
        <v>1</v>
      </c>
      <c r="I266" s="222"/>
      <c r="J266" s="218"/>
      <c r="K266" s="218"/>
      <c r="L266" s="223"/>
      <c r="M266" s="224"/>
      <c r="N266" s="225"/>
      <c r="O266" s="225"/>
      <c r="P266" s="225"/>
      <c r="Q266" s="225"/>
      <c r="R266" s="225"/>
      <c r="S266" s="225"/>
      <c r="T266" s="226"/>
      <c r="AT266" s="227" t="s">
        <v>180</v>
      </c>
      <c r="AU266" s="227" t="s">
        <v>85</v>
      </c>
      <c r="AV266" s="11" t="s">
        <v>85</v>
      </c>
      <c r="AW266" s="11" t="s">
        <v>38</v>
      </c>
      <c r="AX266" s="11" t="s">
        <v>77</v>
      </c>
      <c r="AY266" s="227" t="s">
        <v>171</v>
      </c>
    </row>
    <row r="267" s="12" customFormat="1">
      <c r="B267" s="228"/>
      <c r="C267" s="229"/>
      <c r="D267" s="219" t="s">
        <v>180</v>
      </c>
      <c r="E267" s="230" t="s">
        <v>1</v>
      </c>
      <c r="F267" s="231" t="s">
        <v>202</v>
      </c>
      <c r="G267" s="229"/>
      <c r="H267" s="232">
        <v>6</v>
      </c>
      <c r="I267" s="233"/>
      <c r="J267" s="229"/>
      <c r="K267" s="229"/>
      <c r="L267" s="234"/>
      <c r="M267" s="235"/>
      <c r="N267" s="236"/>
      <c r="O267" s="236"/>
      <c r="P267" s="236"/>
      <c r="Q267" s="236"/>
      <c r="R267" s="236"/>
      <c r="S267" s="236"/>
      <c r="T267" s="237"/>
      <c r="AT267" s="238" t="s">
        <v>180</v>
      </c>
      <c r="AU267" s="238" t="s">
        <v>85</v>
      </c>
      <c r="AV267" s="12" t="s">
        <v>87</v>
      </c>
      <c r="AW267" s="12" t="s">
        <v>38</v>
      </c>
      <c r="AX267" s="12" t="s">
        <v>85</v>
      </c>
      <c r="AY267" s="238" t="s">
        <v>171</v>
      </c>
    </row>
    <row r="268" s="1" customFormat="1" ht="16.5" customHeight="1">
      <c r="B268" s="38"/>
      <c r="C268" s="205" t="s">
        <v>373</v>
      </c>
      <c r="D268" s="205" t="s">
        <v>173</v>
      </c>
      <c r="E268" s="206" t="s">
        <v>2888</v>
      </c>
      <c r="F268" s="207" t="s">
        <v>2807</v>
      </c>
      <c r="G268" s="208" t="s">
        <v>2803</v>
      </c>
      <c r="H268" s="209">
        <v>6</v>
      </c>
      <c r="I268" s="210"/>
      <c r="J268" s="211">
        <f>ROUND(I268*H268,2)</f>
        <v>0</v>
      </c>
      <c r="K268" s="207" t="s">
        <v>1</v>
      </c>
      <c r="L268" s="43"/>
      <c r="M268" s="212" t="s">
        <v>1</v>
      </c>
      <c r="N268" s="213" t="s">
        <v>48</v>
      </c>
      <c r="O268" s="79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AR268" s="16" t="s">
        <v>178</v>
      </c>
      <c r="AT268" s="16" t="s">
        <v>173</v>
      </c>
      <c r="AU268" s="16" t="s">
        <v>85</v>
      </c>
      <c r="AY268" s="16" t="s">
        <v>171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6" t="s">
        <v>85</v>
      </c>
      <c r="BK268" s="216">
        <f>ROUND(I268*H268,2)</f>
        <v>0</v>
      </c>
      <c r="BL268" s="16" t="s">
        <v>178</v>
      </c>
      <c r="BM268" s="16" t="s">
        <v>2889</v>
      </c>
    </row>
    <row r="269" s="11" customFormat="1">
      <c r="B269" s="217"/>
      <c r="C269" s="218"/>
      <c r="D269" s="219" t="s">
        <v>180</v>
      </c>
      <c r="E269" s="220" t="s">
        <v>1</v>
      </c>
      <c r="F269" s="221" t="s">
        <v>2809</v>
      </c>
      <c r="G269" s="218"/>
      <c r="H269" s="220" t="s">
        <v>1</v>
      </c>
      <c r="I269" s="222"/>
      <c r="J269" s="218"/>
      <c r="K269" s="218"/>
      <c r="L269" s="223"/>
      <c r="M269" s="224"/>
      <c r="N269" s="225"/>
      <c r="O269" s="225"/>
      <c r="P269" s="225"/>
      <c r="Q269" s="225"/>
      <c r="R269" s="225"/>
      <c r="S269" s="225"/>
      <c r="T269" s="226"/>
      <c r="AT269" s="227" t="s">
        <v>180</v>
      </c>
      <c r="AU269" s="227" t="s">
        <v>85</v>
      </c>
      <c r="AV269" s="11" t="s">
        <v>85</v>
      </c>
      <c r="AW269" s="11" t="s">
        <v>38</v>
      </c>
      <c r="AX269" s="11" t="s">
        <v>77</v>
      </c>
      <c r="AY269" s="227" t="s">
        <v>171</v>
      </c>
    </row>
    <row r="270" s="11" customFormat="1">
      <c r="B270" s="217"/>
      <c r="C270" s="218"/>
      <c r="D270" s="219" t="s">
        <v>180</v>
      </c>
      <c r="E270" s="220" t="s">
        <v>1</v>
      </c>
      <c r="F270" s="221" t="s">
        <v>2810</v>
      </c>
      <c r="G270" s="218"/>
      <c r="H270" s="220" t="s">
        <v>1</v>
      </c>
      <c r="I270" s="222"/>
      <c r="J270" s="218"/>
      <c r="K270" s="218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180</v>
      </c>
      <c r="AU270" s="227" t="s">
        <v>85</v>
      </c>
      <c r="AV270" s="11" t="s">
        <v>85</v>
      </c>
      <c r="AW270" s="11" t="s">
        <v>38</v>
      </c>
      <c r="AX270" s="11" t="s">
        <v>77</v>
      </c>
      <c r="AY270" s="227" t="s">
        <v>171</v>
      </c>
    </row>
    <row r="271" s="11" customFormat="1">
      <c r="B271" s="217"/>
      <c r="C271" s="218"/>
      <c r="D271" s="219" t="s">
        <v>180</v>
      </c>
      <c r="E271" s="220" t="s">
        <v>1</v>
      </c>
      <c r="F271" s="221" t="s">
        <v>2859</v>
      </c>
      <c r="G271" s="218"/>
      <c r="H271" s="220" t="s">
        <v>1</v>
      </c>
      <c r="I271" s="222"/>
      <c r="J271" s="218"/>
      <c r="K271" s="218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180</v>
      </c>
      <c r="AU271" s="227" t="s">
        <v>85</v>
      </c>
      <c r="AV271" s="11" t="s">
        <v>85</v>
      </c>
      <c r="AW271" s="11" t="s">
        <v>38</v>
      </c>
      <c r="AX271" s="11" t="s">
        <v>77</v>
      </c>
      <c r="AY271" s="227" t="s">
        <v>171</v>
      </c>
    </row>
    <row r="272" s="12" customFormat="1">
      <c r="B272" s="228"/>
      <c r="C272" s="229"/>
      <c r="D272" s="219" t="s">
        <v>180</v>
      </c>
      <c r="E272" s="230" t="s">
        <v>1</v>
      </c>
      <c r="F272" s="231" t="s">
        <v>202</v>
      </c>
      <c r="G272" s="229"/>
      <c r="H272" s="232">
        <v>6</v>
      </c>
      <c r="I272" s="233"/>
      <c r="J272" s="229"/>
      <c r="K272" s="229"/>
      <c r="L272" s="234"/>
      <c r="M272" s="235"/>
      <c r="N272" s="236"/>
      <c r="O272" s="236"/>
      <c r="P272" s="236"/>
      <c r="Q272" s="236"/>
      <c r="R272" s="236"/>
      <c r="S272" s="236"/>
      <c r="T272" s="237"/>
      <c r="AT272" s="238" t="s">
        <v>180</v>
      </c>
      <c r="AU272" s="238" t="s">
        <v>85</v>
      </c>
      <c r="AV272" s="12" t="s">
        <v>87</v>
      </c>
      <c r="AW272" s="12" t="s">
        <v>38</v>
      </c>
      <c r="AX272" s="12" t="s">
        <v>85</v>
      </c>
      <c r="AY272" s="238" t="s">
        <v>171</v>
      </c>
    </row>
    <row r="273" s="1" customFormat="1" ht="16.5" customHeight="1">
      <c r="B273" s="38"/>
      <c r="C273" s="205" t="s">
        <v>378</v>
      </c>
      <c r="D273" s="205" t="s">
        <v>173</v>
      </c>
      <c r="E273" s="206" t="s">
        <v>2890</v>
      </c>
      <c r="F273" s="207" t="s">
        <v>2886</v>
      </c>
      <c r="G273" s="208" t="s">
        <v>2891</v>
      </c>
      <c r="H273" s="209">
        <v>6</v>
      </c>
      <c r="I273" s="210"/>
      <c r="J273" s="211">
        <f>ROUND(I273*H273,2)</f>
        <v>0</v>
      </c>
      <c r="K273" s="207" t="s">
        <v>1</v>
      </c>
      <c r="L273" s="43"/>
      <c r="M273" s="212" t="s">
        <v>1</v>
      </c>
      <c r="N273" s="213" t="s">
        <v>48</v>
      </c>
      <c r="O273" s="79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AR273" s="16" t="s">
        <v>178</v>
      </c>
      <c r="AT273" s="16" t="s">
        <v>173</v>
      </c>
      <c r="AU273" s="16" t="s">
        <v>85</v>
      </c>
      <c r="AY273" s="16" t="s">
        <v>171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6" t="s">
        <v>85</v>
      </c>
      <c r="BK273" s="216">
        <f>ROUND(I273*H273,2)</f>
        <v>0</v>
      </c>
      <c r="BL273" s="16" t="s">
        <v>178</v>
      </c>
      <c r="BM273" s="16" t="s">
        <v>2892</v>
      </c>
    </row>
    <row r="274" s="11" customFormat="1">
      <c r="B274" s="217"/>
      <c r="C274" s="218"/>
      <c r="D274" s="219" t="s">
        <v>180</v>
      </c>
      <c r="E274" s="220" t="s">
        <v>1</v>
      </c>
      <c r="F274" s="221" t="s">
        <v>2809</v>
      </c>
      <c r="G274" s="218"/>
      <c r="H274" s="220" t="s">
        <v>1</v>
      </c>
      <c r="I274" s="222"/>
      <c r="J274" s="218"/>
      <c r="K274" s="218"/>
      <c r="L274" s="223"/>
      <c r="M274" s="224"/>
      <c r="N274" s="225"/>
      <c r="O274" s="225"/>
      <c r="P274" s="225"/>
      <c r="Q274" s="225"/>
      <c r="R274" s="225"/>
      <c r="S274" s="225"/>
      <c r="T274" s="226"/>
      <c r="AT274" s="227" t="s">
        <v>180</v>
      </c>
      <c r="AU274" s="227" t="s">
        <v>85</v>
      </c>
      <c r="AV274" s="11" t="s">
        <v>85</v>
      </c>
      <c r="AW274" s="11" t="s">
        <v>38</v>
      </c>
      <c r="AX274" s="11" t="s">
        <v>77</v>
      </c>
      <c r="AY274" s="227" t="s">
        <v>171</v>
      </c>
    </row>
    <row r="275" s="11" customFormat="1">
      <c r="B275" s="217"/>
      <c r="C275" s="218"/>
      <c r="D275" s="219" t="s">
        <v>180</v>
      </c>
      <c r="E275" s="220" t="s">
        <v>1</v>
      </c>
      <c r="F275" s="221" t="s">
        <v>2810</v>
      </c>
      <c r="G275" s="218"/>
      <c r="H275" s="220" t="s">
        <v>1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180</v>
      </c>
      <c r="AU275" s="227" t="s">
        <v>85</v>
      </c>
      <c r="AV275" s="11" t="s">
        <v>85</v>
      </c>
      <c r="AW275" s="11" t="s">
        <v>38</v>
      </c>
      <c r="AX275" s="11" t="s">
        <v>77</v>
      </c>
      <c r="AY275" s="227" t="s">
        <v>171</v>
      </c>
    </row>
    <row r="276" s="11" customFormat="1">
      <c r="B276" s="217"/>
      <c r="C276" s="218"/>
      <c r="D276" s="219" t="s">
        <v>180</v>
      </c>
      <c r="E276" s="220" t="s">
        <v>1</v>
      </c>
      <c r="F276" s="221" t="s">
        <v>2862</v>
      </c>
      <c r="G276" s="218"/>
      <c r="H276" s="220" t="s">
        <v>1</v>
      </c>
      <c r="I276" s="222"/>
      <c r="J276" s="218"/>
      <c r="K276" s="218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180</v>
      </c>
      <c r="AU276" s="227" t="s">
        <v>85</v>
      </c>
      <c r="AV276" s="11" t="s">
        <v>85</v>
      </c>
      <c r="AW276" s="11" t="s">
        <v>38</v>
      </c>
      <c r="AX276" s="11" t="s">
        <v>77</v>
      </c>
      <c r="AY276" s="227" t="s">
        <v>171</v>
      </c>
    </row>
    <row r="277" s="12" customFormat="1">
      <c r="B277" s="228"/>
      <c r="C277" s="229"/>
      <c r="D277" s="219" t="s">
        <v>180</v>
      </c>
      <c r="E277" s="230" t="s">
        <v>1</v>
      </c>
      <c r="F277" s="231" t="s">
        <v>202</v>
      </c>
      <c r="G277" s="229"/>
      <c r="H277" s="232">
        <v>6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AT277" s="238" t="s">
        <v>180</v>
      </c>
      <c r="AU277" s="238" t="s">
        <v>85</v>
      </c>
      <c r="AV277" s="12" t="s">
        <v>87</v>
      </c>
      <c r="AW277" s="12" t="s">
        <v>38</v>
      </c>
      <c r="AX277" s="12" t="s">
        <v>85</v>
      </c>
      <c r="AY277" s="238" t="s">
        <v>171</v>
      </c>
    </row>
    <row r="278" s="1" customFormat="1" ht="16.5" customHeight="1">
      <c r="B278" s="38"/>
      <c r="C278" s="205" t="s">
        <v>382</v>
      </c>
      <c r="D278" s="205" t="s">
        <v>173</v>
      </c>
      <c r="E278" s="206" t="s">
        <v>2893</v>
      </c>
      <c r="F278" s="207" t="s">
        <v>2894</v>
      </c>
      <c r="G278" s="208" t="s">
        <v>2803</v>
      </c>
      <c r="H278" s="209">
        <v>3</v>
      </c>
      <c r="I278" s="210"/>
      <c r="J278" s="211">
        <f>ROUND(I278*H278,2)</f>
        <v>0</v>
      </c>
      <c r="K278" s="207" t="s">
        <v>1</v>
      </c>
      <c r="L278" s="43"/>
      <c r="M278" s="212" t="s">
        <v>1</v>
      </c>
      <c r="N278" s="213" t="s">
        <v>48</v>
      </c>
      <c r="O278" s="79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AR278" s="16" t="s">
        <v>178</v>
      </c>
      <c r="AT278" s="16" t="s">
        <v>173</v>
      </c>
      <c r="AU278" s="16" t="s">
        <v>85</v>
      </c>
      <c r="AY278" s="16" t="s">
        <v>171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6" t="s">
        <v>85</v>
      </c>
      <c r="BK278" s="216">
        <f>ROUND(I278*H278,2)</f>
        <v>0</v>
      </c>
      <c r="BL278" s="16" t="s">
        <v>178</v>
      </c>
      <c r="BM278" s="16" t="s">
        <v>2895</v>
      </c>
    </row>
    <row r="279" s="11" customFormat="1">
      <c r="B279" s="217"/>
      <c r="C279" s="218"/>
      <c r="D279" s="219" t="s">
        <v>180</v>
      </c>
      <c r="E279" s="220" t="s">
        <v>1</v>
      </c>
      <c r="F279" s="221" t="s">
        <v>2809</v>
      </c>
      <c r="G279" s="218"/>
      <c r="H279" s="220" t="s">
        <v>1</v>
      </c>
      <c r="I279" s="222"/>
      <c r="J279" s="218"/>
      <c r="K279" s="218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180</v>
      </c>
      <c r="AU279" s="227" t="s">
        <v>85</v>
      </c>
      <c r="AV279" s="11" t="s">
        <v>85</v>
      </c>
      <c r="AW279" s="11" t="s">
        <v>38</v>
      </c>
      <c r="AX279" s="11" t="s">
        <v>77</v>
      </c>
      <c r="AY279" s="227" t="s">
        <v>171</v>
      </c>
    </row>
    <row r="280" s="11" customFormat="1">
      <c r="B280" s="217"/>
      <c r="C280" s="218"/>
      <c r="D280" s="219" t="s">
        <v>180</v>
      </c>
      <c r="E280" s="220" t="s">
        <v>1</v>
      </c>
      <c r="F280" s="221" t="s">
        <v>2810</v>
      </c>
      <c r="G280" s="218"/>
      <c r="H280" s="220" t="s">
        <v>1</v>
      </c>
      <c r="I280" s="222"/>
      <c r="J280" s="218"/>
      <c r="K280" s="218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180</v>
      </c>
      <c r="AU280" s="227" t="s">
        <v>85</v>
      </c>
      <c r="AV280" s="11" t="s">
        <v>85</v>
      </c>
      <c r="AW280" s="11" t="s">
        <v>38</v>
      </c>
      <c r="AX280" s="11" t="s">
        <v>77</v>
      </c>
      <c r="AY280" s="227" t="s">
        <v>171</v>
      </c>
    </row>
    <row r="281" s="11" customFormat="1">
      <c r="B281" s="217"/>
      <c r="C281" s="218"/>
      <c r="D281" s="219" t="s">
        <v>180</v>
      </c>
      <c r="E281" s="220" t="s">
        <v>1</v>
      </c>
      <c r="F281" s="221" t="s">
        <v>2782</v>
      </c>
      <c r="G281" s="218"/>
      <c r="H281" s="220" t="s">
        <v>1</v>
      </c>
      <c r="I281" s="222"/>
      <c r="J281" s="218"/>
      <c r="K281" s="218"/>
      <c r="L281" s="223"/>
      <c r="M281" s="224"/>
      <c r="N281" s="225"/>
      <c r="O281" s="225"/>
      <c r="P281" s="225"/>
      <c r="Q281" s="225"/>
      <c r="R281" s="225"/>
      <c r="S281" s="225"/>
      <c r="T281" s="226"/>
      <c r="AT281" s="227" t="s">
        <v>180</v>
      </c>
      <c r="AU281" s="227" t="s">
        <v>85</v>
      </c>
      <c r="AV281" s="11" t="s">
        <v>85</v>
      </c>
      <c r="AW281" s="11" t="s">
        <v>38</v>
      </c>
      <c r="AX281" s="11" t="s">
        <v>77</v>
      </c>
      <c r="AY281" s="227" t="s">
        <v>171</v>
      </c>
    </row>
    <row r="282" s="12" customFormat="1">
      <c r="B282" s="228"/>
      <c r="C282" s="229"/>
      <c r="D282" s="219" t="s">
        <v>180</v>
      </c>
      <c r="E282" s="230" t="s">
        <v>1</v>
      </c>
      <c r="F282" s="231" t="s">
        <v>186</v>
      </c>
      <c r="G282" s="229"/>
      <c r="H282" s="232">
        <v>3</v>
      </c>
      <c r="I282" s="233"/>
      <c r="J282" s="229"/>
      <c r="K282" s="229"/>
      <c r="L282" s="234"/>
      <c r="M282" s="235"/>
      <c r="N282" s="236"/>
      <c r="O282" s="236"/>
      <c r="P282" s="236"/>
      <c r="Q282" s="236"/>
      <c r="R282" s="236"/>
      <c r="S282" s="236"/>
      <c r="T282" s="237"/>
      <c r="AT282" s="238" t="s">
        <v>180</v>
      </c>
      <c r="AU282" s="238" t="s">
        <v>85</v>
      </c>
      <c r="AV282" s="12" t="s">
        <v>87</v>
      </c>
      <c r="AW282" s="12" t="s">
        <v>38</v>
      </c>
      <c r="AX282" s="12" t="s">
        <v>85</v>
      </c>
      <c r="AY282" s="238" t="s">
        <v>171</v>
      </c>
    </row>
    <row r="283" s="1" customFormat="1" ht="16.5" customHeight="1">
      <c r="B283" s="38"/>
      <c r="C283" s="205" t="s">
        <v>388</v>
      </c>
      <c r="D283" s="205" t="s">
        <v>173</v>
      </c>
      <c r="E283" s="206" t="s">
        <v>2896</v>
      </c>
      <c r="F283" s="207" t="s">
        <v>2897</v>
      </c>
      <c r="G283" s="208" t="s">
        <v>1755</v>
      </c>
      <c r="H283" s="209">
        <v>50</v>
      </c>
      <c r="I283" s="210"/>
      <c r="J283" s="211">
        <f>ROUND(I283*H283,2)</f>
        <v>0</v>
      </c>
      <c r="K283" s="207" t="s">
        <v>1</v>
      </c>
      <c r="L283" s="43"/>
      <c r="M283" s="212" t="s">
        <v>1</v>
      </c>
      <c r="N283" s="213" t="s">
        <v>48</v>
      </c>
      <c r="O283" s="79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AR283" s="16" t="s">
        <v>178</v>
      </c>
      <c r="AT283" s="16" t="s">
        <v>173</v>
      </c>
      <c r="AU283" s="16" t="s">
        <v>85</v>
      </c>
      <c r="AY283" s="16" t="s">
        <v>171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6" t="s">
        <v>85</v>
      </c>
      <c r="BK283" s="216">
        <f>ROUND(I283*H283,2)</f>
        <v>0</v>
      </c>
      <c r="BL283" s="16" t="s">
        <v>178</v>
      </c>
      <c r="BM283" s="16" t="s">
        <v>2898</v>
      </c>
    </row>
    <row r="284" s="11" customFormat="1">
      <c r="B284" s="217"/>
      <c r="C284" s="218"/>
      <c r="D284" s="219" t="s">
        <v>180</v>
      </c>
      <c r="E284" s="220" t="s">
        <v>1</v>
      </c>
      <c r="F284" s="221" t="s">
        <v>2899</v>
      </c>
      <c r="G284" s="218"/>
      <c r="H284" s="220" t="s">
        <v>1</v>
      </c>
      <c r="I284" s="222"/>
      <c r="J284" s="218"/>
      <c r="K284" s="218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180</v>
      </c>
      <c r="AU284" s="227" t="s">
        <v>85</v>
      </c>
      <c r="AV284" s="11" t="s">
        <v>85</v>
      </c>
      <c r="AW284" s="11" t="s">
        <v>38</v>
      </c>
      <c r="AX284" s="11" t="s">
        <v>77</v>
      </c>
      <c r="AY284" s="227" t="s">
        <v>171</v>
      </c>
    </row>
    <row r="285" s="11" customFormat="1">
      <c r="B285" s="217"/>
      <c r="C285" s="218"/>
      <c r="D285" s="219" t="s">
        <v>180</v>
      </c>
      <c r="E285" s="220" t="s">
        <v>1</v>
      </c>
      <c r="F285" s="221" t="s">
        <v>2900</v>
      </c>
      <c r="G285" s="218"/>
      <c r="H285" s="220" t="s">
        <v>1</v>
      </c>
      <c r="I285" s="222"/>
      <c r="J285" s="218"/>
      <c r="K285" s="218"/>
      <c r="L285" s="223"/>
      <c r="M285" s="224"/>
      <c r="N285" s="225"/>
      <c r="O285" s="225"/>
      <c r="P285" s="225"/>
      <c r="Q285" s="225"/>
      <c r="R285" s="225"/>
      <c r="S285" s="225"/>
      <c r="T285" s="226"/>
      <c r="AT285" s="227" t="s">
        <v>180</v>
      </c>
      <c r="AU285" s="227" t="s">
        <v>85</v>
      </c>
      <c r="AV285" s="11" t="s">
        <v>85</v>
      </c>
      <c r="AW285" s="11" t="s">
        <v>38</v>
      </c>
      <c r="AX285" s="11" t="s">
        <v>77</v>
      </c>
      <c r="AY285" s="227" t="s">
        <v>171</v>
      </c>
    </row>
    <row r="286" s="11" customFormat="1">
      <c r="B286" s="217"/>
      <c r="C286" s="218"/>
      <c r="D286" s="219" t="s">
        <v>180</v>
      </c>
      <c r="E286" s="220" t="s">
        <v>1</v>
      </c>
      <c r="F286" s="221" t="s">
        <v>2901</v>
      </c>
      <c r="G286" s="218"/>
      <c r="H286" s="220" t="s">
        <v>1</v>
      </c>
      <c r="I286" s="222"/>
      <c r="J286" s="218"/>
      <c r="K286" s="218"/>
      <c r="L286" s="223"/>
      <c r="M286" s="224"/>
      <c r="N286" s="225"/>
      <c r="O286" s="225"/>
      <c r="P286" s="225"/>
      <c r="Q286" s="225"/>
      <c r="R286" s="225"/>
      <c r="S286" s="225"/>
      <c r="T286" s="226"/>
      <c r="AT286" s="227" t="s">
        <v>180</v>
      </c>
      <c r="AU286" s="227" t="s">
        <v>85</v>
      </c>
      <c r="AV286" s="11" t="s">
        <v>85</v>
      </c>
      <c r="AW286" s="11" t="s">
        <v>38</v>
      </c>
      <c r="AX286" s="11" t="s">
        <v>77</v>
      </c>
      <c r="AY286" s="227" t="s">
        <v>171</v>
      </c>
    </row>
    <row r="287" s="12" customFormat="1">
      <c r="B287" s="228"/>
      <c r="C287" s="229"/>
      <c r="D287" s="219" t="s">
        <v>180</v>
      </c>
      <c r="E287" s="230" t="s">
        <v>1</v>
      </c>
      <c r="F287" s="231" t="s">
        <v>430</v>
      </c>
      <c r="G287" s="229"/>
      <c r="H287" s="232">
        <v>50</v>
      </c>
      <c r="I287" s="233"/>
      <c r="J287" s="229"/>
      <c r="K287" s="229"/>
      <c r="L287" s="234"/>
      <c r="M287" s="235"/>
      <c r="N287" s="236"/>
      <c r="O287" s="236"/>
      <c r="P287" s="236"/>
      <c r="Q287" s="236"/>
      <c r="R287" s="236"/>
      <c r="S287" s="236"/>
      <c r="T287" s="237"/>
      <c r="AT287" s="238" t="s">
        <v>180</v>
      </c>
      <c r="AU287" s="238" t="s">
        <v>85</v>
      </c>
      <c r="AV287" s="12" t="s">
        <v>87</v>
      </c>
      <c r="AW287" s="12" t="s">
        <v>38</v>
      </c>
      <c r="AX287" s="12" t="s">
        <v>85</v>
      </c>
      <c r="AY287" s="238" t="s">
        <v>171</v>
      </c>
    </row>
    <row r="288" s="10" customFormat="1" ht="25.92" customHeight="1">
      <c r="B288" s="189"/>
      <c r="C288" s="190"/>
      <c r="D288" s="191" t="s">
        <v>76</v>
      </c>
      <c r="E288" s="192" t="s">
        <v>2902</v>
      </c>
      <c r="F288" s="192" t="s">
        <v>2903</v>
      </c>
      <c r="G288" s="190"/>
      <c r="H288" s="190"/>
      <c r="I288" s="193"/>
      <c r="J288" s="194">
        <f>BK288</f>
        <v>0</v>
      </c>
      <c r="K288" s="190"/>
      <c r="L288" s="195"/>
      <c r="M288" s="196"/>
      <c r="N288" s="197"/>
      <c r="O288" s="197"/>
      <c r="P288" s="198">
        <f>SUM(P289:P364)</f>
        <v>0</v>
      </c>
      <c r="Q288" s="197"/>
      <c r="R288" s="198">
        <f>SUM(R289:R364)</f>
        <v>0</v>
      </c>
      <c r="S288" s="197"/>
      <c r="T288" s="199">
        <f>SUM(T289:T364)</f>
        <v>0</v>
      </c>
      <c r="AR288" s="200" t="s">
        <v>85</v>
      </c>
      <c r="AT288" s="201" t="s">
        <v>76</v>
      </c>
      <c r="AU288" s="201" t="s">
        <v>77</v>
      </c>
      <c r="AY288" s="200" t="s">
        <v>171</v>
      </c>
      <c r="BK288" s="202">
        <f>SUM(BK289:BK364)</f>
        <v>0</v>
      </c>
    </row>
    <row r="289" s="1" customFormat="1" ht="16.5" customHeight="1">
      <c r="B289" s="38"/>
      <c r="C289" s="205" t="s">
        <v>393</v>
      </c>
      <c r="D289" s="205" t="s">
        <v>173</v>
      </c>
      <c r="E289" s="206" t="s">
        <v>231</v>
      </c>
      <c r="F289" s="207" t="s">
        <v>2904</v>
      </c>
      <c r="G289" s="208" t="s">
        <v>2746</v>
      </c>
      <c r="H289" s="209">
        <v>1</v>
      </c>
      <c r="I289" s="210"/>
      <c r="J289" s="211">
        <f>ROUND(I289*H289,2)</f>
        <v>0</v>
      </c>
      <c r="K289" s="207" t="s">
        <v>1</v>
      </c>
      <c r="L289" s="43"/>
      <c r="M289" s="212" t="s">
        <v>1</v>
      </c>
      <c r="N289" s="213" t="s">
        <v>48</v>
      </c>
      <c r="O289" s="79"/>
      <c r="P289" s="214">
        <f>O289*H289</f>
        <v>0</v>
      </c>
      <c r="Q289" s="214">
        <v>0</v>
      </c>
      <c r="R289" s="214">
        <f>Q289*H289</f>
        <v>0</v>
      </c>
      <c r="S289" s="214">
        <v>0</v>
      </c>
      <c r="T289" s="215">
        <f>S289*H289</f>
        <v>0</v>
      </c>
      <c r="AR289" s="16" t="s">
        <v>178</v>
      </c>
      <c r="AT289" s="16" t="s">
        <v>173</v>
      </c>
      <c r="AU289" s="16" t="s">
        <v>85</v>
      </c>
      <c r="AY289" s="16" t="s">
        <v>171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6" t="s">
        <v>85</v>
      </c>
      <c r="BK289" s="216">
        <f>ROUND(I289*H289,2)</f>
        <v>0</v>
      </c>
      <c r="BL289" s="16" t="s">
        <v>178</v>
      </c>
      <c r="BM289" s="16" t="s">
        <v>2905</v>
      </c>
    </row>
    <row r="290" s="11" customFormat="1">
      <c r="B290" s="217"/>
      <c r="C290" s="218"/>
      <c r="D290" s="219" t="s">
        <v>180</v>
      </c>
      <c r="E290" s="220" t="s">
        <v>1</v>
      </c>
      <c r="F290" s="221" t="s">
        <v>2906</v>
      </c>
      <c r="G290" s="218"/>
      <c r="H290" s="220" t="s">
        <v>1</v>
      </c>
      <c r="I290" s="222"/>
      <c r="J290" s="218"/>
      <c r="K290" s="218"/>
      <c r="L290" s="223"/>
      <c r="M290" s="224"/>
      <c r="N290" s="225"/>
      <c r="O290" s="225"/>
      <c r="P290" s="225"/>
      <c r="Q290" s="225"/>
      <c r="R290" s="225"/>
      <c r="S290" s="225"/>
      <c r="T290" s="226"/>
      <c r="AT290" s="227" t="s">
        <v>180</v>
      </c>
      <c r="AU290" s="227" t="s">
        <v>85</v>
      </c>
      <c r="AV290" s="11" t="s">
        <v>85</v>
      </c>
      <c r="AW290" s="11" t="s">
        <v>38</v>
      </c>
      <c r="AX290" s="11" t="s">
        <v>77</v>
      </c>
      <c r="AY290" s="227" t="s">
        <v>171</v>
      </c>
    </row>
    <row r="291" s="11" customFormat="1">
      <c r="B291" s="217"/>
      <c r="C291" s="218"/>
      <c r="D291" s="219" t="s">
        <v>180</v>
      </c>
      <c r="E291" s="220" t="s">
        <v>1</v>
      </c>
      <c r="F291" s="221" t="s">
        <v>2907</v>
      </c>
      <c r="G291" s="218"/>
      <c r="H291" s="220" t="s">
        <v>1</v>
      </c>
      <c r="I291" s="222"/>
      <c r="J291" s="218"/>
      <c r="K291" s="218"/>
      <c r="L291" s="223"/>
      <c r="M291" s="224"/>
      <c r="N291" s="225"/>
      <c r="O291" s="225"/>
      <c r="P291" s="225"/>
      <c r="Q291" s="225"/>
      <c r="R291" s="225"/>
      <c r="S291" s="225"/>
      <c r="T291" s="226"/>
      <c r="AT291" s="227" t="s">
        <v>180</v>
      </c>
      <c r="AU291" s="227" t="s">
        <v>85</v>
      </c>
      <c r="AV291" s="11" t="s">
        <v>85</v>
      </c>
      <c r="AW291" s="11" t="s">
        <v>38</v>
      </c>
      <c r="AX291" s="11" t="s">
        <v>77</v>
      </c>
      <c r="AY291" s="227" t="s">
        <v>171</v>
      </c>
    </row>
    <row r="292" s="12" customFormat="1">
      <c r="B292" s="228"/>
      <c r="C292" s="229"/>
      <c r="D292" s="219" t="s">
        <v>180</v>
      </c>
      <c r="E292" s="230" t="s">
        <v>1</v>
      </c>
      <c r="F292" s="231" t="s">
        <v>85</v>
      </c>
      <c r="G292" s="229"/>
      <c r="H292" s="232">
        <v>1</v>
      </c>
      <c r="I292" s="233"/>
      <c r="J292" s="229"/>
      <c r="K292" s="229"/>
      <c r="L292" s="234"/>
      <c r="M292" s="235"/>
      <c r="N292" s="236"/>
      <c r="O292" s="236"/>
      <c r="P292" s="236"/>
      <c r="Q292" s="236"/>
      <c r="R292" s="236"/>
      <c r="S292" s="236"/>
      <c r="T292" s="237"/>
      <c r="AT292" s="238" t="s">
        <v>180</v>
      </c>
      <c r="AU292" s="238" t="s">
        <v>85</v>
      </c>
      <c r="AV292" s="12" t="s">
        <v>87</v>
      </c>
      <c r="AW292" s="12" t="s">
        <v>38</v>
      </c>
      <c r="AX292" s="12" t="s">
        <v>85</v>
      </c>
      <c r="AY292" s="238" t="s">
        <v>171</v>
      </c>
    </row>
    <row r="293" s="1" customFormat="1" ht="16.5" customHeight="1">
      <c r="B293" s="38"/>
      <c r="C293" s="205" t="s">
        <v>398</v>
      </c>
      <c r="D293" s="205" t="s">
        <v>173</v>
      </c>
      <c r="E293" s="206" t="s">
        <v>236</v>
      </c>
      <c r="F293" s="207" t="s">
        <v>2908</v>
      </c>
      <c r="G293" s="208" t="s">
        <v>2746</v>
      </c>
      <c r="H293" s="209">
        <v>1</v>
      </c>
      <c r="I293" s="210"/>
      <c r="J293" s="211">
        <f>ROUND(I293*H293,2)</f>
        <v>0</v>
      </c>
      <c r="K293" s="207" t="s">
        <v>1</v>
      </c>
      <c r="L293" s="43"/>
      <c r="M293" s="212" t="s">
        <v>1</v>
      </c>
      <c r="N293" s="213" t="s">
        <v>48</v>
      </c>
      <c r="O293" s="79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AR293" s="16" t="s">
        <v>178</v>
      </c>
      <c r="AT293" s="16" t="s">
        <v>173</v>
      </c>
      <c r="AU293" s="16" t="s">
        <v>85</v>
      </c>
      <c r="AY293" s="16" t="s">
        <v>171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6" t="s">
        <v>85</v>
      </c>
      <c r="BK293" s="216">
        <f>ROUND(I293*H293,2)</f>
        <v>0</v>
      </c>
      <c r="BL293" s="16" t="s">
        <v>178</v>
      </c>
      <c r="BM293" s="16" t="s">
        <v>2909</v>
      </c>
    </row>
    <row r="294" s="11" customFormat="1">
      <c r="B294" s="217"/>
      <c r="C294" s="218"/>
      <c r="D294" s="219" t="s">
        <v>180</v>
      </c>
      <c r="E294" s="220" t="s">
        <v>1</v>
      </c>
      <c r="F294" s="221" t="s">
        <v>2910</v>
      </c>
      <c r="G294" s="218"/>
      <c r="H294" s="220" t="s">
        <v>1</v>
      </c>
      <c r="I294" s="222"/>
      <c r="J294" s="218"/>
      <c r="K294" s="218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180</v>
      </c>
      <c r="AU294" s="227" t="s">
        <v>85</v>
      </c>
      <c r="AV294" s="11" t="s">
        <v>85</v>
      </c>
      <c r="AW294" s="11" t="s">
        <v>38</v>
      </c>
      <c r="AX294" s="11" t="s">
        <v>77</v>
      </c>
      <c r="AY294" s="227" t="s">
        <v>171</v>
      </c>
    </row>
    <row r="295" s="11" customFormat="1">
      <c r="B295" s="217"/>
      <c r="C295" s="218"/>
      <c r="D295" s="219" t="s">
        <v>180</v>
      </c>
      <c r="E295" s="220" t="s">
        <v>1</v>
      </c>
      <c r="F295" s="221" t="s">
        <v>2911</v>
      </c>
      <c r="G295" s="218"/>
      <c r="H295" s="220" t="s">
        <v>1</v>
      </c>
      <c r="I295" s="222"/>
      <c r="J295" s="218"/>
      <c r="K295" s="218"/>
      <c r="L295" s="223"/>
      <c r="M295" s="224"/>
      <c r="N295" s="225"/>
      <c r="O295" s="225"/>
      <c r="P295" s="225"/>
      <c r="Q295" s="225"/>
      <c r="R295" s="225"/>
      <c r="S295" s="225"/>
      <c r="T295" s="226"/>
      <c r="AT295" s="227" t="s">
        <v>180</v>
      </c>
      <c r="AU295" s="227" t="s">
        <v>85</v>
      </c>
      <c r="AV295" s="11" t="s">
        <v>85</v>
      </c>
      <c r="AW295" s="11" t="s">
        <v>38</v>
      </c>
      <c r="AX295" s="11" t="s">
        <v>77</v>
      </c>
      <c r="AY295" s="227" t="s">
        <v>171</v>
      </c>
    </row>
    <row r="296" s="12" customFormat="1">
      <c r="B296" s="228"/>
      <c r="C296" s="229"/>
      <c r="D296" s="219" t="s">
        <v>180</v>
      </c>
      <c r="E296" s="230" t="s">
        <v>1</v>
      </c>
      <c r="F296" s="231" t="s">
        <v>85</v>
      </c>
      <c r="G296" s="229"/>
      <c r="H296" s="232">
        <v>1</v>
      </c>
      <c r="I296" s="233"/>
      <c r="J296" s="229"/>
      <c r="K296" s="229"/>
      <c r="L296" s="234"/>
      <c r="M296" s="235"/>
      <c r="N296" s="236"/>
      <c r="O296" s="236"/>
      <c r="P296" s="236"/>
      <c r="Q296" s="236"/>
      <c r="R296" s="236"/>
      <c r="S296" s="236"/>
      <c r="T296" s="237"/>
      <c r="AT296" s="238" t="s">
        <v>180</v>
      </c>
      <c r="AU296" s="238" t="s">
        <v>85</v>
      </c>
      <c r="AV296" s="12" t="s">
        <v>87</v>
      </c>
      <c r="AW296" s="12" t="s">
        <v>38</v>
      </c>
      <c r="AX296" s="12" t="s">
        <v>85</v>
      </c>
      <c r="AY296" s="238" t="s">
        <v>171</v>
      </c>
    </row>
    <row r="297" s="1" customFormat="1" ht="16.5" customHeight="1">
      <c r="B297" s="38"/>
      <c r="C297" s="205" t="s">
        <v>402</v>
      </c>
      <c r="D297" s="205" t="s">
        <v>173</v>
      </c>
      <c r="E297" s="206" t="s">
        <v>242</v>
      </c>
      <c r="F297" s="207" t="s">
        <v>2912</v>
      </c>
      <c r="G297" s="208" t="s">
        <v>2746</v>
      </c>
      <c r="H297" s="209">
        <v>1</v>
      </c>
      <c r="I297" s="210"/>
      <c r="J297" s="211">
        <f>ROUND(I297*H297,2)</f>
        <v>0</v>
      </c>
      <c r="K297" s="207" t="s">
        <v>1</v>
      </c>
      <c r="L297" s="43"/>
      <c r="M297" s="212" t="s">
        <v>1</v>
      </c>
      <c r="N297" s="213" t="s">
        <v>48</v>
      </c>
      <c r="O297" s="79"/>
      <c r="P297" s="214">
        <f>O297*H297</f>
        <v>0</v>
      </c>
      <c r="Q297" s="214">
        <v>0</v>
      </c>
      <c r="R297" s="214">
        <f>Q297*H297</f>
        <v>0</v>
      </c>
      <c r="S297" s="214">
        <v>0</v>
      </c>
      <c r="T297" s="215">
        <f>S297*H297</f>
        <v>0</v>
      </c>
      <c r="AR297" s="16" t="s">
        <v>178</v>
      </c>
      <c r="AT297" s="16" t="s">
        <v>173</v>
      </c>
      <c r="AU297" s="16" t="s">
        <v>85</v>
      </c>
      <c r="AY297" s="16" t="s">
        <v>171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16" t="s">
        <v>85</v>
      </c>
      <c r="BK297" s="216">
        <f>ROUND(I297*H297,2)</f>
        <v>0</v>
      </c>
      <c r="BL297" s="16" t="s">
        <v>178</v>
      </c>
      <c r="BM297" s="16" t="s">
        <v>2913</v>
      </c>
    </row>
    <row r="298" s="11" customFormat="1">
      <c r="B298" s="217"/>
      <c r="C298" s="218"/>
      <c r="D298" s="219" t="s">
        <v>180</v>
      </c>
      <c r="E298" s="220" t="s">
        <v>1</v>
      </c>
      <c r="F298" s="221" t="s">
        <v>2914</v>
      </c>
      <c r="G298" s="218"/>
      <c r="H298" s="220" t="s">
        <v>1</v>
      </c>
      <c r="I298" s="222"/>
      <c r="J298" s="218"/>
      <c r="K298" s="218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180</v>
      </c>
      <c r="AU298" s="227" t="s">
        <v>85</v>
      </c>
      <c r="AV298" s="11" t="s">
        <v>85</v>
      </c>
      <c r="AW298" s="11" t="s">
        <v>38</v>
      </c>
      <c r="AX298" s="11" t="s">
        <v>77</v>
      </c>
      <c r="AY298" s="227" t="s">
        <v>171</v>
      </c>
    </row>
    <row r="299" s="11" customFormat="1">
      <c r="B299" s="217"/>
      <c r="C299" s="218"/>
      <c r="D299" s="219" t="s">
        <v>180</v>
      </c>
      <c r="E299" s="220" t="s">
        <v>1</v>
      </c>
      <c r="F299" s="221" t="s">
        <v>2907</v>
      </c>
      <c r="G299" s="218"/>
      <c r="H299" s="220" t="s">
        <v>1</v>
      </c>
      <c r="I299" s="222"/>
      <c r="J299" s="218"/>
      <c r="K299" s="218"/>
      <c r="L299" s="223"/>
      <c r="M299" s="224"/>
      <c r="N299" s="225"/>
      <c r="O299" s="225"/>
      <c r="P299" s="225"/>
      <c r="Q299" s="225"/>
      <c r="R299" s="225"/>
      <c r="S299" s="225"/>
      <c r="T299" s="226"/>
      <c r="AT299" s="227" t="s">
        <v>180</v>
      </c>
      <c r="AU299" s="227" t="s">
        <v>85</v>
      </c>
      <c r="AV299" s="11" t="s">
        <v>85</v>
      </c>
      <c r="AW299" s="11" t="s">
        <v>38</v>
      </c>
      <c r="AX299" s="11" t="s">
        <v>77</v>
      </c>
      <c r="AY299" s="227" t="s">
        <v>171</v>
      </c>
    </row>
    <row r="300" s="12" customFormat="1">
      <c r="B300" s="228"/>
      <c r="C300" s="229"/>
      <c r="D300" s="219" t="s">
        <v>180</v>
      </c>
      <c r="E300" s="230" t="s">
        <v>1</v>
      </c>
      <c r="F300" s="231" t="s">
        <v>85</v>
      </c>
      <c r="G300" s="229"/>
      <c r="H300" s="232">
        <v>1</v>
      </c>
      <c r="I300" s="233"/>
      <c r="J300" s="229"/>
      <c r="K300" s="229"/>
      <c r="L300" s="234"/>
      <c r="M300" s="235"/>
      <c r="N300" s="236"/>
      <c r="O300" s="236"/>
      <c r="P300" s="236"/>
      <c r="Q300" s="236"/>
      <c r="R300" s="236"/>
      <c r="S300" s="236"/>
      <c r="T300" s="237"/>
      <c r="AT300" s="238" t="s">
        <v>180</v>
      </c>
      <c r="AU300" s="238" t="s">
        <v>85</v>
      </c>
      <c r="AV300" s="12" t="s">
        <v>87</v>
      </c>
      <c r="AW300" s="12" t="s">
        <v>38</v>
      </c>
      <c r="AX300" s="12" t="s">
        <v>85</v>
      </c>
      <c r="AY300" s="238" t="s">
        <v>171</v>
      </c>
    </row>
    <row r="301" s="1" customFormat="1" ht="16.5" customHeight="1">
      <c r="B301" s="38"/>
      <c r="C301" s="205" t="s">
        <v>406</v>
      </c>
      <c r="D301" s="205" t="s">
        <v>173</v>
      </c>
      <c r="E301" s="206" t="s">
        <v>8</v>
      </c>
      <c r="F301" s="207" t="s">
        <v>2915</v>
      </c>
      <c r="G301" s="208" t="s">
        <v>2803</v>
      </c>
      <c r="H301" s="209">
        <v>10</v>
      </c>
      <c r="I301" s="210"/>
      <c r="J301" s="211">
        <f>ROUND(I301*H301,2)</f>
        <v>0</v>
      </c>
      <c r="K301" s="207" t="s">
        <v>1</v>
      </c>
      <c r="L301" s="43"/>
      <c r="M301" s="212" t="s">
        <v>1</v>
      </c>
      <c r="N301" s="213" t="s">
        <v>48</v>
      </c>
      <c r="O301" s="79"/>
      <c r="P301" s="214">
        <f>O301*H301</f>
        <v>0</v>
      </c>
      <c r="Q301" s="214">
        <v>0</v>
      </c>
      <c r="R301" s="214">
        <f>Q301*H301</f>
        <v>0</v>
      </c>
      <c r="S301" s="214">
        <v>0</v>
      </c>
      <c r="T301" s="215">
        <f>S301*H301</f>
        <v>0</v>
      </c>
      <c r="AR301" s="16" t="s">
        <v>178</v>
      </c>
      <c r="AT301" s="16" t="s">
        <v>173</v>
      </c>
      <c r="AU301" s="16" t="s">
        <v>85</v>
      </c>
      <c r="AY301" s="16" t="s">
        <v>171</v>
      </c>
      <c r="BE301" s="216">
        <f>IF(N301="základní",J301,0)</f>
        <v>0</v>
      </c>
      <c r="BF301" s="216">
        <f>IF(N301="snížená",J301,0)</f>
        <v>0</v>
      </c>
      <c r="BG301" s="216">
        <f>IF(N301="zákl. přenesená",J301,0)</f>
        <v>0</v>
      </c>
      <c r="BH301" s="216">
        <f>IF(N301="sníž. přenesená",J301,0)</f>
        <v>0</v>
      </c>
      <c r="BI301" s="216">
        <f>IF(N301="nulová",J301,0)</f>
        <v>0</v>
      </c>
      <c r="BJ301" s="16" t="s">
        <v>85</v>
      </c>
      <c r="BK301" s="216">
        <f>ROUND(I301*H301,2)</f>
        <v>0</v>
      </c>
      <c r="BL301" s="16" t="s">
        <v>178</v>
      </c>
      <c r="BM301" s="16" t="s">
        <v>2916</v>
      </c>
    </row>
    <row r="302" s="1" customFormat="1" ht="16.5" customHeight="1">
      <c r="B302" s="38"/>
      <c r="C302" s="205" t="s">
        <v>410</v>
      </c>
      <c r="D302" s="205" t="s">
        <v>173</v>
      </c>
      <c r="E302" s="206" t="s">
        <v>254</v>
      </c>
      <c r="F302" s="207" t="s">
        <v>2817</v>
      </c>
      <c r="G302" s="208" t="s">
        <v>1755</v>
      </c>
      <c r="H302" s="209">
        <v>50</v>
      </c>
      <c r="I302" s="210"/>
      <c r="J302" s="211">
        <f>ROUND(I302*H302,2)</f>
        <v>0</v>
      </c>
      <c r="K302" s="207" t="s">
        <v>1</v>
      </c>
      <c r="L302" s="43"/>
      <c r="M302" s="212" t="s">
        <v>1</v>
      </c>
      <c r="N302" s="213" t="s">
        <v>48</v>
      </c>
      <c r="O302" s="79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AR302" s="16" t="s">
        <v>178</v>
      </c>
      <c r="AT302" s="16" t="s">
        <v>173</v>
      </c>
      <c r="AU302" s="16" t="s">
        <v>85</v>
      </c>
      <c r="AY302" s="16" t="s">
        <v>171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6" t="s">
        <v>85</v>
      </c>
      <c r="BK302" s="216">
        <f>ROUND(I302*H302,2)</f>
        <v>0</v>
      </c>
      <c r="BL302" s="16" t="s">
        <v>178</v>
      </c>
      <c r="BM302" s="16" t="s">
        <v>2917</v>
      </c>
    </row>
    <row r="303" s="1" customFormat="1" ht="16.5" customHeight="1">
      <c r="B303" s="38"/>
      <c r="C303" s="205" t="s">
        <v>415</v>
      </c>
      <c r="D303" s="205" t="s">
        <v>173</v>
      </c>
      <c r="E303" s="206" t="s">
        <v>2918</v>
      </c>
      <c r="F303" s="207" t="s">
        <v>2919</v>
      </c>
      <c r="G303" s="208" t="s">
        <v>2746</v>
      </c>
      <c r="H303" s="209">
        <v>1</v>
      </c>
      <c r="I303" s="210"/>
      <c r="J303" s="211">
        <f>ROUND(I303*H303,2)</f>
        <v>0</v>
      </c>
      <c r="K303" s="207" t="s">
        <v>1</v>
      </c>
      <c r="L303" s="43"/>
      <c r="M303" s="212" t="s">
        <v>1</v>
      </c>
      <c r="N303" s="213" t="s">
        <v>48</v>
      </c>
      <c r="O303" s="79"/>
      <c r="P303" s="214">
        <f>O303*H303</f>
        <v>0</v>
      </c>
      <c r="Q303" s="214">
        <v>0</v>
      </c>
      <c r="R303" s="214">
        <f>Q303*H303</f>
        <v>0</v>
      </c>
      <c r="S303" s="214">
        <v>0</v>
      </c>
      <c r="T303" s="215">
        <f>S303*H303</f>
        <v>0</v>
      </c>
      <c r="AR303" s="16" t="s">
        <v>178</v>
      </c>
      <c r="AT303" s="16" t="s">
        <v>173</v>
      </c>
      <c r="AU303" s="16" t="s">
        <v>85</v>
      </c>
      <c r="AY303" s="16" t="s">
        <v>171</v>
      </c>
      <c r="BE303" s="216">
        <f>IF(N303="základní",J303,0)</f>
        <v>0</v>
      </c>
      <c r="BF303" s="216">
        <f>IF(N303="snížená",J303,0)</f>
        <v>0</v>
      </c>
      <c r="BG303" s="216">
        <f>IF(N303="zákl. přenesená",J303,0)</f>
        <v>0</v>
      </c>
      <c r="BH303" s="216">
        <f>IF(N303="sníž. přenesená",J303,0)</f>
        <v>0</v>
      </c>
      <c r="BI303" s="216">
        <f>IF(N303="nulová",J303,0)</f>
        <v>0</v>
      </c>
      <c r="BJ303" s="16" t="s">
        <v>85</v>
      </c>
      <c r="BK303" s="216">
        <f>ROUND(I303*H303,2)</f>
        <v>0</v>
      </c>
      <c r="BL303" s="16" t="s">
        <v>178</v>
      </c>
      <c r="BM303" s="16" t="s">
        <v>2920</v>
      </c>
    </row>
    <row r="304" s="11" customFormat="1">
      <c r="B304" s="217"/>
      <c r="C304" s="218"/>
      <c r="D304" s="219" t="s">
        <v>180</v>
      </c>
      <c r="E304" s="220" t="s">
        <v>1</v>
      </c>
      <c r="F304" s="221" t="s">
        <v>2921</v>
      </c>
      <c r="G304" s="218"/>
      <c r="H304" s="220" t="s">
        <v>1</v>
      </c>
      <c r="I304" s="222"/>
      <c r="J304" s="218"/>
      <c r="K304" s="218"/>
      <c r="L304" s="223"/>
      <c r="M304" s="224"/>
      <c r="N304" s="225"/>
      <c r="O304" s="225"/>
      <c r="P304" s="225"/>
      <c r="Q304" s="225"/>
      <c r="R304" s="225"/>
      <c r="S304" s="225"/>
      <c r="T304" s="226"/>
      <c r="AT304" s="227" t="s">
        <v>180</v>
      </c>
      <c r="AU304" s="227" t="s">
        <v>85</v>
      </c>
      <c r="AV304" s="11" t="s">
        <v>85</v>
      </c>
      <c r="AW304" s="11" t="s">
        <v>38</v>
      </c>
      <c r="AX304" s="11" t="s">
        <v>77</v>
      </c>
      <c r="AY304" s="227" t="s">
        <v>171</v>
      </c>
    </row>
    <row r="305" s="11" customFormat="1">
      <c r="B305" s="217"/>
      <c r="C305" s="218"/>
      <c r="D305" s="219" t="s">
        <v>180</v>
      </c>
      <c r="E305" s="220" t="s">
        <v>1</v>
      </c>
      <c r="F305" s="221" t="s">
        <v>2922</v>
      </c>
      <c r="G305" s="218"/>
      <c r="H305" s="220" t="s">
        <v>1</v>
      </c>
      <c r="I305" s="222"/>
      <c r="J305" s="218"/>
      <c r="K305" s="218"/>
      <c r="L305" s="223"/>
      <c r="M305" s="224"/>
      <c r="N305" s="225"/>
      <c r="O305" s="225"/>
      <c r="P305" s="225"/>
      <c r="Q305" s="225"/>
      <c r="R305" s="225"/>
      <c r="S305" s="225"/>
      <c r="T305" s="226"/>
      <c r="AT305" s="227" t="s">
        <v>180</v>
      </c>
      <c r="AU305" s="227" t="s">
        <v>85</v>
      </c>
      <c r="AV305" s="11" t="s">
        <v>85</v>
      </c>
      <c r="AW305" s="11" t="s">
        <v>38</v>
      </c>
      <c r="AX305" s="11" t="s">
        <v>77</v>
      </c>
      <c r="AY305" s="227" t="s">
        <v>171</v>
      </c>
    </row>
    <row r="306" s="11" customFormat="1">
      <c r="B306" s="217"/>
      <c r="C306" s="218"/>
      <c r="D306" s="219" t="s">
        <v>180</v>
      </c>
      <c r="E306" s="220" t="s">
        <v>1</v>
      </c>
      <c r="F306" s="221" t="s">
        <v>2923</v>
      </c>
      <c r="G306" s="218"/>
      <c r="H306" s="220" t="s">
        <v>1</v>
      </c>
      <c r="I306" s="222"/>
      <c r="J306" s="218"/>
      <c r="K306" s="218"/>
      <c r="L306" s="223"/>
      <c r="M306" s="224"/>
      <c r="N306" s="225"/>
      <c r="O306" s="225"/>
      <c r="P306" s="225"/>
      <c r="Q306" s="225"/>
      <c r="R306" s="225"/>
      <c r="S306" s="225"/>
      <c r="T306" s="226"/>
      <c r="AT306" s="227" t="s">
        <v>180</v>
      </c>
      <c r="AU306" s="227" t="s">
        <v>85</v>
      </c>
      <c r="AV306" s="11" t="s">
        <v>85</v>
      </c>
      <c r="AW306" s="11" t="s">
        <v>38</v>
      </c>
      <c r="AX306" s="11" t="s">
        <v>77</v>
      </c>
      <c r="AY306" s="227" t="s">
        <v>171</v>
      </c>
    </row>
    <row r="307" s="11" customFormat="1">
      <c r="B307" s="217"/>
      <c r="C307" s="218"/>
      <c r="D307" s="219" t="s">
        <v>180</v>
      </c>
      <c r="E307" s="220" t="s">
        <v>1</v>
      </c>
      <c r="F307" s="221" t="s">
        <v>2924</v>
      </c>
      <c r="G307" s="218"/>
      <c r="H307" s="220" t="s">
        <v>1</v>
      </c>
      <c r="I307" s="222"/>
      <c r="J307" s="218"/>
      <c r="K307" s="218"/>
      <c r="L307" s="223"/>
      <c r="M307" s="224"/>
      <c r="N307" s="225"/>
      <c r="O307" s="225"/>
      <c r="P307" s="225"/>
      <c r="Q307" s="225"/>
      <c r="R307" s="225"/>
      <c r="S307" s="225"/>
      <c r="T307" s="226"/>
      <c r="AT307" s="227" t="s">
        <v>180</v>
      </c>
      <c r="AU307" s="227" t="s">
        <v>85</v>
      </c>
      <c r="AV307" s="11" t="s">
        <v>85</v>
      </c>
      <c r="AW307" s="11" t="s">
        <v>38</v>
      </c>
      <c r="AX307" s="11" t="s">
        <v>77</v>
      </c>
      <c r="AY307" s="227" t="s">
        <v>171</v>
      </c>
    </row>
    <row r="308" s="11" customFormat="1">
      <c r="B308" s="217"/>
      <c r="C308" s="218"/>
      <c r="D308" s="219" t="s">
        <v>180</v>
      </c>
      <c r="E308" s="220" t="s">
        <v>1</v>
      </c>
      <c r="F308" s="221" t="s">
        <v>2925</v>
      </c>
      <c r="G308" s="218"/>
      <c r="H308" s="220" t="s">
        <v>1</v>
      </c>
      <c r="I308" s="222"/>
      <c r="J308" s="218"/>
      <c r="K308" s="218"/>
      <c r="L308" s="223"/>
      <c r="M308" s="224"/>
      <c r="N308" s="225"/>
      <c r="O308" s="225"/>
      <c r="P308" s="225"/>
      <c r="Q308" s="225"/>
      <c r="R308" s="225"/>
      <c r="S308" s="225"/>
      <c r="T308" s="226"/>
      <c r="AT308" s="227" t="s">
        <v>180</v>
      </c>
      <c r="AU308" s="227" t="s">
        <v>85</v>
      </c>
      <c r="AV308" s="11" t="s">
        <v>85</v>
      </c>
      <c r="AW308" s="11" t="s">
        <v>38</v>
      </c>
      <c r="AX308" s="11" t="s">
        <v>77</v>
      </c>
      <c r="AY308" s="227" t="s">
        <v>171</v>
      </c>
    </row>
    <row r="309" s="11" customFormat="1">
      <c r="B309" s="217"/>
      <c r="C309" s="218"/>
      <c r="D309" s="219" t="s">
        <v>180</v>
      </c>
      <c r="E309" s="220" t="s">
        <v>1</v>
      </c>
      <c r="F309" s="221" t="s">
        <v>2926</v>
      </c>
      <c r="G309" s="218"/>
      <c r="H309" s="220" t="s">
        <v>1</v>
      </c>
      <c r="I309" s="222"/>
      <c r="J309" s="218"/>
      <c r="K309" s="218"/>
      <c r="L309" s="223"/>
      <c r="M309" s="224"/>
      <c r="N309" s="225"/>
      <c r="O309" s="225"/>
      <c r="P309" s="225"/>
      <c r="Q309" s="225"/>
      <c r="R309" s="225"/>
      <c r="S309" s="225"/>
      <c r="T309" s="226"/>
      <c r="AT309" s="227" t="s">
        <v>180</v>
      </c>
      <c r="AU309" s="227" t="s">
        <v>85</v>
      </c>
      <c r="AV309" s="11" t="s">
        <v>85</v>
      </c>
      <c r="AW309" s="11" t="s">
        <v>38</v>
      </c>
      <c r="AX309" s="11" t="s">
        <v>77</v>
      </c>
      <c r="AY309" s="227" t="s">
        <v>171</v>
      </c>
    </row>
    <row r="310" s="11" customFormat="1">
      <c r="B310" s="217"/>
      <c r="C310" s="218"/>
      <c r="D310" s="219" t="s">
        <v>180</v>
      </c>
      <c r="E310" s="220" t="s">
        <v>1</v>
      </c>
      <c r="F310" s="221" t="s">
        <v>2927</v>
      </c>
      <c r="G310" s="218"/>
      <c r="H310" s="220" t="s">
        <v>1</v>
      </c>
      <c r="I310" s="222"/>
      <c r="J310" s="218"/>
      <c r="K310" s="218"/>
      <c r="L310" s="223"/>
      <c r="M310" s="224"/>
      <c r="N310" s="225"/>
      <c r="O310" s="225"/>
      <c r="P310" s="225"/>
      <c r="Q310" s="225"/>
      <c r="R310" s="225"/>
      <c r="S310" s="225"/>
      <c r="T310" s="226"/>
      <c r="AT310" s="227" t="s">
        <v>180</v>
      </c>
      <c r="AU310" s="227" t="s">
        <v>85</v>
      </c>
      <c r="AV310" s="11" t="s">
        <v>85</v>
      </c>
      <c r="AW310" s="11" t="s">
        <v>38</v>
      </c>
      <c r="AX310" s="11" t="s">
        <v>77</v>
      </c>
      <c r="AY310" s="227" t="s">
        <v>171</v>
      </c>
    </row>
    <row r="311" s="11" customFormat="1">
      <c r="B311" s="217"/>
      <c r="C311" s="218"/>
      <c r="D311" s="219" t="s">
        <v>180</v>
      </c>
      <c r="E311" s="220" t="s">
        <v>1</v>
      </c>
      <c r="F311" s="221" t="s">
        <v>2928</v>
      </c>
      <c r="G311" s="218"/>
      <c r="H311" s="220" t="s">
        <v>1</v>
      </c>
      <c r="I311" s="222"/>
      <c r="J311" s="218"/>
      <c r="K311" s="218"/>
      <c r="L311" s="223"/>
      <c r="M311" s="224"/>
      <c r="N311" s="225"/>
      <c r="O311" s="225"/>
      <c r="P311" s="225"/>
      <c r="Q311" s="225"/>
      <c r="R311" s="225"/>
      <c r="S311" s="225"/>
      <c r="T311" s="226"/>
      <c r="AT311" s="227" t="s">
        <v>180</v>
      </c>
      <c r="AU311" s="227" t="s">
        <v>85</v>
      </c>
      <c r="AV311" s="11" t="s">
        <v>85</v>
      </c>
      <c r="AW311" s="11" t="s">
        <v>38</v>
      </c>
      <c r="AX311" s="11" t="s">
        <v>77</v>
      </c>
      <c r="AY311" s="227" t="s">
        <v>171</v>
      </c>
    </row>
    <row r="312" s="12" customFormat="1">
      <c r="B312" s="228"/>
      <c r="C312" s="229"/>
      <c r="D312" s="219" t="s">
        <v>180</v>
      </c>
      <c r="E312" s="230" t="s">
        <v>1</v>
      </c>
      <c r="F312" s="231" t="s">
        <v>85</v>
      </c>
      <c r="G312" s="229"/>
      <c r="H312" s="232">
        <v>1</v>
      </c>
      <c r="I312" s="233"/>
      <c r="J312" s="229"/>
      <c r="K312" s="229"/>
      <c r="L312" s="234"/>
      <c r="M312" s="235"/>
      <c r="N312" s="236"/>
      <c r="O312" s="236"/>
      <c r="P312" s="236"/>
      <c r="Q312" s="236"/>
      <c r="R312" s="236"/>
      <c r="S312" s="236"/>
      <c r="T312" s="237"/>
      <c r="AT312" s="238" t="s">
        <v>180</v>
      </c>
      <c r="AU312" s="238" t="s">
        <v>85</v>
      </c>
      <c r="AV312" s="12" t="s">
        <v>87</v>
      </c>
      <c r="AW312" s="12" t="s">
        <v>38</v>
      </c>
      <c r="AX312" s="12" t="s">
        <v>85</v>
      </c>
      <c r="AY312" s="238" t="s">
        <v>171</v>
      </c>
    </row>
    <row r="313" s="1" customFormat="1" ht="16.5" customHeight="1">
      <c r="B313" s="38"/>
      <c r="C313" s="205" t="s">
        <v>420</v>
      </c>
      <c r="D313" s="205" t="s">
        <v>173</v>
      </c>
      <c r="E313" s="206" t="s">
        <v>2929</v>
      </c>
      <c r="F313" s="207" t="s">
        <v>2930</v>
      </c>
      <c r="G313" s="208" t="s">
        <v>2746</v>
      </c>
      <c r="H313" s="209">
        <v>1</v>
      </c>
      <c r="I313" s="210"/>
      <c r="J313" s="211">
        <f>ROUND(I313*H313,2)</f>
        <v>0</v>
      </c>
      <c r="K313" s="207" t="s">
        <v>1</v>
      </c>
      <c r="L313" s="43"/>
      <c r="M313" s="212" t="s">
        <v>1</v>
      </c>
      <c r="N313" s="213" t="s">
        <v>48</v>
      </c>
      <c r="O313" s="79"/>
      <c r="P313" s="214">
        <f>O313*H313</f>
        <v>0</v>
      </c>
      <c r="Q313" s="214">
        <v>0</v>
      </c>
      <c r="R313" s="214">
        <f>Q313*H313</f>
        <v>0</v>
      </c>
      <c r="S313" s="214">
        <v>0</v>
      </c>
      <c r="T313" s="215">
        <f>S313*H313</f>
        <v>0</v>
      </c>
      <c r="AR313" s="16" t="s">
        <v>178</v>
      </c>
      <c r="AT313" s="16" t="s">
        <v>173</v>
      </c>
      <c r="AU313" s="16" t="s">
        <v>85</v>
      </c>
      <c r="AY313" s="16" t="s">
        <v>171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6" t="s">
        <v>85</v>
      </c>
      <c r="BK313" s="216">
        <f>ROUND(I313*H313,2)</f>
        <v>0</v>
      </c>
      <c r="BL313" s="16" t="s">
        <v>178</v>
      </c>
      <c r="BM313" s="16" t="s">
        <v>2931</v>
      </c>
    </row>
    <row r="314" s="11" customFormat="1">
      <c r="B314" s="217"/>
      <c r="C314" s="218"/>
      <c r="D314" s="219" t="s">
        <v>180</v>
      </c>
      <c r="E314" s="220" t="s">
        <v>1</v>
      </c>
      <c r="F314" s="221" t="s">
        <v>2932</v>
      </c>
      <c r="G314" s="218"/>
      <c r="H314" s="220" t="s">
        <v>1</v>
      </c>
      <c r="I314" s="222"/>
      <c r="J314" s="218"/>
      <c r="K314" s="218"/>
      <c r="L314" s="223"/>
      <c r="M314" s="224"/>
      <c r="N314" s="225"/>
      <c r="O314" s="225"/>
      <c r="P314" s="225"/>
      <c r="Q314" s="225"/>
      <c r="R314" s="225"/>
      <c r="S314" s="225"/>
      <c r="T314" s="226"/>
      <c r="AT314" s="227" t="s">
        <v>180</v>
      </c>
      <c r="AU314" s="227" t="s">
        <v>85</v>
      </c>
      <c r="AV314" s="11" t="s">
        <v>85</v>
      </c>
      <c r="AW314" s="11" t="s">
        <v>38</v>
      </c>
      <c r="AX314" s="11" t="s">
        <v>77</v>
      </c>
      <c r="AY314" s="227" t="s">
        <v>171</v>
      </c>
    </row>
    <row r="315" s="11" customFormat="1">
      <c r="B315" s="217"/>
      <c r="C315" s="218"/>
      <c r="D315" s="219" t="s">
        <v>180</v>
      </c>
      <c r="E315" s="220" t="s">
        <v>1</v>
      </c>
      <c r="F315" s="221" t="s">
        <v>2933</v>
      </c>
      <c r="G315" s="218"/>
      <c r="H315" s="220" t="s">
        <v>1</v>
      </c>
      <c r="I315" s="222"/>
      <c r="J315" s="218"/>
      <c r="K315" s="218"/>
      <c r="L315" s="223"/>
      <c r="M315" s="224"/>
      <c r="N315" s="225"/>
      <c r="O315" s="225"/>
      <c r="P315" s="225"/>
      <c r="Q315" s="225"/>
      <c r="R315" s="225"/>
      <c r="S315" s="225"/>
      <c r="T315" s="226"/>
      <c r="AT315" s="227" t="s">
        <v>180</v>
      </c>
      <c r="AU315" s="227" t="s">
        <v>85</v>
      </c>
      <c r="AV315" s="11" t="s">
        <v>85</v>
      </c>
      <c r="AW315" s="11" t="s">
        <v>38</v>
      </c>
      <c r="AX315" s="11" t="s">
        <v>77</v>
      </c>
      <c r="AY315" s="227" t="s">
        <v>171</v>
      </c>
    </row>
    <row r="316" s="11" customFormat="1">
      <c r="B316" s="217"/>
      <c r="C316" s="218"/>
      <c r="D316" s="219" t="s">
        <v>180</v>
      </c>
      <c r="E316" s="220" t="s">
        <v>1</v>
      </c>
      <c r="F316" s="221" t="s">
        <v>2934</v>
      </c>
      <c r="G316" s="218"/>
      <c r="H316" s="220" t="s">
        <v>1</v>
      </c>
      <c r="I316" s="222"/>
      <c r="J316" s="218"/>
      <c r="K316" s="218"/>
      <c r="L316" s="223"/>
      <c r="M316" s="224"/>
      <c r="N316" s="225"/>
      <c r="O316" s="225"/>
      <c r="P316" s="225"/>
      <c r="Q316" s="225"/>
      <c r="R316" s="225"/>
      <c r="S316" s="225"/>
      <c r="T316" s="226"/>
      <c r="AT316" s="227" t="s">
        <v>180</v>
      </c>
      <c r="AU316" s="227" t="s">
        <v>85</v>
      </c>
      <c r="AV316" s="11" t="s">
        <v>85</v>
      </c>
      <c r="AW316" s="11" t="s">
        <v>38</v>
      </c>
      <c r="AX316" s="11" t="s">
        <v>77</v>
      </c>
      <c r="AY316" s="227" t="s">
        <v>171</v>
      </c>
    </row>
    <row r="317" s="11" customFormat="1">
      <c r="B317" s="217"/>
      <c r="C317" s="218"/>
      <c r="D317" s="219" t="s">
        <v>180</v>
      </c>
      <c r="E317" s="220" t="s">
        <v>1</v>
      </c>
      <c r="F317" s="221" t="s">
        <v>2935</v>
      </c>
      <c r="G317" s="218"/>
      <c r="H317" s="220" t="s">
        <v>1</v>
      </c>
      <c r="I317" s="222"/>
      <c r="J317" s="218"/>
      <c r="K317" s="218"/>
      <c r="L317" s="223"/>
      <c r="M317" s="224"/>
      <c r="N317" s="225"/>
      <c r="O317" s="225"/>
      <c r="P317" s="225"/>
      <c r="Q317" s="225"/>
      <c r="R317" s="225"/>
      <c r="S317" s="225"/>
      <c r="T317" s="226"/>
      <c r="AT317" s="227" t="s">
        <v>180</v>
      </c>
      <c r="AU317" s="227" t="s">
        <v>85</v>
      </c>
      <c r="AV317" s="11" t="s">
        <v>85</v>
      </c>
      <c r="AW317" s="11" t="s">
        <v>38</v>
      </c>
      <c r="AX317" s="11" t="s">
        <v>77</v>
      </c>
      <c r="AY317" s="227" t="s">
        <v>171</v>
      </c>
    </row>
    <row r="318" s="11" customFormat="1">
      <c r="B318" s="217"/>
      <c r="C318" s="218"/>
      <c r="D318" s="219" t="s">
        <v>180</v>
      </c>
      <c r="E318" s="220" t="s">
        <v>1</v>
      </c>
      <c r="F318" s="221" t="s">
        <v>2936</v>
      </c>
      <c r="G318" s="218"/>
      <c r="H318" s="220" t="s">
        <v>1</v>
      </c>
      <c r="I318" s="222"/>
      <c r="J318" s="218"/>
      <c r="K318" s="218"/>
      <c r="L318" s="223"/>
      <c r="M318" s="224"/>
      <c r="N318" s="225"/>
      <c r="O318" s="225"/>
      <c r="P318" s="225"/>
      <c r="Q318" s="225"/>
      <c r="R318" s="225"/>
      <c r="S318" s="225"/>
      <c r="T318" s="226"/>
      <c r="AT318" s="227" t="s">
        <v>180</v>
      </c>
      <c r="AU318" s="227" t="s">
        <v>85</v>
      </c>
      <c r="AV318" s="11" t="s">
        <v>85</v>
      </c>
      <c r="AW318" s="11" t="s">
        <v>38</v>
      </c>
      <c r="AX318" s="11" t="s">
        <v>77</v>
      </c>
      <c r="AY318" s="227" t="s">
        <v>171</v>
      </c>
    </row>
    <row r="319" s="12" customFormat="1">
      <c r="B319" s="228"/>
      <c r="C319" s="229"/>
      <c r="D319" s="219" t="s">
        <v>180</v>
      </c>
      <c r="E319" s="230" t="s">
        <v>1</v>
      </c>
      <c r="F319" s="231" t="s">
        <v>85</v>
      </c>
      <c r="G319" s="229"/>
      <c r="H319" s="232">
        <v>1</v>
      </c>
      <c r="I319" s="233"/>
      <c r="J319" s="229"/>
      <c r="K319" s="229"/>
      <c r="L319" s="234"/>
      <c r="M319" s="235"/>
      <c r="N319" s="236"/>
      <c r="O319" s="236"/>
      <c r="P319" s="236"/>
      <c r="Q319" s="236"/>
      <c r="R319" s="236"/>
      <c r="S319" s="236"/>
      <c r="T319" s="237"/>
      <c r="AT319" s="238" t="s">
        <v>180</v>
      </c>
      <c r="AU319" s="238" t="s">
        <v>85</v>
      </c>
      <c r="AV319" s="12" t="s">
        <v>87</v>
      </c>
      <c r="AW319" s="12" t="s">
        <v>38</v>
      </c>
      <c r="AX319" s="12" t="s">
        <v>85</v>
      </c>
      <c r="AY319" s="238" t="s">
        <v>171</v>
      </c>
    </row>
    <row r="320" s="1" customFormat="1" ht="16.5" customHeight="1">
      <c r="B320" s="38"/>
      <c r="C320" s="205" t="s">
        <v>425</v>
      </c>
      <c r="D320" s="205" t="s">
        <v>173</v>
      </c>
      <c r="E320" s="206" t="s">
        <v>2937</v>
      </c>
      <c r="F320" s="207" t="s">
        <v>2938</v>
      </c>
      <c r="G320" s="208" t="s">
        <v>2746</v>
      </c>
      <c r="H320" s="209">
        <v>1</v>
      </c>
      <c r="I320" s="210"/>
      <c r="J320" s="211">
        <f>ROUND(I320*H320,2)</f>
        <v>0</v>
      </c>
      <c r="K320" s="207" t="s">
        <v>1</v>
      </c>
      <c r="L320" s="43"/>
      <c r="M320" s="212" t="s">
        <v>1</v>
      </c>
      <c r="N320" s="213" t="s">
        <v>48</v>
      </c>
      <c r="O320" s="79"/>
      <c r="P320" s="214">
        <f>O320*H320</f>
        <v>0</v>
      </c>
      <c r="Q320" s="214">
        <v>0</v>
      </c>
      <c r="R320" s="214">
        <f>Q320*H320</f>
        <v>0</v>
      </c>
      <c r="S320" s="214">
        <v>0</v>
      </c>
      <c r="T320" s="215">
        <f>S320*H320</f>
        <v>0</v>
      </c>
      <c r="AR320" s="16" t="s">
        <v>178</v>
      </c>
      <c r="AT320" s="16" t="s">
        <v>173</v>
      </c>
      <c r="AU320" s="16" t="s">
        <v>85</v>
      </c>
      <c r="AY320" s="16" t="s">
        <v>171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6" t="s">
        <v>85</v>
      </c>
      <c r="BK320" s="216">
        <f>ROUND(I320*H320,2)</f>
        <v>0</v>
      </c>
      <c r="BL320" s="16" t="s">
        <v>178</v>
      </c>
      <c r="BM320" s="16" t="s">
        <v>2939</v>
      </c>
    </row>
    <row r="321" s="11" customFormat="1">
      <c r="B321" s="217"/>
      <c r="C321" s="218"/>
      <c r="D321" s="219" t="s">
        <v>180</v>
      </c>
      <c r="E321" s="220" t="s">
        <v>1</v>
      </c>
      <c r="F321" s="221" t="s">
        <v>2940</v>
      </c>
      <c r="G321" s="218"/>
      <c r="H321" s="220" t="s">
        <v>1</v>
      </c>
      <c r="I321" s="222"/>
      <c r="J321" s="218"/>
      <c r="K321" s="218"/>
      <c r="L321" s="223"/>
      <c r="M321" s="224"/>
      <c r="N321" s="225"/>
      <c r="O321" s="225"/>
      <c r="P321" s="225"/>
      <c r="Q321" s="225"/>
      <c r="R321" s="225"/>
      <c r="S321" s="225"/>
      <c r="T321" s="226"/>
      <c r="AT321" s="227" t="s">
        <v>180</v>
      </c>
      <c r="AU321" s="227" t="s">
        <v>85</v>
      </c>
      <c r="AV321" s="11" t="s">
        <v>85</v>
      </c>
      <c r="AW321" s="11" t="s">
        <v>38</v>
      </c>
      <c r="AX321" s="11" t="s">
        <v>77</v>
      </c>
      <c r="AY321" s="227" t="s">
        <v>171</v>
      </c>
    </row>
    <row r="322" s="11" customFormat="1">
      <c r="B322" s="217"/>
      <c r="C322" s="218"/>
      <c r="D322" s="219" t="s">
        <v>180</v>
      </c>
      <c r="E322" s="220" t="s">
        <v>1</v>
      </c>
      <c r="F322" s="221" t="s">
        <v>2941</v>
      </c>
      <c r="G322" s="218"/>
      <c r="H322" s="220" t="s">
        <v>1</v>
      </c>
      <c r="I322" s="222"/>
      <c r="J322" s="218"/>
      <c r="K322" s="218"/>
      <c r="L322" s="223"/>
      <c r="M322" s="224"/>
      <c r="N322" s="225"/>
      <c r="O322" s="225"/>
      <c r="P322" s="225"/>
      <c r="Q322" s="225"/>
      <c r="R322" s="225"/>
      <c r="S322" s="225"/>
      <c r="T322" s="226"/>
      <c r="AT322" s="227" t="s">
        <v>180</v>
      </c>
      <c r="AU322" s="227" t="s">
        <v>85</v>
      </c>
      <c r="AV322" s="11" t="s">
        <v>85</v>
      </c>
      <c r="AW322" s="11" t="s">
        <v>38</v>
      </c>
      <c r="AX322" s="11" t="s">
        <v>77</v>
      </c>
      <c r="AY322" s="227" t="s">
        <v>171</v>
      </c>
    </row>
    <row r="323" s="11" customFormat="1">
      <c r="B323" s="217"/>
      <c r="C323" s="218"/>
      <c r="D323" s="219" t="s">
        <v>180</v>
      </c>
      <c r="E323" s="220" t="s">
        <v>1</v>
      </c>
      <c r="F323" s="221" t="s">
        <v>2942</v>
      </c>
      <c r="G323" s="218"/>
      <c r="H323" s="220" t="s">
        <v>1</v>
      </c>
      <c r="I323" s="222"/>
      <c r="J323" s="218"/>
      <c r="K323" s="218"/>
      <c r="L323" s="223"/>
      <c r="M323" s="224"/>
      <c r="N323" s="225"/>
      <c r="O323" s="225"/>
      <c r="P323" s="225"/>
      <c r="Q323" s="225"/>
      <c r="R323" s="225"/>
      <c r="S323" s="225"/>
      <c r="T323" s="226"/>
      <c r="AT323" s="227" t="s">
        <v>180</v>
      </c>
      <c r="AU323" s="227" t="s">
        <v>85</v>
      </c>
      <c r="AV323" s="11" t="s">
        <v>85</v>
      </c>
      <c r="AW323" s="11" t="s">
        <v>38</v>
      </c>
      <c r="AX323" s="11" t="s">
        <v>77</v>
      </c>
      <c r="AY323" s="227" t="s">
        <v>171</v>
      </c>
    </row>
    <row r="324" s="12" customFormat="1">
      <c r="B324" s="228"/>
      <c r="C324" s="229"/>
      <c r="D324" s="219" t="s">
        <v>180</v>
      </c>
      <c r="E324" s="230" t="s">
        <v>1</v>
      </c>
      <c r="F324" s="231" t="s">
        <v>85</v>
      </c>
      <c r="G324" s="229"/>
      <c r="H324" s="232">
        <v>1</v>
      </c>
      <c r="I324" s="233"/>
      <c r="J324" s="229"/>
      <c r="K324" s="229"/>
      <c r="L324" s="234"/>
      <c r="M324" s="235"/>
      <c r="N324" s="236"/>
      <c r="O324" s="236"/>
      <c r="P324" s="236"/>
      <c r="Q324" s="236"/>
      <c r="R324" s="236"/>
      <c r="S324" s="236"/>
      <c r="T324" s="237"/>
      <c r="AT324" s="238" t="s">
        <v>180</v>
      </c>
      <c r="AU324" s="238" t="s">
        <v>85</v>
      </c>
      <c r="AV324" s="12" t="s">
        <v>87</v>
      </c>
      <c r="AW324" s="12" t="s">
        <v>38</v>
      </c>
      <c r="AX324" s="12" t="s">
        <v>85</v>
      </c>
      <c r="AY324" s="238" t="s">
        <v>171</v>
      </c>
    </row>
    <row r="325" s="1" customFormat="1" ht="16.5" customHeight="1">
      <c r="B325" s="38"/>
      <c r="C325" s="205" t="s">
        <v>430</v>
      </c>
      <c r="D325" s="205" t="s">
        <v>173</v>
      </c>
      <c r="E325" s="206" t="s">
        <v>2943</v>
      </c>
      <c r="F325" s="207" t="s">
        <v>2944</v>
      </c>
      <c r="G325" s="208" t="s">
        <v>2746</v>
      </c>
      <c r="H325" s="209">
        <v>1</v>
      </c>
      <c r="I325" s="210"/>
      <c r="J325" s="211">
        <f>ROUND(I325*H325,2)</f>
        <v>0</v>
      </c>
      <c r="K325" s="207" t="s">
        <v>1</v>
      </c>
      <c r="L325" s="43"/>
      <c r="M325" s="212" t="s">
        <v>1</v>
      </c>
      <c r="N325" s="213" t="s">
        <v>48</v>
      </c>
      <c r="O325" s="79"/>
      <c r="P325" s="214">
        <f>O325*H325</f>
        <v>0</v>
      </c>
      <c r="Q325" s="214">
        <v>0</v>
      </c>
      <c r="R325" s="214">
        <f>Q325*H325</f>
        <v>0</v>
      </c>
      <c r="S325" s="214">
        <v>0</v>
      </c>
      <c r="T325" s="215">
        <f>S325*H325</f>
        <v>0</v>
      </c>
      <c r="AR325" s="16" t="s">
        <v>178</v>
      </c>
      <c r="AT325" s="16" t="s">
        <v>173</v>
      </c>
      <c r="AU325" s="16" t="s">
        <v>85</v>
      </c>
      <c r="AY325" s="16" t="s">
        <v>171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16" t="s">
        <v>85</v>
      </c>
      <c r="BK325" s="216">
        <f>ROUND(I325*H325,2)</f>
        <v>0</v>
      </c>
      <c r="BL325" s="16" t="s">
        <v>178</v>
      </c>
      <c r="BM325" s="16" t="s">
        <v>2945</v>
      </c>
    </row>
    <row r="326" s="11" customFormat="1">
      <c r="B326" s="217"/>
      <c r="C326" s="218"/>
      <c r="D326" s="219" t="s">
        <v>180</v>
      </c>
      <c r="E326" s="220" t="s">
        <v>1</v>
      </c>
      <c r="F326" s="221" t="s">
        <v>2946</v>
      </c>
      <c r="G326" s="218"/>
      <c r="H326" s="220" t="s">
        <v>1</v>
      </c>
      <c r="I326" s="222"/>
      <c r="J326" s="218"/>
      <c r="K326" s="218"/>
      <c r="L326" s="223"/>
      <c r="M326" s="224"/>
      <c r="N326" s="225"/>
      <c r="O326" s="225"/>
      <c r="P326" s="225"/>
      <c r="Q326" s="225"/>
      <c r="R326" s="225"/>
      <c r="S326" s="225"/>
      <c r="T326" s="226"/>
      <c r="AT326" s="227" t="s">
        <v>180</v>
      </c>
      <c r="AU326" s="227" t="s">
        <v>85</v>
      </c>
      <c r="AV326" s="11" t="s">
        <v>85</v>
      </c>
      <c r="AW326" s="11" t="s">
        <v>38</v>
      </c>
      <c r="AX326" s="11" t="s">
        <v>77</v>
      </c>
      <c r="AY326" s="227" t="s">
        <v>171</v>
      </c>
    </row>
    <row r="327" s="11" customFormat="1">
      <c r="B327" s="217"/>
      <c r="C327" s="218"/>
      <c r="D327" s="219" t="s">
        <v>180</v>
      </c>
      <c r="E327" s="220" t="s">
        <v>1</v>
      </c>
      <c r="F327" s="221" t="s">
        <v>2947</v>
      </c>
      <c r="G327" s="218"/>
      <c r="H327" s="220" t="s">
        <v>1</v>
      </c>
      <c r="I327" s="222"/>
      <c r="J327" s="218"/>
      <c r="K327" s="218"/>
      <c r="L327" s="223"/>
      <c r="M327" s="224"/>
      <c r="N327" s="225"/>
      <c r="O327" s="225"/>
      <c r="P327" s="225"/>
      <c r="Q327" s="225"/>
      <c r="R327" s="225"/>
      <c r="S327" s="225"/>
      <c r="T327" s="226"/>
      <c r="AT327" s="227" t="s">
        <v>180</v>
      </c>
      <c r="AU327" s="227" t="s">
        <v>85</v>
      </c>
      <c r="AV327" s="11" t="s">
        <v>85</v>
      </c>
      <c r="AW327" s="11" t="s">
        <v>38</v>
      </c>
      <c r="AX327" s="11" t="s">
        <v>77</v>
      </c>
      <c r="AY327" s="227" t="s">
        <v>171</v>
      </c>
    </row>
    <row r="328" s="11" customFormat="1">
      <c r="B328" s="217"/>
      <c r="C328" s="218"/>
      <c r="D328" s="219" t="s">
        <v>180</v>
      </c>
      <c r="E328" s="220" t="s">
        <v>1</v>
      </c>
      <c r="F328" s="221" t="s">
        <v>2948</v>
      </c>
      <c r="G328" s="218"/>
      <c r="H328" s="220" t="s">
        <v>1</v>
      </c>
      <c r="I328" s="222"/>
      <c r="J328" s="218"/>
      <c r="K328" s="218"/>
      <c r="L328" s="223"/>
      <c r="M328" s="224"/>
      <c r="N328" s="225"/>
      <c r="O328" s="225"/>
      <c r="P328" s="225"/>
      <c r="Q328" s="225"/>
      <c r="R328" s="225"/>
      <c r="S328" s="225"/>
      <c r="T328" s="226"/>
      <c r="AT328" s="227" t="s">
        <v>180</v>
      </c>
      <c r="AU328" s="227" t="s">
        <v>85</v>
      </c>
      <c r="AV328" s="11" t="s">
        <v>85</v>
      </c>
      <c r="AW328" s="11" t="s">
        <v>38</v>
      </c>
      <c r="AX328" s="11" t="s">
        <v>77</v>
      </c>
      <c r="AY328" s="227" t="s">
        <v>171</v>
      </c>
    </row>
    <row r="329" s="12" customFormat="1">
      <c r="B329" s="228"/>
      <c r="C329" s="229"/>
      <c r="D329" s="219" t="s">
        <v>180</v>
      </c>
      <c r="E329" s="230" t="s">
        <v>1</v>
      </c>
      <c r="F329" s="231" t="s">
        <v>85</v>
      </c>
      <c r="G329" s="229"/>
      <c r="H329" s="232">
        <v>1</v>
      </c>
      <c r="I329" s="233"/>
      <c r="J329" s="229"/>
      <c r="K329" s="229"/>
      <c r="L329" s="234"/>
      <c r="M329" s="235"/>
      <c r="N329" s="236"/>
      <c r="O329" s="236"/>
      <c r="P329" s="236"/>
      <c r="Q329" s="236"/>
      <c r="R329" s="236"/>
      <c r="S329" s="236"/>
      <c r="T329" s="237"/>
      <c r="AT329" s="238" t="s">
        <v>180</v>
      </c>
      <c r="AU329" s="238" t="s">
        <v>85</v>
      </c>
      <c r="AV329" s="12" t="s">
        <v>87</v>
      </c>
      <c r="AW329" s="12" t="s">
        <v>38</v>
      </c>
      <c r="AX329" s="12" t="s">
        <v>85</v>
      </c>
      <c r="AY329" s="238" t="s">
        <v>171</v>
      </c>
    </row>
    <row r="330" s="1" customFormat="1" ht="16.5" customHeight="1">
      <c r="B330" s="38"/>
      <c r="C330" s="205" t="s">
        <v>435</v>
      </c>
      <c r="D330" s="205" t="s">
        <v>173</v>
      </c>
      <c r="E330" s="206" t="s">
        <v>2949</v>
      </c>
      <c r="F330" s="207" t="s">
        <v>2938</v>
      </c>
      <c r="G330" s="208" t="s">
        <v>2746</v>
      </c>
      <c r="H330" s="209">
        <v>1</v>
      </c>
      <c r="I330" s="210"/>
      <c r="J330" s="211">
        <f>ROUND(I330*H330,2)</f>
        <v>0</v>
      </c>
      <c r="K330" s="207" t="s">
        <v>1</v>
      </c>
      <c r="L330" s="43"/>
      <c r="M330" s="212" t="s">
        <v>1</v>
      </c>
      <c r="N330" s="213" t="s">
        <v>48</v>
      </c>
      <c r="O330" s="79"/>
      <c r="P330" s="214">
        <f>O330*H330</f>
        <v>0</v>
      </c>
      <c r="Q330" s="214">
        <v>0</v>
      </c>
      <c r="R330" s="214">
        <f>Q330*H330</f>
        <v>0</v>
      </c>
      <c r="S330" s="214">
        <v>0</v>
      </c>
      <c r="T330" s="215">
        <f>S330*H330</f>
        <v>0</v>
      </c>
      <c r="AR330" s="16" t="s">
        <v>178</v>
      </c>
      <c r="AT330" s="16" t="s">
        <v>173</v>
      </c>
      <c r="AU330" s="16" t="s">
        <v>85</v>
      </c>
      <c r="AY330" s="16" t="s">
        <v>171</v>
      </c>
      <c r="BE330" s="216">
        <f>IF(N330="základní",J330,0)</f>
        <v>0</v>
      </c>
      <c r="BF330" s="216">
        <f>IF(N330="snížená",J330,0)</f>
        <v>0</v>
      </c>
      <c r="BG330" s="216">
        <f>IF(N330="zákl. přenesená",J330,0)</f>
        <v>0</v>
      </c>
      <c r="BH330" s="216">
        <f>IF(N330="sníž. přenesená",J330,0)</f>
        <v>0</v>
      </c>
      <c r="BI330" s="216">
        <f>IF(N330="nulová",J330,0)</f>
        <v>0</v>
      </c>
      <c r="BJ330" s="16" t="s">
        <v>85</v>
      </c>
      <c r="BK330" s="216">
        <f>ROUND(I330*H330,2)</f>
        <v>0</v>
      </c>
      <c r="BL330" s="16" t="s">
        <v>178</v>
      </c>
      <c r="BM330" s="16" t="s">
        <v>2950</v>
      </c>
    </row>
    <row r="331" s="11" customFormat="1">
      <c r="B331" s="217"/>
      <c r="C331" s="218"/>
      <c r="D331" s="219" t="s">
        <v>180</v>
      </c>
      <c r="E331" s="220" t="s">
        <v>1</v>
      </c>
      <c r="F331" s="221" t="s">
        <v>2951</v>
      </c>
      <c r="G331" s="218"/>
      <c r="H331" s="220" t="s">
        <v>1</v>
      </c>
      <c r="I331" s="222"/>
      <c r="J331" s="218"/>
      <c r="K331" s="218"/>
      <c r="L331" s="223"/>
      <c r="M331" s="224"/>
      <c r="N331" s="225"/>
      <c r="O331" s="225"/>
      <c r="P331" s="225"/>
      <c r="Q331" s="225"/>
      <c r="R331" s="225"/>
      <c r="S331" s="225"/>
      <c r="T331" s="226"/>
      <c r="AT331" s="227" t="s">
        <v>180</v>
      </c>
      <c r="AU331" s="227" t="s">
        <v>85</v>
      </c>
      <c r="AV331" s="11" t="s">
        <v>85</v>
      </c>
      <c r="AW331" s="11" t="s">
        <v>38</v>
      </c>
      <c r="AX331" s="11" t="s">
        <v>77</v>
      </c>
      <c r="AY331" s="227" t="s">
        <v>171</v>
      </c>
    </row>
    <row r="332" s="11" customFormat="1">
      <c r="B332" s="217"/>
      <c r="C332" s="218"/>
      <c r="D332" s="219" t="s">
        <v>180</v>
      </c>
      <c r="E332" s="220" t="s">
        <v>1</v>
      </c>
      <c r="F332" s="221" t="s">
        <v>2952</v>
      </c>
      <c r="G332" s="218"/>
      <c r="H332" s="220" t="s">
        <v>1</v>
      </c>
      <c r="I332" s="222"/>
      <c r="J332" s="218"/>
      <c r="K332" s="218"/>
      <c r="L332" s="223"/>
      <c r="M332" s="224"/>
      <c r="N332" s="225"/>
      <c r="O332" s="225"/>
      <c r="P332" s="225"/>
      <c r="Q332" s="225"/>
      <c r="R332" s="225"/>
      <c r="S332" s="225"/>
      <c r="T332" s="226"/>
      <c r="AT332" s="227" t="s">
        <v>180</v>
      </c>
      <c r="AU332" s="227" t="s">
        <v>85</v>
      </c>
      <c r="AV332" s="11" t="s">
        <v>85</v>
      </c>
      <c r="AW332" s="11" t="s">
        <v>38</v>
      </c>
      <c r="AX332" s="11" t="s">
        <v>77</v>
      </c>
      <c r="AY332" s="227" t="s">
        <v>171</v>
      </c>
    </row>
    <row r="333" s="11" customFormat="1">
      <c r="B333" s="217"/>
      <c r="C333" s="218"/>
      <c r="D333" s="219" t="s">
        <v>180</v>
      </c>
      <c r="E333" s="220" t="s">
        <v>1</v>
      </c>
      <c r="F333" s="221" t="s">
        <v>2953</v>
      </c>
      <c r="G333" s="218"/>
      <c r="H333" s="220" t="s">
        <v>1</v>
      </c>
      <c r="I333" s="222"/>
      <c r="J333" s="218"/>
      <c r="K333" s="218"/>
      <c r="L333" s="223"/>
      <c r="M333" s="224"/>
      <c r="N333" s="225"/>
      <c r="O333" s="225"/>
      <c r="P333" s="225"/>
      <c r="Q333" s="225"/>
      <c r="R333" s="225"/>
      <c r="S333" s="225"/>
      <c r="T333" s="226"/>
      <c r="AT333" s="227" t="s">
        <v>180</v>
      </c>
      <c r="AU333" s="227" t="s">
        <v>85</v>
      </c>
      <c r="AV333" s="11" t="s">
        <v>85</v>
      </c>
      <c r="AW333" s="11" t="s">
        <v>38</v>
      </c>
      <c r="AX333" s="11" t="s">
        <v>77</v>
      </c>
      <c r="AY333" s="227" t="s">
        <v>171</v>
      </c>
    </row>
    <row r="334" s="11" customFormat="1">
      <c r="B334" s="217"/>
      <c r="C334" s="218"/>
      <c r="D334" s="219" t="s">
        <v>180</v>
      </c>
      <c r="E334" s="220" t="s">
        <v>1</v>
      </c>
      <c r="F334" s="221" t="s">
        <v>2954</v>
      </c>
      <c r="G334" s="218"/>
      <c r="H334" s="220" t="s">
        <v>1</v>
      </c>
      <c r="I334" s="222"/>
      <c r="J334" s="218"/>
      <c r="K334" s="218"/>
      <c r="L334" s="223"/>
      <c r="M334" s="224"/>
      <c r="N334" s="225"/>
      <c r="O334" s="225"/>
      <c r="P334" s="225"/>
      <c r="Q334" s="225"/>
      <c r="R334" s="225"/>
      <c r="S334" s="225"/>
      <c r="T334" s="226"/>
      <c r="AT334" s="227" t="s">
        <v>180</v>
      </c>
      <c r="AU334" s="227" t="s">
        <v>85</v>
      </c>
      <c r="AV334" s="11" t="s">
        <v>85</v>
      </c>
      <c r="AW334" s="11" t="s">
        <v>38</v>
      </c>
      <c r="AX334" s="11" t="s">
        <v>77</v>
      </c>
      <c r="AY334" s="227" t="s">
        <v>171</v>
      </c>
    </row>
    <row r="335" s="12" customFormat="1">
      <c r="B335" s="228"/>
      <c r="C335" s="229"/>
      <c r="D335" s="219" t="s">
        <v>180</v>
      </c>
      <c r="E335" s="230" t="s">
        <v>1</v>
      </c>
      <c r="F335" s="231" t="s">
        <v>85</v>
      </c>
      <c r="G335" s="229"/>
      <c r="H335" s="232">
        <v>1</v>
      </c>
      <c r="I335" s="233"/>
      <c r="J335" s="229"/>
      <c r="K335" s="229"/>
      <c r="L335" s="234"/>
      <c r="M335" s="235"/>
      <c r="N335" s="236"/>
      <c r="O335" s="236"/>
      <c r="P335" s="236"/>
      <c r="Q335" s="236"/>
      <c r="R335" s="236"/>
      <c r="S335" s="236"/>
      <c r="T335" s="237"/>
      <c r="AT335" s="238" t="s">
        <v>180</v>
      </c>
      <c r="AU335" s="238" t="s">
        <v>85</v>
      </c>
      <c r="AV335" s="12" t="s">
        <v>87</v>
      </c>
      <c r="AW335" s="12" t="s">
        <v>38</v>
      </c>
      <c r="AX335" s="12" t="s">
        <v>85</v>
      </c>
      <c r="AY335" s="238" t="s">
        <v>171</v>
      </c>
    </row>
    <row r="336" s="1" customFormat="1" ht="16.5" customHeight="1">
      <c r="B336" s="38"/>
      <c r="C336" s="205" t="s">
        <v>438</v>
      </c>
      <c r="D336" s="205" t="s">
        <v>173</v>
      </c>
      <c r="E336" s="206" t="s">
        <v>2955</v>
      </c>
      <c r="F336" s="207" t="s">
        <v>2956</v>
      </c>
      <c r="G336" s="208" t="s">
        <v>2746</v>
      </c>
      <c r="H336" s="209">
        <v>1</v>
      </c>
      <c r="I336" s="210"/>
      <c r="J336" s="211">
        <f>ROUND(I336*H336,2)</f>
        <v>0</v>
      </c>
      <c r="K336" s="207" t="s">
        <v>1</v>
      </c>
      <c r="L336" s="43"/>
      <c r="M336" s="212" t="s">
        <v>1</v>
      </c>
      <c r="N336" s="213" t="s">
        <v>48</v>
      </c>
      <c r="O336" s="79"/>
      <c r="P336" s="214">
        <f>O336*H336</f>
        <v>0</v>
      </c>
      <c r="Q336" s="214">
        <v>0</v>
      </c>
      <c r="R336" s="214">
        <f>Q336*H336</f>
        <v>0</v>
      </c>
      <c r="S336" s="214">
        <v>0</v>
      </c>
      <c r="T336" s="215">
        <f>S336*H336</f>
        <v>0</v>
      </c>
      <c r="AR336" s="16" t="s">
        <v>178</v>
      </c>
      <c r="AT336" s="16" t="s">
        <v>173</v>
      </c>
      <c r="AU336" s="16" t="s">
        <v>85</v>
      </c>
      <c r="AY336" s="16" t="s">
        <v>171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6" t="s">
        <v>85</v>
      </c>
      <c r="BK336" s="216">
        <f>ROUND(I336*H336,2)</f>
        <v>0</v>
      </c>
      <c r="BL336" s="16" t="s">
        <v>178</v>
      </c>
      <c r="BM336" s="16" t="s">
        <v>2957</v>
      </c>
    </row>
    <row r="337" s="11" customFormat="1">
      <c r="B337" s="217"/>
      <c r="C337" s="218"/>
      <c r="D337" s="219" t="s">
        <v>180</v>
      </c>
      <c r="E337" s="220" t="s">
        <v>1</v>
      </c>
      <c r="F337" s="221" t="s">
        <v>2958</v>
      </c>
      <c r="G337" s="218"/>
      <c r="H337" s="220" t="s">
        <v>1</v>
      </c>
      <c r="I337" s="222"/>
      <c r="J337" s="218"/>
      <c r="K337" s="218"/>
      <c r="L337" s="223"/>
      <c r="M337" s="224"/>
      <c r="N337" s="225"/>
      <c r="O337" s="225"/>
      <c r="P337" s="225"/>
      <c r="Q337" s="225"/>
      <c r="R337" s="225"/>
      <c r="S337" s="225"/>
      <c r="T337" s="226"/>
      <c r="AT337" s="227" t="s">
        <v>180</v>
      </c>
      <c r="AU337" s="227" t="s">
        <v>85</v>
      </c>
      <c r="AV337" s="11" t="s">
        <v>85</v>
      </c>
      <c r="AW337" s="11" t="s">
        <v>38</v>
      </c>
      <c r="AX337" s="11" t="s">
        <v>77</v>
      </c>
      <c r="AY337" s="227" t="s">
        <v>171</v>
      </c>
    </row>
    <row r="338" s="11" customFormat="1">
      <c r="B338" s="217"/>
      <c r="C338" s="218"/>
      <c r="D338" s="219" t="s">
        <v>180</v>
      </c>
      <c r="E338" s="220" t="s">
        <v>1</v>
      </c>
      <c r="F338" s="221" t="s">
        <v>2959</v>
      </c>
      <c r="G338" s="218"/>
      <c r="H338" s="220" t="s">
        <v>1</v>
      </c>
      <c r="I338" s="222"/>
      <c r="J338" s="218"/>
      <c r="K338" s="218"/>
      <c r="L338" s="223"/>
      <c r="M338" s="224"/>
      <c r="N338" s="225"/>
      <c r="O338" s="225"/>
      <c r="P338" s="225"/>
      <c r="Q338" s="225"/>
      <c r="R338" s="225"/>
      <c r="S338" s="225"/>
      <c r="T338" s="226"/>
      <c r="AT338" s="227" t="s">
        <v>180</v>
      </c>
      <c r="AU338" s="227" t="s">
        <v>85</v>
      </c>
      <c r="AV338" s="11" t="s">
        <v>85</v>
      </c>
      <c r="AW338" s="11" t="s">
        <v>38</v>
      </c>
      <c r="AX338" s="11" t="s">
        <v>77</v>
      </c>
      <c r="AY338" s="227" t="s">
        <v>171</v>
      </c>
    </row>
    <row r="339" s="11" customFormat="1">
      <c r="B339" s="217"/>
      <c r="C339" s="218"/>
      <c r="D339" s="219" t="s">
        <v>180</v>
      </c>
      <c r="E339" s="220" t="s">
        <v>1</v>
      </c>
      <c r="F339" s="221" t="s">
        <v>2960</v>
      </c>
      <c r="G339" s="218"/>
      <c r="H339" s="220" t="s">
        <v>1</v>
      </c>
      <c r="I339" s="222"/>
      <c r="J339" s="218"/>
      <c r="K339" s="218"/>
      <c r="L339" s="223"/>
      <c r="M339" s="224"/>
      <c r="N339" s="225"/>
      <c r="O339" s="225"/>
      <c r="P339" s="225"/>
      <c r="Q339" s="225"/>
      <c r="R339" s="225"/>
      <c r="S339" s="225"/>
      <c r="T339" s="226"/>
      <c r="AT339" s="227" t="s">
        <v>180</v>
      </c>
      <c r="AU339" s="227" t="s">
        <v>85</v>
      </c>
      <c r="AV339" s="11" t="s">
        <v>85</v>
      </c>
      <c r="AW339" s="11" t="s">
        <v>38</v>
      </c>
      <c r="AX339" s="11" t="s">
        <v>77</v>
      </c>
      <c r="AY339" s="227" t="s">
        <v>171</v>
      </c>
    </row>
    <row r="340" s="12" customFormat="1">
      <c r="B340" s="228"/>
      <c r="C340" s="229"/>
      <c r="D340" s="219" t="s">
        <v>180</v>
      </c>
      <c r="E340" s="230" t="s">
        <v>1</v>
      </c>
      <c r="F340" s="231" t="s">
        <v>85</v>
      </c>
      <c r="G340" s="229"/>
      <c r="H340" s="232">
        <v>1</v>
      </c>
      <c r="I340" s="233"/>
      <c r="J340" s="229"/>
      <c r="K340" s="229"/>
      <c r="L340" s="234"/>
      <c r="M340" s="235"/>
      <c r="N340" s="236"/>
      <c r="O340" s="236"/>
      <c r="P340" s="236"/>
      <c r="Q340" s="236"/>
      <c r="R340" s="236"/>
      <c r="S340" s="236"/>
      <c r="T340" s="237"/>
      <c r="AT340" s="238" t="s">
        <v>180</v>
      </c>
      <c r="AU340" s="238" t="s">
        <v>85</v>
      </c>
      <c r="AV340" s="12" t="s">
        <v>87</v>
      </c>
      <c r="AW340" s="12" t="s">
        <v>38</v>
      </c>
      <c r="AX340" s="12" t="s">
        <v>85</v>
      </c>
      <c r="AY340" s="238" t="s">
        <v>171</v>
      </c>
    </row>
    <row r="341" s="1" customFormat="1" ht="16.5" customHeight="1">
      <c r="B341" s="38"/>
      <c r="C341" s="205" t="s">
        <v>440</v>
      </c>
      <c r="D341" s="205" t="s">
        <v>173</v>
      </c>
      <c r="E341" s="206" t="s">
        <v>2961</v>
      </c>
      <c r="F341" s="207" t="s">
        <v>2962</v>
      </c>
      <c r="G341" s="208" t="s">
        <v>2746</v>
      </c>
      <c r="H341" s="209">
        <v>3</v>
      </c>
      <c r="I341" s="210"/>
      <c r="J341" s="211">
        <f>ROUND(I341*H341,2)</f>
        <v>0</v>
      </c>
      <c r="K341" s="207" t="s">
        <v>1</v>
      </c>
      <c r="L341" s="43"/>
      <c r="M341" s="212" t="s">
        <v>1</v>
      </c>
      <c r="N341" s="213" t="s">
        <v>48</v>
      </c>
      <c r="O341" s="79"/>
      <c r="P341" s="214">
        <f>O341*H341</f>
        <v>0</v>
      </c>
      <c r="Q341" s="214">
        <v>0</v>
      </c>
      <c r="R341" s="214">
        <f>Q341*H341</f>
        <v>0</v>
      </c>
      <c r="S341" s="214">
        <v>0</v>
      </c>
      <c r="T341" s="215">
        <f>S341*H341</f>
        <v>0</v>
      </c>
      <c r="AR341" s="16" t="s">
        <v>178</v>
      </c>
      <c r="AT341" s="16" t="s">
        <v>173</v>
      </c>
      <c r="AU341" s="16" t="s">
        <v>85</v>
      </c>
      <c r="AY341" s="16" t="s">
        <v>171</v>
      </c>
      <c r="BE341" s="216">
        <f>IF(N341="základní",J341,0)</f>
        <v>0</v>
      </c>
      <c r="BF341" s="216">
        <f>IF(N341="snížená",J341,0)</f>
        <v>0</v>
      </c>
      <c r="BG341" s="216">
        <f>IF(N341="zákl. přenesená",J341,0)</f>
        <v>0</v>
      </c>
      <c r="BH341" s="216">
        <f>IF(N341="sníž. přenesená",J341,0)</f>
        <v>0</v>
      </c>
      <c r="BI341" s="216">
        <f>IF(N341="nulová",J341,0)</f>
        <v>0</v>
      </c>
      <c r="BJ341" s="16" t="s">
        <v>85</v>
      </c>
      <c r="BK341" s="216">
        <f>ROUND(I341*H341,2)</f>
        <v>0</v>
      </c>
      <c r="BL341" s="16" t="s">
        <v>178</v>
      </c>
      <c r="BM341" s="16" t="s">
        <v>2963</v>
      </c>
    </row>
    <row r="342" s="1" customFormat="1" ht="16.5" customHeight="1">
      <c r="B342" s="38"/>
      <c r="C342" s="205" t="s">
        <v>442</v>
      </c>
      <c r="D342" s="205" t="s">
        <v>173</v>
      </c>
      <c r="E342" s="206" t="s">
        <v>2964</v>
      </c>
      <c r="F342" s="207" t="s">
        <v>2965</v>
      </c>
      <c r="G342" s="208" t="s">
        <v>2803</v>
      </c>
      <c r="H342" s="209">
        <v>75</v>
      </c>
      <c r="I342" s="210"/>
      <c r="J342" s="211">
        <f>ROUND(I342*H342,2)</f>
        <v>0</v>
      </c>
      <c r="K342" s="207" t="s">
        <v>1</v>
      </c>
      <c r="L342" s="43"/>
      <c r="M342" s="212" t="s">
        <v>1</v>
      </c>
      <c r="N342" s="213" t="s">
        <v>48</v>
      </c>
      <c r="O342" s="79"/>
      <c r="P342" s="214">
        <f>O342*H342</f>
        <v>0</v>
      </c>
      <c r="Q342" s="214">
        <v>0</v>
      </c>
      <c r="R342" s="214">
        <f>Q342*H342</f>
        <v>0</v>
      </c>
      <c r="S342" s="214">
        <v>0</v>
      </c>
      <c r="T342" s="215">
        <f>S342*H342</f>
        <v>0</v>
      </c>
      <c r="AR342" s="16" t="s">
        <v>178</v>
      </c>
      <c r="AT342" s="16" t="s">
        <v>173</v>
      </c>
      <c r="AU342" s="16" t="s">
        <v>85</v>
      </c>
      <c r="AY342" s="16" t="s">
        <v>171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6" t="s">
        <v>85</v>
      </c>
      <c r="BK342" s="216">
        <f>ROUND(I342*H342,2)</f>
        <v>0</v>
      </c>
      <c r="BL342" s="16" t="s">
        <v>178</v>
      </c>
      <c r="BM342" s="16" t="s">
        <v>2966</v>
      </c>
    </row>
    <row r="343" s="1" customFormat="1" ht="16.5" customHeight="1">
      <c r="B343" s="38"/>
      <c r="C343" s="205" t="s">
        <v>444</v>
      </c>
      <c r="D343" s="205" t="s">
        <v>173</v>
      </c>
      <c r="E343" s="206" t="s">
        <v>2967</v>
      </c>
      <c r="F343" s="207" t="s">
        <v>2968</v>
      </c>
      <c r="G343" s="208" t="s">
        <v>2746</v>
      </c>
      <c r="H343" s="209">
        <v>6</v>
      </c>
      <c r="I343" s="210"/>
      <c r="J343" s="211">
        <f>ROUND(I343*H343,2)</f>
        <v>0</v>
      </c>
      <c r="K343" s="207" t="s">
        <v>1</v>
      </c>
      <c r="L343" s="43"/>
      <c r="M343" s="212" t="s">
        <v>1</v>
      </c>
      <c r="N343" s="213" t="s">
        <v>48</v>
      </c>
      <c r="O343" s="79"/>
      <c r="P343" s="214">
        <f>O343*H343</f>
        <v>0</v>
      </c>
      <c r="Q343" s="214">
        <v>0</v>
      </c>
      <c r="R343" s="214">
        <f>Q343*H343</f>
        <v>0</v>
      </c>
      <c r="S343" s="214">
        <v>0</v>
      </c>
      <c r="T343" s="215">
        <f>S343*H343</f>
        <v>0</v>
      </c>
      <c r="AR343" s="16" t="s">
        <v>178</v>
      </c>
      <c r="AT343" s="16" t="s">
        <v>173</v>
      </c>
      <c r="AU343" s="16" t="s">
        <v>85</v>
      </c>
      <c r="AY343" s="16" t="s">
        <v>171</v>
      </c>
      <c r="BE343" s="216">
        <f>IF(N343="základní",J343,0)</f>
        <v>0</v>
      </c>
      <c r="BF343" s="216">
        <f>IF(N343="snížená",J343,0)</f>
        <v>0</v>
      </c>
      <c r="BG343" s="216">
        <f>IF(N343="zákl. přenesená",J343,0)</f>
        <v>0</v>
      </c>
      <c r="BH343" s="216">
        <f>IF(N343="sníž. přenesená",J343,0)</f>
        <v>0</v>
      </c>
      <c r="BI343" s="216">
        <f>IF(N343="nulová",J343,0)</f>
        <v>0</v>
      </c>
      <c r="BJ343" s="16" t="s">
        <v>85</v>
      </c>
      <c r="BK343" s="216">
        <f>ROUND(I343*H343,2)</f>
        <v>0</v>
      </c>
      <c r="BL343" s="16" t="s">
        <v>178</v>
      </c>
      <c r="BM343" s="16" t="s">
        <v>2969</v>
      </c>
    </row>
    <row r="344" s="11" customFormat="1">
      <c r="B344" s="217"/>
      <c r="C344" s="218"/>
      <c r="D344" s="219" t="s">
        <v>180</v>
      </c>
      <c r="E344" s="220" t="s">
        <v>1</v>
      </c>
      <c r="F344" s="221" t="s">
        <v>2970</v>
      </c>
      <c r="G344" s="218"/>
      <c r="H344" s="220" t="s">
        <v>1</v>
      </c>
      <c r="I344" s="222"/>
      <c r="J344" s="218"/>
      <c r="K344" s="218"/>
      <c r="L344" s="223"/>
      <c r="M344" s="224"/>
      <c r="N344" s="225"/>
      <c r="O344" s="225"/>
      <c r="P344" s="225"/>
      <c r="Q344" s="225"/>
      <c r="R344" s="225"/>
      <c r="S344" s="225"/>
      <c r="T344" s="226"/>
      <c r="AT344" s="227" t="s">
        <v>180</v>
      </c>
      <c r="AU344" s="227" t="s">
        <v>85</v>
      </c>
      <c r="AV344" s="11" t="s">
        <v>85</v>
      </c>
      <c r="AW344" s="11" t="s">
        <v>38</v>
      </c>
      <c r="AX344" s="11" t="s">
        <v>77</v>
      </c>
      <c r="AY344" s="227" t="s">
        <v>171</v>
      </c>
    </row>
    <row r="345" s="11" customFormat="1">
      <c r="B345" s="217"/>
      <c r="C345" s="218"/>
      <c r="D345" s="219" t="s">
        <v>180</v>
      </c>
      <c r="E345" s="220" t="s">
        <v>1</v>
      </c>
      <c r="F345" s="221" t="s">
        <v>2971</v>
      </c>
      <c r="G345" s="218"/>
      <c r="H345" s="220" t="s">
        <v>1</v>
      </c>
      <c r="I345" s="222"/>
      <c r="J345" s="218"/>
      <c r="K345" s="218"/>
      <c r="L345" s="223"/>
      <c r="M345" s="224"/>
      <c r="N345" s="225"/>
      <c r="O345" s="225"/>
      <c r="P345" s="225"/>
      <c r="Q345" s="225"/>
      <c r="R345" s="225"/>
      <c r="S345" s="225"/>
      <c r="T345" s="226"/>
      <c r="AT345" s="227" t="s">
        <v>180</v>
      </c>
      <c r="AU345" s="227" t="s">
        <v>85</v>
      </c>
      <c r="AV345" s="11" t="s">
        <v>85</v>
      </c>
      <c r="AW345" s="11" t="s">
        <v>38</v>
      </c>
      <c r="AX345" s="11" t="s">
        <v>77</v>
      </c>
      <c r="AY345" s="227" t="s">
        <v>171</v>
      </c>
    </row>
    <row r="346" s="11" customFormat="1">
      <c r="B346" s="217"/>
      <c r="C346" s="218"/>
      <c r="D346" s="219" t="s">
        <v>180</v>
      </c>
      <c r="E346" s="220" t="s">
        <v>1</v>
      </c>
      <c r="F346" s="221" t="s">
        <v>2972</v>
      </c>
      <c r="G346" s="218"/>
      <c r="H346" s="220" t="s">
        <v>1</v>
      </c>
      <c r="I346" s="222"/>
      <c r="J346" s="218"/>
      <c r="K346" s="218"/>
      <c r="L346" s="223"/>
      <c r="M346" s="224"/>
      <c r="N346" s="225"/>
      <c r="O346" s="225"/>
      <c r="P346" s="225"/>
      <c r="Q346" s="225"/>
      <c r="R346" s="225"/>
      <c r="S346" s="225"/>
      <c r="T346" s="226"/>
      <c r="AT346" s="227" t="s">
        <v>180</v>
      </c>
      <c r="AU346" s="227" t="s">
        <v>85</v>
      </c>
      <c r="AV346" s="11" t="s">
        <v>85</v>
      </c>
      <c r="AW346" s="11" t="s">
        <v>38</v>
      </c>
      <c r="AX346" s="11" t="s">
        <v>77</v>
      </c>
      <c r="AY346" s="227" t="s">
        <v>171</v>
      </c>
    </row>
    <row r="347" s="12" customFormat="1">
      <c r="B347" s="228"/>
      <c r="C347" s="229"/>
      <c r="D347" s="219" t="s">
        <v>180</v>
      </c>
      <c r="E347" s="230" t="s">
        <v>1</v>
      </c>
      <c r="F347" s="231" t="s">
        <v>202</v>
      </c>
      <c r="G347" s="229"/>
      <c r="H347" s="232">
        <v>6</v>
      </c>
      <c r="I347" s="233"/>
      <c r="J347" s="229"/>
      <c r="K347" s="229"/>
      <c r="L347" s="234"/>
      <c r="M347" s="235"/>
      <c r="N347" s="236"/>
      <c r="O347" s="236"/>
      <c r="P347" s="236"/>
      <c r="Q347" s="236"/>
      <c r="R347" s="236"/>
      <c r="S347" s="236"/>
      <c r="T347" s="237"/>
      <c r="AT347" s="238" t="s">
        <v>180</v>
      </c>
      <c r="AU347" s="238" t="s">
        <v>85</v>
      </c>
      <c r="AV347" s="12" t="s">
        <v>87</v>
      </c>
      <c r="AW347" s="12" t="s">
        <v>38</v>
      </c>
      <c r="AX347" s="12" t="s">
        <v>85</v>
      </c>
      <c r="AY347" s="238" t="s">
        <v>171</v>
      </c>
    </row>
    <row r="348" s="1" customFormat="1" ht="16.5" customHeight="1">
      <c r="B348" s="38"/>
      <c r="C348" s="205" t="s">
        <v>452</v>
      </c>
      <c r="D348" s="205" t="s">
        <v>173</v>
      </c>
      <c r="E348" s="206" t="s">
        <v>2973</v>
      </c>
      <c r="F348" s="207" t="s">
        <v>2974</v>
      </c>
      <c r="G348" s="208" t="s">
        <v>2746</v>
      </c>
      <c r="H348" s="209">
        <v>3</v>
      </c>
      <c r="I348" s="210"/>
      <c r="J348" s="211">
        <f>ROUND(I348*H348,2)</f>
        <v>0</v>
      </c>
      <c r="K348" s="207" t="s">
        <v>1</v>
      </c>
      <c r="L348" s="43"/>
      <c r="M348" s="212" t="s">
        <v>1</v>
      </c>
      <c r="N348" s="213" t="s">
        <v>48</v>
      </c>
      <c r="O348" s="79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5">
        <f>S348*H348</f>
        <v>0</v>
      </c>
      <c r="AR348" s="16" t="s">
        <v>178</v>
      </c>
      <c r="AT348" s="16" t="s">
        <v>173</v>
      </c>
      <c r="AU348" s="16" t="s">
        <v>85</v>
      </c>
      <c r="AY348" s="16" t="s">
        <v>171</v>
      </c>
      <c r="BE348" s="216">
        <f>IF(N348="základní",J348,0)</f>
        <v>0</v>
      </c>
      <c r="BF348" s="216">
        <f>IF(N348="snížená",J348,0)</f>
        <v>0</v>
      </c>
      <c r="BG348" s="216">
        <f>IF(N348="zákl. přenesená",J348,0)</f>
        <v>0</v>
      </c>
      <c r="BH348" s="216">
        <f>IF(N348="sníž. přenesená",J348,0)</f>
        <v>0</v>
      </c>
      <c r="BI348" s="216">
        <f>IF(N348="nulová",J348,0)</f>
        <v>0</v>
      </c>
      <c r="BJ348" s="16" t="s">
        <v>85</v>
      </c>
      <c r="BK348" s="216">
        <f>ROUND(I348*H348,2)</f>
        <v>0</v>
      </c>
      <c r="BL348" s="16" t="s">
        <v>178</v>
      </c>
      <c r="BM348" s="16" t="s">
        <v>2975</v>
      </c>
    </row>
    <row r="349" s="11" customFormat="1">
      <c r="B349" s="217"/>
      <c r="C349" s="218"/>
      <c r="D349" s="219" t="s">
        <v>180</v>
      </c>
      <c r="E349" s="220" t="s">
        <v>1</v>
      </c>
      <c r="F349" s="221" t="s">
        <v>2970</v>
      </c>
      <c r="G349" s="218"/>
      <c r="H349" s="220" t="s">
        <v>1</v>
      </c>
      <c r="I349" s="222"/>
      <c r="J349" s="218"/>
      <c r="K349" s="218"/>
      <c r="L349" s="223"/>
      <c r="M349" s="224"/>
      <c r="N349" s="225"/>
      <c r="O349" s="225"/>
      <c r="P349" s="225"/>
      <c r="Q349" s="225"/>
      <c r="R349" s="225"/>
      <c r="S349" s="225"/>
      <c r="T349" s="226"/>
      <c r="AT349" s="227" t="s">
        <v>180</v>
      </c>
      <c r="AU349" s="227" t="s">
        <v>85</v>
      </c>
      <c r="AV349" s="11" t="s">
        <v>85</v>
      </c>
      <c r="AW349" s="11" t="s">
        <v>38</v>
      </c>
      <c r="AX349" s="11" t="s">
        <v>77</v>
      </c>
      <c r="AY349" s="227" t="s">
        <v>171</v>
      </c>
    </row>
    <row r="350" s="11" customFormat="1">
      <c r="B350" s="217"/>
      <c r="C350" s="218"/>
      <c r="D350" s="219" t="s">
        <v>180</v>
      </c>
      <c r="E350" s="220" t="s">
        <v>1</v>
      </c>
      <c r="F350" s="221" t="s">
        <v>2976</v>
      </c>
      <c r="G350" s="218"/>
      <c r="H350" s="220" t="s">
        <v>1</v>
      </c>
      <c r="I350" s="222"/>
      <c r="J350" s="218"/>
      <c r="K350" s="218"/>
      <c r="L350" s="223"/>
      <c r="M350" s="224"/>
      <c r="N350" s="225"/>
      <c r="O350" s="225"/>
      <c r="P350" s="225"/>
      <c r="Q350" s="225"/>
      <c r="R350" s="225"/>
      <c r="S350" s="225"/>
      <c r="T350" s="226"/>
      <c r="AT350" s="227" t="s">
        <v>180</v>
      </c>
      <c r="AU350" s="227" t="s">
        <v>85</v>
      </c>
      <c r="AV350" s="11" t="s">
        <v>85</v>
      </c>
      <c r="AW350" s="11" t="s">
        <v>38</v>
      </c>
      <c r="AX350" s="11" t="s">
        <v>77</v>
      </c>
      <c r="AY350" s="227" t="s">
        <v>171</v>
      </c>
    </row>
    <row r="351" s="12" customFormat="1">
      <c r="B351" s="228"/>
      <c r="C351" s="229"/>
      <c r="D351" s="219" t="s">
        <v>180</v>
      </c>
      <c r="E351" s="230" t="s">
        <v>1</v>
      </c>
      <c r="F351" s="231" t="s">
        <v>186</v>
      </c>
      <c r="G351" s="229"/>
      <c r="H351" s="232">
        <v>3</v>
      </c>
      <c r="I351" s="233"/>
      <c r="J351" s="229"/>
      <c r="K351" s="229"/>
      <c r="L351" s="234"/>
      <c r="M351" s="235"/>
      <c r="N351" s="236"/>
      <c r="O351" s="236"/>
      <c r="P351" s="236"/>
      <c r="Q351" s="236"/>
      <c r="R351" s="236"/>
      <c r="S351" s="236"/>
      <c r="T351" s="237"/>
      <c r="AT351" s="238" t="s">
        <v>180</v>
      </c>
      <c r="AU351" s="238" t="s">
        <v>85</v>
      </c>
      <c r="AV351" s="12" t="s">
        <v>87</v>
      </c>
      <c r="AW351" s="12" t="s">
        <v>38</v>
      </c>
      <c r="AX351" s="12" t="s">
        <v>85</v>
      </c>
      <c r="AY351" s="238" t="s">
        <v>171</v>
      </c>
    </row>
    <row r="352" s="1" customFormat="1" ht="16.5" customHeight="1">
      <c r="B352" s="38"/>
      <c r="C352" s="205" t="s">
        <v>456</v>
      </c>
      <c r="D352" s="205" t="s">
        <v>173</v>
      </c>
      <c r="E352" s="206" t="s">
        <v>2977</v>
      </c>
      <c r="F352" s="207" t="s">
        <v>2886</v>
      </c>
      <c r="G352" s="208" t="s">
        <v>2746</v>
      </c>
      <c r="H352" s="209">
        <v>3</v>
      </c>
      <c r="I352" s="210"/>
      <c r="J352" s="211">
        <f>ROUND(I352*H352,2)</f>
        <v>0</v>
      </c>
      <c r="K352" s="207" t="s">
        <v>1</v>
      </c>
      <c r="L352" s="43"/>
      <c r="M352" s="212" t="s">
        <v>1</v>
      </c>
      <c r="N352" s="213" t="s">
        <v>48</v>
      </c>
      <c r="O352" s="79"/>
      <c r="P352" s="214">
        <f>O352*H352</f>
        <v>0</v>
      </c>
      <c r="Q352" s="214">
        <v>0</v>
      </c>
      <c r="R352" s="214">
        <f>Q352*H352</f>
        <v>0</v>
      </c>
      <c r="S352" s="214">
        <v>0</v>
      </c>
      <c r="T352" s="215">
        <f>S352*H352</f>
        <v>0</v>
      </c>
      <c r="AR352" s="16" t="s">
        <v>178</v>
      </c>
      <c r="AT352" s="16" t="s">
        <v>173</v>
      </c>
      <c r="AU352" s="16" t="s">
        <v>85</v>
      </c>
      <c r="AY352" s="16" t="s">
        <v>171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6" t="s">
        <v>85</v>
      </c>
      <c r="BK352" s="216">
        <f>ROUND(I352*H352,2)</f>
        <v>0</v>
      </c>
      <c r="BL352" s="16" t="s">
        <v>178</v>
      </c>
      <c r="BM352" s="16" t="s">
        <v>2978</v>
      </c>
    </row>
    <row r="353" s="11" customFormat="1">
      <c r="B353" s="217"/>
      <c r="C353" s="218"/>
      <c r="D353" s="219" t="s">
        <v>180</v>
      </c>
      <c r="E353" s="220" t="s">
        <v>1</v>
      </c>
      <c r="F353" s="221" t="s">
        <v>2979</v>
      </c>
      <c r="G353" s="218"/>
      <c r="H353" s="220" t="s">
        <v>1</v>
      </c>
      <c r="I353" s="222"/>
      <c r="J353" s="218"/>
      <c r="K353" s="218"/>
      <c r="L353" s="223"/>
      <c r="M353" s="224"/>
      <c r="N353" s="225"/>
      <c r="O353" s="225"/>
      <c r="P353" s="225"/>
      <c r="Q353" s="225"/>
      <c r="R353" s="225"/>
      <c r="S353" s="225"/>
      <c r="T353" s="226"/>
      <c r="AT353" s="227" t="s">
        <v>180</v>
      </c>
      <c r="AU353" s="227" t="s">
        <v>85</v>
      </c>
      <c r="AV353" s="11" t="s">
        <v>85</v>
      </c>
      <c r="AW353" s="11" t="s">
        <v>38</v>
      </c>
      <c r="AX353" s="11" t="s">
        <v>77</v>
      </c>
      <c r="AY353" s="227" t="s">
        <v>171</v>
      </c>
    </row>
    <row r="354" s="12" customFormat="1">
      <c r="B354" s="228"/>
      <c r="C354" s="229"/>
      <c r="D354" s="219" t="s">
        <v>180</v>
      </c>
      <c r="E354" s="230" t="s">
        <v>1</v>
      </c>
      <c r="F354" s="231" t="s">
        <v>186</v>
      </c>
      <c r="G354" s="229"/>
      <c r="H354" s="232">
        <v>3</v>
      </c>
      <c r="I354" s="233"/>
      <c r="J354" s="229"/>
      <c r="K354" s="229"/>
      <c r="L354" s="234"/>
      <c r="M354" s="235"/>
      <c r="N354" s="236"/>
      <c r="O354" s="236"/>
      <c r="P354" s="236"/>
      <c r="Q354" s="236"/>
      <c r="R354" s="236"/>
      <c r="S354" s="236"/>
      <c r="T354" s="237"/>
      <c r="AT354" s="238" t="s">
        <v>180</v>
      </c>
      <c r="AU354" s="238" t="s">
        <v>85</v>
      </c>
      <c r="AV354" s="12" t="s">
        <v>87</v>
      </c>
      <c r="AW354" s="12" t="s">
        <v>38</v>
      </c>
      <c r="AX354" s="12" t="s">
        <v>85</v>
      </c>
      <c r="AY354" s="238" t="s">
        <v>171</v>
      </c>
    </row>
    <row r="355" s="1" customFormat="1" ht="16.5" customHeight="1">
      <c r="B355" s="38"/>
      <c r="C355" s="205" t="s">
        <v>460</v>
      </c>
      <c r="D355" s="205" t="s">
        <v>173</v>
      </c>
      <c r="E355" s="206" t="s">
        <v>2980</v>
      </c>
      <c r="F355" s="207" t="s">
        <v>2886</v>
      </c>
      <c r="G355" s="208" t="s">
        <v>2803</v>
      </c>
      <c r="H355" s="209">
        <v>3</v>
      </c>
      <c r="I355" s="210"/>
      <c r="J355" s="211">
        <f>ROUND(I355*H355,2)</f>
        <v>0</v>
      </c>
      <c r="K355" s="207" t="s">
        <v>1</v>
      </c>
      <c r="L355" s="43"/>
      <c r="M355" s="212" t="s">
        <v>1</v>
      </c>
      <c r="N355" s="213" t="s">
        <v>48</v>
      </c>
      <c r="O355" s="79"/>
      <c r="P355" s="214">
        <f>O355*H355</f>
        <v>0</v>
      </c>
      <c r="Q355" s="214">
        <v>0</v>
      </c>
      <c r="R355" s="214">
        <f>Q355*H355</f>
        <v>0</v>
      </c>
      <c r="S355" s="214">
        <v>0</v>
      </c>
      <c r="T355" s="215">
        <f>S355*H355</f>
        <v>0</v>
      </c>
      <c r="AR355" s="16" t="s">
        <v>178</v>
      </c>
      <c r="AT355" s="16" t="s">
        <v>173</v>
      </c>
      <c r="AU355" s="16" t="s">
        <v>85</v>
      </c>
      <c r="AY355" s="16" t="s">
        <v>171</v>
      </c>
      <c r="BE355" s="216">
        <f>IF(N355="základní",J355,0)</f>
        <v>0</v>
      </c>
      <c r="BF355" s="216">
        <f>IF(N355="snížená",J355,0)</f>
        <v>0</v>
      </c>
      <c r="BG355" s="216">
        <f>IF(N355="zákl. přenesená",J355,0)</f>
        <v>0</v>
      </c>
      <c r="BH355" s="216">
        <f>IF(N355="sníž. přenesená",J355,0)</f>
        <v>0</v>
      </c>
      <c r="BI355" s="216">
        <f>IF(N355="nulová",J355,0)</f>
        <v>0</v>
      </c>
      <c r="BJ355" s="16" t="s">
        <v>85</v>
      </c>
      <c r="BK355" s="216">
        <f>ROUND(I355*H355,2)</f>
        <v>0</v>
      </c>
      <c r="BL355" s="16" t="s">
        <v>178</v>
      </c>
      <c r="BM355" s="16" t="s">
        <v>2981</v>
      </c>
    </row>
    <row r="356" s="11" customFormat="1">
      <c r="B356" s="217"/>
      <c r="C356" s="218"/>
      <c r="D356" s="219" t="s">
        <v>180</v>
      </c>
      <c r="E356" s="220" t="s">
        <v>1</v>
      </c>
      <c r="F356" s="221" t="s">
        <v>2982</v>
      </c>
      <c r="G356" s="218"/>
      <c r="H356" s="220" t="s">
        <v>1</v>
      </c>
      <c r="I356" s="222"/>
      <c r="J356" s="218"/>
      <c r="K356" s="218"/>
      <c r="L356" s="223"/>
      <c r="M356" s="224"/>
      <c r="N356" s="225"/>
      <c r="O356" s="225"/>
      <c r="P356" s="225"/>
      <c r="Q356" s="225"/>
      <c r="R356" s="225"/>
      <c r="S356" s="225"/>
      <c r="T356" s="226"/>
      <c r="AT356" s="227" t="s">
        <v>180</v>
      </c>
      <c r="AU356" s="227" t="s">
        <v>85</v>
      </c>
      <c r="AV356" s="11" t="s">
        <v>85</v>
      </c>
      <c r="AW356" s="11" t="s">
        <v>38</v>
      </c>
      <c r="AX356" s="11" t="s">
        <v>77</v>
      </c>
      <c r="AY356" s="227" t="s">
        <v>171</v>
      </c>
    </row>
    <row r="357" s="12" customFormat="1">
      <c r="B357" s="228"/>
      <c r="C357" s="229"/>
      <c r="D357" s="219" t="s">
        <v>180</v>
      </c>
      <c r="E357" s="230" t="s">
        <v>1</v>
      </c>
      <c r="F357" s="231" t="s">
        <v>186</v>
      </c>
      <c r="G357" s="229"/>
      <c r="H357" s="232">
        <v>3</v>
      </c>
      <c r="I357" s="233"/>
      <c r="J357" s="229"/>
      <c r="K357" s="229"/>
      <c r="L357" s="234"/>
      <c r="M357" s="235"/>
      <c r="N357" s="236"/>
      <c r="O357" s="236"/>
      <c r="P357" s="236"/>
      <c r="Q357" s="236"/>
      <c r="R357" s="236"/>
      <c r="S357" s="236"/>
      <c r="T357" s="237"/>
      <c r="AT357" s="238" t="s">
        <v>180</v>
      </c>
      <c r="AU357" s="238" t="s">
        <v>85</v>
      </c>
      <c r="AV357" s="12" t="s">
        <v>87</v>
      </c>
      <c r="AW357" s="12" t="s">
        <v>38</v>
      </c>
      <c r="AX357" s="12" t="s">
        <v>85</v>
      </c>
      <c r="AY357" s="238" t="s">
        <v>171</v>
      </c>
    </row>
    <row r="358" s="1" customFormat="1" ht="16.5" customHeight="1">
      <c r="B358" s="38"/>
      <c r="C358" s="205" t="s">
        <v>465</v>
      </c>
      <c r="D358" s="205" t="s">
        <v>173</v>
      </c>
      <c r="E358" s="206" t="s">
        <v>2983</v>
      </c>
      <c r="F358" s="207" t="s">
        <v>2984</v>
      </c>
      <c r="G358" s="208" t="s">
        <v>2803</v>
      </c>
      <c r="H358" s="209">
        <v>9</v>
      </c>
      <c r="I358" s="210"/>
      <c r="J358" s="211">
        <f>ROUND(I358*H358,2)</f>
        <v>0</v>
      </c>
      <c r="K358" s="207" t="s">
        <v>1</v>
      </c>
      <c r="L358" s="43"/>
      <c r="M358" s="212" t="s">
        <v>1</v>
      </c>
      <c r="N358" s="213" t="s">
        <v>48</v>
      </c>
      <c r="O358" s="79"/>
      <c r="P358" s="214">
        <f>O358*H358</f>
        <v>0</v>
      </c>
      <c r="Q358" s="214">
        <v>0</v>
      </c>
      <c r="R358" s="214">
        <f>Q358*H358</f>
        <v>0</v>
      </c>
      <c r="S358" s="214">
        <v>0</v>
      </c>
      <c r="T358" s="215">
        <f>S358*H358</f>
        <v>0</v>
      </c>
      <c r="AR358" s="16" t="s">
        <v>178</v>
      </c>
      <c r="AT358" s="16" t="s">
        <v>173</v>
      </c>
      <c r="AU358" s="16" t="s">
        <v>85</v>
      </c>
      <c r="AY358" s="16" t="s">
        <v>171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16" t="s">
        <v>85</v>
      </c>
      <c r="BK358" s="216">
        <f>ROUND(I358*H358,2)</f>
        <v>0</v>
      </c>
      <c r="BL358" s="16" t="s">
        <v>178</v>
      </c>
      <c r="BM358" s="16" t="s">
        <v>2985</v>
      </c>
    </row>
    <row r="359" s="1" customFormat="1" ht="16.5" customHeight="1">
      <c r="B359" s="38"/>
      <c r="C359" s="205" t="s">
        <v>470</v>
      </c>
      <c r="D359" s="205" t="s">
        <v>173</v>
      </c>
      <c r="E359" s="206" t="s">
        <v>2986</v>
      </c>
      <c r="F359" s="207" t="s">
        <v>2987</v>
      </c>
      <c r="G359" s="208" t="s">
        <v>2803</v>
      </c>
      <c r="H359" s="209">
        <v>75</v>
      </c>
      <c r="I359" s="210"/>
      <c r="J359" s="211">
        <f>ROUND(I359*H359,2)</f>
        <v>0</v>
      </c>
      <c r="K359" s="207" t="s">
        <v>1</v>
      </c>
      <c r="L359" s="43"/>
      <c r="M359" s="212" t="s">
        <v>1</v>
      </c>
      <c r="N359" s="213" t="s">
        <v>48</v>
      </c>
      <c r="O359" s="79"/>
      <c r="P359" s="214">
        <f>O359*H359</f>
        <v>0</v>
      </c>
      <c r="Q359" s="214">
        <v>0</v>
      </c>
      <c r="R359" s="214">
        <f>Q359*H359</f>
        <v>0</v>
      </c>
      <c r="S359" s="214">
        <v>0</v>
      </c>
      <c r="T359" s="215">
        <f>S359*H359</f>
        <v>0</v>
      </c>
      <c r="AR359" s="16" t="s">
        <v>178</v>
      </c>
      <c r="AT359" s="16" t="s">
        <v>173</v>
      </c>
      <c r="AU359" s="16" t="s">
        <v>85</v>
      </c>
      <c r="AY359" s="16" t="s">
        <v>171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16" t="s">
        <v>85</v>
      </c>
      <c r="BK359" s="216">
        <f>ROUND(I359*H359,2)</f>
        <v>0</v>
      </c>
      <c r="BL359" s="16" t="s">
        <v>178</v>
      </c>
      <c r="BM359" s="16" t="s">
        <v>2988</v>
      </c>
    </row>
    <row r="360" s="1" customFormat="1" ht="16.5" customHeight="1">
      <c r="B360" s="38"/>
      <c r="C360" s="205" t="s">
        <v>475</v>
      </c>
      <c r="D360" s="205" t="s">
        <v>173</v>
      </c>
      <c r="E360" s="206" t="s">
        <v>2989</v>
      </c>
      <c r="F360" s="207" t="s">
        <v>2990</v>
      </c>
      <c r="G360" s="208" t="s">
        <v>2803</v>
      </c>
      <c r="H360" s="209">
        <v>18</v>
      </c>
      <c r="I360" s="210"/>
      <c r="J360" s="211">
        <f>ROUND(I360*H360,2)</f>
        <v>0</v>
      </c>
      <c r="K360" s="207" t="s">
        <v>1</v>
      </c>
      <c r="L360" s="43"/>
      <c r="M360" s="212" t="s">
        <v>1</v>
      </c>
      <c r="N360" s="213" t="s">
        <v>48</v>
      </c>
      <c r="O360" s="79"/>
      <c r="P360" s="214">
        <f>O360*H360</f>
        <v>0</v>
      </c>
      <c r="Q360" s="214">
        <v>0</v>
      </c>
      <c r="R360" s="214">
        <f>Q360*H360</f>
        <v>0</v>
      </c>
      <c r="S360" s="214">
        <v>0</v>
      </c>
      <c r="T360" s="215">
        <f>S360*H360</f>
        <v>0</v>
      </c>
      <c r="AR360" s="16" t="s">
        <v>178</v>
      </c>
      <c r="AT360" s="16" t="s">
        <v>173</v>
      </c>
      <c r="AU360" s="16" t="s">
        <v>85</v>
      </c>
      <c r="AY360" s="16" t="s">
        <v>171</v>
      </c>
      <c r="BE360" s="216">
        <f>IF(N360="základní",J360,0)</f>
        <v>0</v>
      </c>
      <c r="BF360" s="216">
        <f>IF(N360="snížená",J360,0)</f>
        <v>0</v>
      </c>
      <c r="BG360" s="216">
        <f>IF(N360="zákl. přenesená",J360,0)</f>
        <v>0</v>
      </c>
      <c r="BH360" s="216">
        <f>IF(N360="sníž. přenesená",J360,0)</f>
        <v>0</v>
      </c>
      <c r="BI360" s="216">
        <f>IF(N360="nulová",J360,0)</f>
        <v>0</v>
      </c>
      <c r="BJ360" s="16" t="s">
        <v>85</v>
      </c>
      <c r="BK360" s="216">
        <f>ROUND(I360*H360,2)</f>
        <v>0</v>
      </c>
      <c r="BL360" s="16" t="s">
        <v>178</v>
      </c>
      <c r="BM360" s="16" t="s">
        <v>2991</v>
      </c>
    </row>
    <row r="361" s="1" customFormat="1" ht="16.5" customHeight="1">
      <c r="B361" s="38"/>
      <c r="C361" s="205" t="s">
        <v>480</v>
      </c>
      <c r="D361" s="205" t="s">
        <v>173</v>
      </c>
      <c r="E361" s="206" t="s">
        <v>2992</v>
      </c>
      <c r="F361" s="207" t="s">
        <v>2993</v>
      </c>
      <c r="G361" s="208" t="s">
        <v>1755</v>
      </c>
      <c r="H361" s="209">
        <v>3</v>
      </c>
      <c r="I361" s="210"/>
      <c r="J361" s="211">
        <f>ROUND(I361*H361,2)</f>
        <v>0</v>
      </c>
      <c r="K361" s="207" t="s">
        <v>1</v>
      </c>
      <c r="L361" s="43"/>
      <c r="M361" s="212" t="s">
        <v>1</v>
      </c>
      <c r="N361" s="213" t="s">
        <v>48</v>
      </c>
      <c r="O361" s="79"/>
      <c r="P361" s="214">
        <f>O361*H361</f>
        <v>0</v>
      </c>
      <c r="Q361" s="214">
        <v>0</v>
      </c>
      <c r="R361" s="214">
        <f>Q361*H361</f>
        <v>0</v>
      </c>
      <c r="S361" s="214">
        <v>0</v>
      </c>
      <c r="T361" s="215">
        <f>S361*H361</f>
        <v>0</v>
      </c>
      <c r="AR361" s="16" t="s">
        <v>178</v>
      </c>
      <c r="AT361" s="16" t="s">
        <v>173</v>
      </c>
      <c r="AU361" s="16" t="s">
        <v>85</v>
      </c>
      <c r="AY361" s="16" t="s">
        <v>171</v>
      </c>
      <c r="BE361" s="216">
        <f>IF(N361="základní",J361,0)</f>
        <v>0</v>
      </c>
      <c r="BF361" s="216">
        <f>IF(N361="snížená",J361,0)</f>
        <v>0</v>
      </c>
      <c r="BG361" s="216">
        <f>IF(N361="zákl. přenesená",J361,0)</f>
        <v>0</v>
      </c>
      <c r="BH361" s="216">
        <f>IF(N361="sníž. přenesená",J361,0)</f>
        <v>0</v>
      </c>
      <c r="BI361" s="216">
        <f>IF(N361="nulová",J361,0)</f>
        <v>0</v>
      </c>
      <c r="BJ361" s="16" t="s">
        <v>85</v>
      </c>
      <c r="BK361" s="216">
        <f>ROUND(I361*H361,2)</f>
        <v>0</v>
      </c>
      <c r="BL361" s="16" t="s">
        <v>178</v>
      </c>
      <c r="BM361" s="16" t="s">
        <v>2994</v>
      </c>
    </row>
    <row r="362" s="1" customFormat="1" ht="16.5" customHeight="1">
      <c r="B362" s="38"/>
      <c r="C362" s="205" t="s">
        <v>484</v>
      </c>
      <c r="D362" s="205" t="s">
        <v>173</v>
      </c>
      <c r="E362" s="206" t="s">
        <v>2995</v>
      </c>
      <c r="F362" s="207" t="s">
        <v>2996</v>
      </c>
      <c r="G362" s="208" t="s">
        <v>2477</v>
      </c>
      <c r="H362" s="209">
        <v>3</v>
      </c>
      <c r="I362" s="210"/>
      <c r="J362" s="211">
        <f>ROUND(I362*H362,2)</f>
        <v>0</v>
      </c>
      <c r="K362" s="207" t="s">
        <v>1</v>
      </c>
      <c r="L362" s="43"/>
      <c r="M362" s="212" t="s">
        <v>1</v>
      </c>
      <c r="N362" s="213" t="s">
        <v>48</v>
      </c>
      <c r="O362" s="79"/>
      <c r="P362" s="214">
        <f>O362*H362</f>
        <v>0</v>
      </c>
      <c r="Q362" s="214">
        <v>0</v>
      </c>
      <c r="R362" s="214">
        <f>Q362*H362</f>
        <v>0</v>
      </c>
      <c r="S362" s="214">
        <v>0</v>
      </c>
      <c r="T362" s="215">
        <f>S362*H362</f>
        <v>0</v>
      </c>
      <c r="AR362" s="16" t="s">
        <v>178</v>
      </c>
      <c r="AT362" s="16" t="s">
        <v>173</v>
      </c>
      <c r="AU362" s="16" t="s">
        <v>85</v>
      </c>
      <c r="AY362" s="16" t="s">
        <v>171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16" t="s">
        <v>85</v>
      </c>
      <c r="BK362" s="216">
        <f>ROUND(I362*H362,2)</f>
        <v>0</v>
      </c>
      <c r="BL362" s="16" t="s">
        <v>178</v>
      </c>
      <c r="BM362" s="16" t="s">
        <v>2997</v>
      </c>
    </row>
    <row r="363" s="1" customFormat="1" ht="16.5" customHeight="1">
      <c r="B363" s="38"/>
      <c r="C363" s="205" t="s">
        <v>489</v>
      </c>
      <c r="D363" s="205" t="s">
        <v>173</v>
      </c>
      <c r="E363" s="206" t="s">
        <v>2998</v>
      </c>
      <c r="F363" s="207" t="s">
        <v>2999</v>
      </c>
      <c r="G363" s="208" t="s">
        <v>2477</v>
      </c>
      <c r="H363" s="209">
        <v>3</v>
      </c>
      <c r="I363" s="210"/>
      <c r="J363" s="211">
        <f>ROUND(I363*H363,2)</f>
        <v>0</v>
      </c>
      <c r="K363" s="207" t="s">
        <v>1</v>
      </c>
      <c r="L363" s="43"/>
      <c r="M363" s="212" t="s">
        <v>1</v>
      </c>
      <c r="N363" s="213" t="s">
        <v>48</v>
      </c>
      <c r="O363" s="79"/>
      <c r="P363" s="214">
        <f>O363*H363</f>
        <v>0</v>
      </c>
      <c r="Q363" s="214">
        <v>0</v>
      </c>
      <c r="R363" s="214">
        <f>Q363*H363</f>
        <v>0</v>
      </c>
      <c r="S363" s="214">
        <v>0</v>
      </c>
      <c r="T363" s="215">
        <f>S363*H363</f>
        <v>0</v>
      </c>
      <c r="AR363" s="16" t="s">
        <v>178</v>
      </c>
      <c r="AT363" s="16" t="s">
        <v>173</v>
      </c>
      <c r="AU363" s="16" t="s">
        <v>85</v>
      </c>
      <c r="AY363" s="16" t="s">
        <v>171</v>
      </c>
      <c r="BE363" s="216">
        <f>IF(N363="základní",J363,0)</f>
        <v>0</v>
      </c>
      <c r="BF363" s="216">
        <f>IF(N363="snížená",J363,0)</f>
        <v>0</v>
      </c>
      <c r="BG363" s="216">
        <f>IF(N363="zákl. přenesená",J363,0)</f>
        <v>0</v>
      </c>
      <c r="BH363" s="216">
        <f>IF(N363="sníž. přenesená",J363,0)</f>
        <v>0</v>
      </c>
      <c r="BI363" s="216">
        <f>IF(N363="nulová",J363,0)</f>
        <v>0</v>
      </c>
      <c r="BJ363" s="16" t="s">
        <v>85</v>
      </c>
      <c r="BK363" s="216">
        <f>ROUND(I363*H363,2)</f>
        <v>0</v>
      </c>
      <c r="BL363" s="16" t="s">
        <v>178</v>
      </c>
      <c r="BM363" s="16" t="s">
        <v>3000</v>
      </c>
    </row>
    <row r="364" s="1" customFormat="1" ht="16.5" customHeight="1">
      <c r="B364" s="38"/>
      <c r="C364" s="205" t="s">
        <v>493</v>
      </c>
      <c r="D364" s="205" t="s">
        <v>173</v>
      </c>
      <c r="E364" s="206" t="s">
        <v>3001</v>
      </c>
      <c r="F364" s="207" t="s">
        <v>3002</v>
      </c>
      <c r="G364" s="208" t="s">
        <v>2477</v>
      </c>
      <c r="H364" s="209">
        <v>3</v>
      </c>
      <c r="I364" s="210"/>
      <c r="J364" s="211">
        <f>ROUND(I364*H364,2)</f>
        <v>0</v>
      </c>
      <c r="K364" s="207" t="s">
        <v>1</v>
      </c>
      <c r="L364" s="43"/>
      <c r="M364" s="212" t="s">
        <v>1</v>
      </c>
      <c r="N364" s="213" t="s">
        <v>48</v>
      </c>
      <c r="O364" s="79"/>
      <c r="P364" s="214">
        <f>O364*H364</f>
        <v>0</v>
      </c>
      <c r="Q364" s="214">
        <v>0</v>
      </c>
      <c r="R364" s="214">
        <f>Q364*H364</f>
        <v>0</v>
      </c>
      <c r="S364" s="214">
        <v>0</v>
      </c>
      <c r="T364" s="215">
        <f>S364*H364</f>
        <v>0</v>
      </c>
      <c r="AR364" s="16" t="s">
        <v>178</v>
      </c>
      <c r="AT364" s="16" t="s">
        <v>173</v>
      </c>
      <c r="AU364" s="16" t="s">
        <v>85</v>
      </c>
      <c r="AY364" s="16" t="s">
        <v>171</v>
      </c>
      <c r="BE364" s="216">
        <f>IF(N364="základní",J364,0)</f>
        <v>0</v>
      </c>
      <c r="BF364" s="216">
        <f>IF(N364="snížená",J364,0)</f>
        <v>0</v>
      </c>
      <c r="BG364" s="216">
        <f>IF(N364="zákl. přenesená",J364,0)</f>
        <v>0</v>
      </c>
      <c r="BH364" s="216">
        <f>IF(N364="sníž. přenesená",J364,0)</f>
        <v>0</v>
      </c>
      <c r="BI364" s="216">
        <f>IF(N364="nulová",J364,0)</f>
        <v>0</v>
      </c>
      <c r="BJ364" s="16" t="s">
        <v>85</v>
      </c>
      <c r="BK364" s="216">
        <f>ROUND(I364*H364,2)</f>
        <v>0</v>
      </c>
      <c r="BL364" s="16" t="s">
        <v>178</v>
      </c>
      <c r="BM364" s="16" t="s">
        <v>3003</v>
      </c>
    </row>
    <row r="365" s="10" customFormat="1" ht="25.92" customHeight="1">
      <c r="B365" s="189"/>
      <c r="C365" s="190"/>
      <c r="D365" s="191" t="s">
        <v>76</v>
      </c>
      <c r="E365" s="192" t="s">
        <v>3004</v>
      </c>
      <c r="F365" s="192" t="s">
        <v>3005</v>
      </c>
      <c r="G365" s="190"/>
      <c r="H365" s="190"/>
      <c r="I365" s="193"/>
      <c r="J365" s="194">
        <f>BK365</f>
        <v>0</v>
      </c>
      <c r="K365" s="190"/>
      <c r="L365" s="195"/>
      <c r="M365" s="196"/>
      <c r="N365" s="197"/>
      <c r="O365" s="197"/>
      <c r="P365" s="198">
        <f>SUM(P366:P425)</f>
        <v>0</v>
      </c>
      <c r="Q365" s="197"/>
      <c r="R365" s="198">
        <f>SUM(R366:R425)</f>
        <v>0</v>
      </c>
      <c r="S365" s="197"/>
      <c r="T365" s="199">
        <f>SUM(T366:T425)</f>
        <v>0</v>
      </c>
      <c r="AR365" s="200" t="s">
        <v>85</v>
      </c>
      <c r="AT365" s="201" t="s">
        <v>76</v>
      </c>
      <c r="AU365" s="201" t="s">
        <v>77</v>
      </c>
      <c r="AY365" s="200" t="s">
        <v>171</v>
      </c>
      <c r="BK365" s="202">
        <f>SUM(BK366:BK425)</f>
        <v>0</v>
      </c>
    </row>
    <row r="366" s="1" customFormat="1" ht="16.5" customHeight="1">
      <c r="B366" s="38"/>
      <c r="C366" s="205" t="s">
        <v>498</v>
      </c>
      <c r="D366" s="205" t="s">
        <v>173</v>
      </c>
      <c r="E366" s="206" t="s">
        <v>260</v>
      </c>
      <c r="F366" s="207" t="s">
        <v>3006</v>
      </c>
      <c r="G366" s="208" t="s">
        <v>2746</v>
      </c>
      <c r="H366" s="209">
        <v>1</v>
      </c>
      <c r="I366" s="210"/>
      <c r="J366" s="211">
        <f>ROUND(I366*H366,2)</f>
        <v>0</v>
      </c>
      <c r="K366" s="207" t="s">
        <v>1</v>
      </c>
      <c r="L366" s="43"/>
      <c r="M366" s="212" t="s">
        <v>1</v>
      </c>
      <c r="N366" s="213" t="s">
        <v>48</v>
      </c>
      <c r="O366" s="79"/>
      <c r="P366" s="214">
        <f>O366*H366</f>
        <v>0</v>
      </c>
      <c r="Q366" s="214">
        <v>0</v>
      </c>
      <c r="R366" s="214">
        <f>Q366*H366</f>
        <v>0</v>
      </c>
      <c r="S366" s="214">
        <v>0</v>
      </c>
      <c r="T366" s="215">
        <f>S366*H366</f>
        <v>0</v>
      </c>
      <c r="AR366" s="16" t="s">
        <v>178</v>
      </c>
      <c r="AT366" s="16" t="s">
        <v>173</v>
      </c>
      <c r="AU366" s="16" t="s">
        <v>85</v>
      </c>
      <c r="AY366" s="16" t="s">
        <v>171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6" t="s">
        <v>85</v>
      </c>
      <c r="BK366" s="216">
        <f>ROUND(I366*H366,2)</f>
        <v>0</v>
      </c>
      <c r="BL366" s="16" t="s">
        <v>178</v>
      </c>
      <c r="BM366" s="16" t="s">
        <v>3007</v>
      </c>
    </row>
    <row r="367" s="11" customFormat="1">
      <c r="B367" s="217"/>
      <c r="C367" s="218"/>
      <c r="D367" s="219" t="s">
        <v>180</v>
      </c>
      <c r="E367" s="220" t="s">
        <v>1</v>
      </c>
      <c r="F367" s="221" t="s">
        <v>3008</v>
      </c>
      <c r="G367" s="218"/>
      <c r="H367" s="220" t="s">
        <v>1</v>
      </c>
      <c r="I367" s="222"/>
      <c r="J367" s="218"/>
      <c r="K367" s="218"/>
      <c r="L367" s="223"/>
      <c r="M367" s="224"/>
      <c r="N367" s="225"/>
      <c r="O367" s="225"/>
      <c r="P367" s="225"/>
      <c r="Q367" s="225"/>
      <c r="R367" s="225"/>
      <c r="S367" s="225"/>
      <c r="T367" s="226"/>
      <c r="AT367" s="227" t="s">
        <v>180</v>
      </c>
      <c r="AU367" s="227" t="s">
        <v>85</v>
      </c>
      <c r="AV367" s="11" t="s">
        <v>85</v>
      </c>
      <c r="AW367" s="11" t="s">
        <v>38</v>
      </c>
      <c r="AX367" s="11" t="s">
        <v>77</v>
      </c>
      <c r="AY367" s="227" t="s">
        <v>171</v>
      </c>
    </row>
    <row r="368" s="11" customFormat="1">
      <c r="B368" s="217"/>
      <c r="C368" s="218"/>
      <c r="D368" s="219" t="s">
        <v>180</v>
      </c>
      <c r="E368" s="220" t="s">
        <v>1</v>
      </c>
      <c r="F368" s="221" t="s">
        <v>2911</v>
      </c>
      <c r="G368" s="218"/>
      <c r="H368" s="220" t="s">
        <v>1</v>
      </c>
      <c r="I368" s="222"/>
      <c r="J368" s="218"/>
      <c r="K368" s="218"/>
      <c r="L368" s="223"/>
      <c r="M368" s="224"/>
      <c r="N368" s="225"/>
      <c r="O368" s="225"/>
      <c r="P368" s="225"/>
      <c r="Q368" s="225"/>
      <c r="R368" s="225"/>
      <c r="S368" s="225"/>
      <c r="T368" s="226"/>
      <c r="AT368" s="227" t="s">
        <v>180</v>
      </c>
      <c r="AU368" s="227" t="s">
        <v>85</v>
      </c>
      <c r="AV368" s="11" t="s">
        <v>85</v>
      </c>
      <c r="AW368" s="11" t="s">
        <v>38</v>
      </c>
      <c r="AX368" s="11" t="s">
        <v>77</v>
      </c>
      <c r="AY368" s="227" t="s">
        <v>171</v>
      </c>
    </row>
    <row r="369" s="12" customFormat="1">
      <c r="B369" s="228"/>
      <c r="C369" s="229"/>
      <c r="D369" s="219" t="s">
        <v>180</v>
      </c>
      <c r="E369" s="230" t="s">
        <v>1</v>
      </c>
      <c r="F369" s="231" t="s">
        <v>85</v>
      </c>
      <c r="G369" s="229"/>
      <c r="H369" s="232">
        <v>1</v>
      </c>
      <c r="I369" s="233"/>
      <c r="J369" s="229"/>
      <c r="K369" s="229"/>
      <c r="L369" s="234"/>
      <c r="M369" s="235"/>
      <c r="N369" s="236"/>
      <c r="O369" s="236"/>
      <c r="P369" s="236"/>
      <c r="Q369" s="236"/>
      <c r="R369" s="236"/>
      <c r="S369" s="236"/>
      <c r="T369" s="237"/>
      <c r="AT369" s="238" t="s">
        <v>180</v>
      </c>
      <c r="AU369" s="238" t="s">
        <v>85</v>
      </c>
      <c r="AV369" s="12" t="s">
        <v>87</v>
      </c>
      <c r="AW369" s="12" t="s">
        <v>38</v>
      </c>
      <c r="AX369" s="12" t="s">
        <v>85</v>
      </c>
      <c r="AY369" s="238" t="s">
        <v>171</v>
      </c>
    </row>
    <row r="370" s="1" customFormat="1" ht="16.5" customHeight="1">
      <c r="B370" s="38"/>
      <c r="C370" s="205" t="s">
        <v>504</v>
      </c>
      <c r="D370" s="205" t="s">
        <v>173</v>
      </c>
      <c r="E370" s="206" t="s">
        <v>3009</v>
      </c>
      <c r="F370" s="207" t="s">
        <v>3010</v>
      </c>
      <c r="G370" s="208" t="s">
        <v>2746</v>
      </c>
      <c r="H370" s="209">
        <v>1</v>
      </c>
      <c r="I370" s="210"/>
      <c r="J370" s="211">
        <f>ROUND(I370*H370,2)</f>
        <v>0</v>
      </c>
      <c r="K370" s="207" t="s">
        <v>1</v>
      </c>
      <c r="L370" s="43"/>
      <c r="M370" s="212" t="s">
        <v>1</v>
      </c>
      <c r="N370" s="213" t="s">
        <v>48</v>
      </c>
      <c r="O370" s="79"/>
      <c r="P370" s="214">
        <f>O370*H370</f>
        <v>0</v>
      </c>
      <c r="Q370" s="214">
        <v>0</v>
      </c>
      <c r="R370" s="214">
        <f>Q370*H370</f>
        <v>0</v>
      </c>
      <c r="S370" s="214">
        <v>0</v>
      </c>
      <c r="T370" s="215">
        <f>S370*H370</f>
        <v>0</v>
      </c>
      <c r="AR370" s="16" t="s">
        <v>178</v>
      </c>
      <c r="AT370" s="16" t="s">
        <v>173</v>
      </c>
      <c r="AU370" s="16" t="s">
        <v>85</v>
      </c>
      <c r="AY370" s="16" t="s">
        <v>171</v>
      </c>
      <c r="BE370" s="216">
        <f>IF(N370="základní",J370,0)</f>
        <v>0</v>
      </c>
      <c r="BF370" s="216">
        <f>IF(N370="snížená",J370,0)</f>
        <v>0</v>
      </c>
      <c r="BG370" s="216">
        <f>IF(N370="zákl. přenesená",J370,0)</f>
        <v>0</v>
      </c>
      <c r="BH370" s="216">
        <f>IF(N370="sníž. přenesená",J370,0)</f>
        <v>0</v>
      </c>
      <c r="BI370" s="216">
        <f>IF(N370="nulová",J370,0)</f>
        <v>0</v>
      </c>
      <c r="BJ370" s="16" t="s">
        <v>85</v>
      </c>
      <c r="BK370" s="216">
        <f>ROUND(I370*H370,2)</f>
        <v>0</v>
      </c>
      <c r="BL370" s="16" t="s">
        <v>178</v>
      </c>
      <c r="BM370" s="16" t="s">
        <v>3011</v>
      </c>
    </row>
    <row r="371" s="11" customFormat="1">
      <c r="B371" s="217"/>
      <c r="C371" s="218"/>
      <c r="D371" s="219" t="s">
        <v>180</v>
      </c>
      <c r="E371" s="220" t="s">
        <v>1</v>
      </c>
      <c r="F371" s="221" t="s">
        <v>3012</v>
      </c>
      <c r="G371" s="218"/>
      <c r="H371" s="220" t="s">
        <v>1</v>
      </c>
      <c r="I371" s="222"/>
      <c r="J371" s="218"/>
      <c r="K371" s="218"/>
      <c r="L371" s="223"/>
      <c r="M371" s="224"/>
      <c r="N371" s="225"/>
      <c r="O371" s="225"/>
      <c r="P371" s="225"/>
      <c r="Q371" s="225"/>
      <c r="R371" s="225"/>
      <c r="S371" s="225"/>
      <c r="T371" s="226"/>
      <c r="AT371" s="227" t="s">
        <v>180</v>
      </c>
      <c r="AU371" s="227" t="s">
        <v>85</v>
      </c>
      <c r="AV371" s="11" t="s">
        <v>85</v>
      </c>
      <c r="AW371" s="11" t="s">
        <v>38</v>
      </c>
      <c r="AX371" s="11" t="s">
        <v>77</v>
      </c>
      <c r="AY371" s="227" t="s">
        <v>171</v>
      </c>
    </row>
    <row r="372" s="11" customFormat="1">
      <c r="B372" s="217"/>
      <c r="C372" s="218"/>
      <c r="D372" s="219" t="s">
        <v>180</v>
      </c>
      <c r="E372" s="220" t="s">
        <v>1</v>
      </c>
      <c r="F372" s="221" t="s">
        <v>3013</v>
      </c>
      <c r="G372" s="218"/>
      <c r="H372" s="220" t="s">
        <v>1</v>
      </c>
      <c r="I372" s="222"/>
      <c r="J372" s="218"/>
      <c r="K372" s="218"/>
      <c r="L372" s="223"/>
      <c r="M372" s="224"/>
      <c r="N372" s="225"/>
      <c r="O372" s="225"/>
      <c r="P372" s="225"/>
      <c r="Q372" s="225"/>
      <c r="R372" s="225"/>
      <c r="S372" s="225"/>
      <c r="T372" s="226"/>
      <c r="AT372" s="227" t="s">
        <v>180</v>
      </c>
      <c r="AU372" s="227" t="s">
        <v>85</v>
      </c>
      <c r="AV372" s="11" t="s">
        <v>85</v>
      </c>
      <c r="AW372" s="11" t="s">
        <v>38</v>
      </c>
      <c r="AX372" s="11" t="s">
        <v>77</v>
      </c>
      <c r="AY372" s="227" t="s">
        <v>171</v>
      </c>
    </row>
    <row r="373" s="11" customFormat="1">
      <c r="B373" s="217"/>
      <c r="C373" s="218"/>
      <c r="D373" s="219" t="s">
        <v>180</v>
      </c>
      <c r="E373" s="220" t="s">
        <v>1</v>
      </c>
      <c r="F373" s="221" t="s">
        <v>3014</v>
      </c>
      <c r="G373" s="218"/>
      <c r="H373" s="220" t="s">
        <v>1</v>
      </c>
      <c r="I373" s="222"/>
      <c r="J373" s="218"/>
      <c r="K373" s="218"/>
      <c r="L373" s="223"/>
      <c r="M373" s="224"/>
      <c r="N373" s="225"/>
      <c r="O373" s="225"/>
      <c r="P373" s="225"/>
      <c r="Q373" s="225"/>
      <c r="R373" s="225"/>
      <c r="S373" s="225"/>
      <c r="T373" s="226"/>
      <c r="AT373" s="227" t="s">
        <v>180</v>
      </c>
      <c r="AU373" s="227" t="s">
        <v>85</v>
      </c>
      <c r="AV373" s="11" t="s">
        <v>85</v>
      </c>
      <c r="AW373" s="11" t="s">
        <v>38</v>
      </c>
      <c r="AX373" s="11" t="s">
        <v>77</v>
      </c>
      <c r="AY373" s="227" t="s">
        <v>171</v>
      </c>
    </row>
    <row r="374" s="11" customFormat="1">
      <c r="B374" s="217"/>
      <c r="C374" s="218"/>
      <c r="D374" s="219" t="s">
        <v>180</v>
      </c>
      <c r="E374" s="220" t="s">
        <v>1</v>
      </c>
      <c r="F374" s="221" t="s">
        <v>3015</v>
      </c>
      <c r="G374" s="218"/>
      <c r="H374" s="220" t="s">
        <v>1</v>
      </c>
      <c r="I374" s="222"/>
      <c r="J374" s="218"/>
      <c r="K374" s="218"/>
      <c r="L374" s="223"/>
      <c r="M374" s="224"/>
      <c r="N374" s="225"/>
      <c r="O374" s="225"/>
      <c r="P374" s="225"/>
      <c r="Q374" s="225"/>
      <c r="R374" s="225"/>
      <c r="S374" s="225"/>
      <c r="T374" s="226"/>
      <c r="AT374" s="227" t="s">
        <v>180</v>
      </c>
      <c r="AU374" s="227" t="s">
        <v>85</v>
      </c>
      <c r="AV374" s="11" t="s">
        <v>85</v>
      </c>
      <c r="AW374" s="11" t="s">
        <v>38</v>
      </c>
      <c r="AX374" s="11" t="s">
        <v>77</v>
      </c>
      <c r="AY374" s="227" t="s">
        <v>171</v>
      </c>
    </row>
    <row r="375" s="11" customFormat="1">
      <c r="B375" s="217"/>
      <c r="C375" s="218"/>
      <c r="D375" s="219" t="s">
        <v>180</v>
      </c>
      <c r="E375" s="220" t="s">
        <v>1</v>
      </c>
      <c r="F375" s="221" t="s">
        <v>3016</v>
      </c>
      <c r="G375" s="218"/>
      <c r="H375" s="220" t="s">
        <v>1</v>
      </c>
      <c r="I375" s="222"/>
      <c r="J375" s="218"/>
      <c r="K375" s="218"/>
      <c r="L375" s="223"/>
      <c r="M375" s="224"/>
      <c r="N375" s="225"/>
      <c r="O375" s="225"/>
      <c r="P375" s="225"/>
      <c r="Q375" s="225"/>
      <c r="R375" s="225"/>
      <c r="S375" s="225"/>
      <c r="T375" s="226"/>
      <c r="AT375" s="227" t="s">
        <v>180</v>
      </c>
      <c r="AU375" s="227" t="s">
        <v>85</v>
      </c>
      <c r="AV375" s="11" t="s">
        <v>85</v>
      </c>
      <c r="AW375" s="11" t="s">
        <v>38</v>
      </c>
      <c r="AX375" s="11" t="s">
        <v>77</v>
      </c>
      <c r="AY375" s="227" t="s">
        <v>171</v>
      </c>
    </row>
    <row r="376" s="11" customFormat="1">
      <c r="B376" s="217"/>
      <c r="C376" s="218"/>
      <c r="D376" s="219" t="s">
        <v>180</v>
      </c>
      <c r="E376" s="220" t="s">
        <v>1</v>
      </c>
      <c r="F376" s="221" t="s">
        <v>3017</v>
      </c>
      <c r="G376" s="218"/>
      <c r="H376" s="220" t="s">
        <v>1</v>
      </c>
      <c r="I376" s="222"/>
      <c r="J376" s="218"/>
      <c r="K376" s="218"/>
      <c r="L376" s="223"/>
      <c r="M376" s="224"/>
      <c r="N376" s="225"/>
      <c r="O376" s="225"/>
      <c r="P376" s="225"/>
      <c r="Q376" s="225"/>
      <c r="R376" s="225"/>
      <c r="S376" s="225"/>
      <c r="T376" s="226"/>
      <c r="AT376" s="227" t="s">
        <v>180</v>
      </c>
      <c r="AU376" s="227" t="s">
        <v>85</v>
      </c>
      <c r="AV376" s="11" t="s">
        <v>85</v>
      </c>
      <c r="AW376" s="11" t="s">
        <v>38</v>
      </c>
      <c r="AX376" s="11" t="s">
        <v>77</v>
      </c>
      <c r="AY376" s="227" t="s">
        <v>171</v>
      </c>
    </row>
    <row r="377" s="12" customFormat="1">
      <c r="B377" s="228"/>
      <c r="C377" s="229"/>
      <c r="D377" s="219" t="s">
        <v>180</v>
      </c>
      <c r="E377" s="230" t="s">
        <v>1</v>
      </c>
      <c r="F377" s="231" t="s">
        <v>85</v>
      </c>
      <c r="G377" s="229"/>
      <c r="H377" s="232">
        <v>1</v>
      </c>
      <c r="I377" s="233"/>
      <c r="J377" s="229"/>
      <c r="K377" s="229"/>
      <c r="L377" s="234"/>
      <c r="M377" s="235"/>
      <c r="N377" s="236"/>
      <c r="O377" s="236"/>
      <c r="P377" s="236"/>
      <c r="Q377" s="236"/>
      <c r="R377" s="236"/>
      <c r="S377" s="236"/>
      <c r="T377" s="237"/>
      <c r="AT377" s="238" t="s">
        <v>180</v>
      </c>
      <c r="AU377" s="238" t="s">
        <v>85</v>
      </c>
      <c r="AV377" s="12" t="s">
        <v>87</v>
      </c>
      <c r="AW377" s="12" t="s">
        <v>38</v>
      </c>
      <c r="AX377" s="12" t="s">
        <v>85</v>
      </c>
      <c r="AY377" s="238" t="s">
        <v>171</v>
      </c>
    </row>
    <row r="378" s="1" customFormat="1" ht="16.5" customHeight="1">
      <c r="B378" s="38"/>
      <c r="C378" s="205" t="s">
        <v>510</v>
      </c>
      <c r="D378" s="205" t="s">
        <v>173</v>
      </c>
      <c r="E378" s="206" t="s">
        <v>3018</v>
      </c>
      <c r="F378" s="207" t="s">
        <v>3019</v>
      </c>
      <c r="G378" s="208" t="s">
        <v>2746</v>
      </c>
      <c r="H378" s="209">
        <v>1</v>
      </c>
      <c r="I378" s="210"/>
      <c r="J378" s="211">
        <f>ROUND(I378*H378,2)</f>
        <v>0</v>
      </c>
      <c r="K378" s="207" t="s">
        <v>1</v>
      </c>
      <c r="L378" s="43"/>
      <c r="M378" s="212" t="s">
        <v>1</v>
      </c>
      <c r="N378" s="213" t="s">
        <v>48</v>
      </c>
      <c r="O378" s="79"/>
      <c r="P378" s="214">
        <f>O378*H378</f>
        <v>0</v>
      </c>
      <c r="Q378" s="214">
        <v>0</v>
      </c>
      <c r="R378" s="214">
        <f>Q378*H378</f>
        <v>0</v>
      </c>
      <c r="S378" s="214">
        <v>0</v>
      </c>
      <c r="T378" s="215">
        <f>S378*H378</f>
        <v>0</v>
      </c>
      <c r="AR378" s="16" t="s">
        <v>178</v>
      </c>
      <c r="AT378" s="16" t="s">
        <v>173</v>
      </c>
      <c r="AU378" s="16" t="s">
        <v>85</v>
      </c>
      <c r="AY378" s="16" t="s">
        <v>171</v>
      </c>
      <c r="BE378" s="216">
        <f>IF(N378="základní",J378,0)</f>
        <v>0</v>
      </c>
      <c r="BF378" s="216">
        <f>IF(N378="snížená",J378,0)</f>
        <v>0</v>
      </c>
      <c r="BG378" s="216">
        <f>IF(N378="zákl. přenesená",J378,0)</f>
        <v>0</v>
      </c>
      <c r="BH378" s="216">
        <f>IF(N378="sníž. přenesená",J378,0)</f>
        <v>0</v>
      </c>
      <c r="BI378" s="216">
        <f>IF(N378="nulová",J378,0)</f>
        <v>0</v>
      </c>
      <c r="BJ378" s="16" t="s">
        <v>85</v>
      </c>
      <c r="BK378" s="216">
        <f>ROUND(I378*H378,2)</f>
        <v>0</v>
      </c>
      <c r="BL378" s="16" t="s">
        <v>178</v>
      </c>
      <c r="BM378" s="16" t="s">
        <v>3020</v>
      </c>
    </row>
    <row r="379" s="11" customFormat="1">
      <c r="B379" s="217"/>
      <c r="C379" s="218"/>
      <c r="D379" s="219" t="s">
        <v>180</v>
      </c>
      <c r="E379" s="220" t="s">
        <v>1</v>
      </c>
      <c r="F379" s="221" t="s">
        <v>3021</v>
      </c>
      <c r="G379" s="218"/>
      <c r="H379" s="220" t="s">
        <v>1</v>
      </c>
      <c r="I379" s="222"/>
      <c r="J379" s="218"/>
      <c r="K379" s="218"/>
      <c r="L379" s="223"/>
      <c r="M379" s="224"/>
      <c r="N379" s="225"/>
      <c r="O379" s="225"/>
      <c r="P379" s="225"/>
      <c r="Q379" s="225"/>
      <c r="R379" s="225"/>
      <c r="S379" s="225"/>
      <c r="T379" s="226"/>
      <c r="AT379" s="227" t="s">
        <v>180</v>
      </c>
      <c r="AU379" s="227" t="s">
        <v>85</v>
      </c>
      <c r="AV379" s="11" t="s">
        <v>85</v>
      </c>
      <c r="AW379" s="11" t="s">
        <v>38</v>
      </c>
      <c r="AX379" s="11" t="s">
        <v>77</v>
      </c>
      <c r="AY379" s="227" t="s">
        <v>171</v>
      </c>
    </row>
    <row r="380" s="11" customFormat="1">
      <c r="B380" s="217"/>
      <c r="C380" s="218"/>
      <c r="D380" s="219" t="s">
        <v>180</v>
      </c>
      <c r="E380" s="220" t="s">
        <v>1</v>
      </c>
      <c r="F380" s="221" t="s">
        <v>3022</v>
      </c>
      <c r="G380" s="218"/>
      <c r="H380" s="220" t="s">
        <v>1</v>
      </c>
      <c r="I380" s="222"/>
      <c r="J380" s="218"/>
      <c r="K380" s="218"/>
      <c r="L380" s="223"/>
      <c r="M380" s="224"/>
      <c r="N380" s="225"/>
      <c r="O380" s="225"/>
      <c r="P380" s="225"/>
      <c r="Q380" s="225"/>
      <c r="R380" s="225"/>
      <c r="S380" s="225"/>
      <c r="T380" s="226"/>
      <c r="AT380" s="227" t="s">
        <v>180</v>
      </c>
      <c r="AU380" s="227" t="s">
        <v>85</v>
      </c>
      <c r="AV380" s="11" t="s">
        <v>85</v>
      </c>
      <c r="AW380" s="11" t="s">
        <v>38</v>
      </c>
      <c r="AX380" s="11" t="s">
        <v>77</v>
      </c>
      <c r="AY380" s="227" t="s">
        <v>171</v>
      </c>
    </row>
    <row r="381" s="11" customFormat="1">
      <c r="B381" s="217"/>
      <c r="C381" s="218"/>
      <c r="D381" s="219" t="s">
        <v>180</v>
      </c>
      <c r="E381" s="220" t="s">
        <v>1</v>
      </c>
      <c r="F381" s="221" t="s">
        <v>3023</v>
      </c>
      <c r="G381" s="218"/>
      <c r="H381" s="220" t="s">
        <v>1</v>
      </c>
      <c r="I381" s="222"/>
      <c r="J381" s="218"/>
      <c r="K381" s="218"/>
      <c r="L381" s="223"/>
      <c r="M381" s="224"/>
      <c r="N381" s="225"/>
      <c r="O381" s="225"/>
      <c r="P381" s="225"/>
      <c r="Q381" s="225"/>
      <c r="R381" s="225"/>
      <c r="S381" s="225"/>
      <c r="T381" s="226"/>
      <c r="AT381" s="227" t="s">
        <v>180</v>
      </c>
      <c r="AU381" s="227" t="s">
        <v>85</v>
      </c>
      <c r="AV381" s="11" t="s">
        <v>85</v>
      </c>
      <c r="AW381" s="11" t="s">
        <v>38</v>
      </c>
      <c r="AX381" s="11" t="s">
        <v>77</v>
      </c>
      <c r="AY381" s="227" t="s">
        <v>171</v>
      </c>
    </row>
    <row r="382" s="11" customFormat="1">
      <c r="B382" s="217"/>
      <c r="C382" s="218"/>
      <c r="D382" s="219" t="s">
        <v>180</v>
      </c>
      <c r="E382" s="220" t="s">
        <v>1</v>
      </c>
      <c r="F382" s="221" t="s">
        <v>3024</v>
      </c>
      <c r="G382" s="218"/>
      <c r="H382" s="220" t="s">
        <v>1</v>
      </c>
      <c r="I382" s="222"/>
      <c r="J382" s="218"/>
      <c r="K382" s="218"/>
      <c r="L382" s="223"/>
      <c r="M382" s="224"/>
      <c r="N382" s="225"/>
      <c r="O382" s="225"/>
      <c r="P382" s="225"/>
      <c r="Q382" s="225"/>
      <c r="R382" s="225"/>
      <c r="S382" s="225"/>
      <c r="T382" s="226"/>
      <c r="AT382" s="227" t="s">
        <v>180</v>
      </c>
      <c r="AU382" s="227" t="s">
        <v>85</v>
      </c>
      <c r="AV382" s="11" t="s">
        <v>85</v>
      </c>
      <c r="AW382" s="11" t="s">
        <v>38</v>
      </c>
      <c r="AX382" s="11" t="s">
        <v>77</v>
      </c>
      <c r="AY382" s="227" t="s">
        <v>171</v>
      </c>
    </row>
    <row r="383" s="12" customFormat="1">
      <c r="B383" s="228"/>
      <c r="C383" s="229"/>
      <c r="D383" s="219" t="s">
        <v>180</v>
      </c>
      <c r="E383" s="230" t="s">
        <v>1</v>
      </c>
      <c r="F383" s="231" t="s">
        <v>85</v>
      </c>
      <c r="G383" s="229"/>
      <c r="H383" s="232">
        <v>1</v>
      </c>
      <c r="I383" s="233"/>
      <c r="J383" s="229"/>
      <c r="K383" s="229"/>
      <c r="L383" s="234"/>
      <c r="M383" s="235"/>
      <c r="N383" s="236"/>
      <c r="O383" s="236"/>
      <c r="P383" s="236"/>
      <c r="Q383" s="236"/>
      <c r="R383" s="236"/>
      <c r="S383" s="236"/>
      <c r="T383" s="237"/>
      <c r="AT383" s="238" t="s">
        <v>180</v>
      </c>
      <c r="AU383" s="238" t="s">
        <v>85</v>
      </c>
      <c r="AV383" s="12" t="s">
        <v>87</v>
      </c>
      <c r="AW383" s="12" t="s">
        <v>38</v>
      </c>
      <c r="AX383" s="12" t="s">
        <v>85</v>
      </c>
      <c r="AY383" s="238" t="s">
        <v>171</v>
      </c>
    </row>
    <row r="384" s="1" customFormat="1" ht="16.5" customHeight="1">
      <c r="B384" s="38"/>
      <c r="C384" s="205" t="s">
        <v>514</v>
      </c>
      <c r="D384" s="205" t="s">
        <v>173</v>
      </c>
      <c r="E384" s="206" t="s">
        <v>3025</v>
      </c>
      <c r="F384" s="207" t="s">
        <v>3026</v>
      </c>
      <c r="G384" s="208" t="s">
        <v>2746</v>
      </c>
      <c r="H384" s="209">
        <v>1</v>
      </c>
      <c r="I384" s="210"/>
      <c r="J384" s="211">
        <f>ROUND(I384*H384,2)</f>
        <v>0</v>
      </c>
      <c r="K384" s="207" t="s">
        <v>1</v>
      </c>
      <c r="L384" s="43"/>
      <c r="M384" s="212" t="s">
        <v>1</v>
      </c>
      <c r="N384" s="213" t="s">
        <v>48</v>
      </c>
      <c r="O384" s="79"/>
      <c r="P384" s="214">
        <f>O384*H384</f>
        <v>0</v>
      </c>
      <c r="Q384" s="214">
        <v>0</v>
      </c>
      <c r="R384" s="214">
        <f>Q384*H384</f>
        <v>0</v>
      </c>
      <c r="S384" s="214">
        <v>0</v>
      </c>
      <c r="T384" s="215">
        <f>S384*H384</f>
        <v>0</v>
      </c>
      <c r="AR384" s="16" t="s">
        <v>178</v>
      </c>
      <c r="AT384" s="16" t="s">
        <v>173</v>
      </c>
      <c r="AU384" s="16" t="s">
        <v>85</v>
      </c>
      <c r="AY384" s="16" t="s">
        <v>171</v>
      </c>
      <c r="BE384" s="216">
        <f>IF(N384="základní",J384,0)</f>
        <v>0</v>
      </c>
      <c r="BF384" s="216">
        <f>IF(N384="snížená",J384,0)</f>
        <v>0</v>
      </c>
      <c r="BG384" s="216">
        <f>IF(N384="zákl. přenesená",J384,0)</f>
        <v>0</v>
      </c>
      <c r="BH384" s="216">
        <f>IF(N384="sníž. přenesená",J384,0)</f>
        <v>0</v>
      </c>
      <c r="BI384" s="216">
        <f>IF(N384="nulová",J384,0)</f>
        <v>0</v>
      </c>
      <c r="BJ384" s="16" t="s">
        <v>85</v>
      </c>
      <c r="BK384" s="216">
        <f>ROUND(I384*H384,2)</f>
        <v>0</v>
      </c>
      <c r="BL384" s="16" t="s">
        <v>178</v>
      </c>
      <c r="BM384" s="16" t="s">
        <v>3027</v>
      </c>
    </row>
    <row r="385" s="11" customFormat="1">
      <c r="B385" s="217"/>
      <c r="C385" s="218"/>
      <c r="D385" s="219" t="s">
        <v>180</v>
      </c>
      <c r="E385" s="220" t="s">
        <v>1</v>
      </c>
      <c r="F385" s="221" t="s">
        <v>3028</v>
      </c>
      <c r="G385" s="218"/>
      <c r="H385" s="220" t="s">
        <v>1</v>
      </c>
      <c r="I385" s="222"/>
      <c r="J385" s="218"/>
      <c r="K385" s="218"/>
      <c r="L385" s="223"/>
      <c r="M385" s="224"/>
      <c r="N385" s="225"/>
      <c r="O385" s="225"/>
      <c r="P385" s="225"/>
      <c r="Q385" s="225"/>
      <c r="R385" s="225"/>
      <c r="S385" s="225"/>
      <c r="T385" s="226"/>
      <c r="AT385" s="227" t="s">
        <v>180</v>
      </c>
      <c r="AU385" s="227" t="s">
        <v>85</v>
      </c>
      <c r="AV385" s="11" t="s">
        <v>85</v>
      </c>
      <c r="AW385" s="11" t="s">
        <v>38</v>
      </c>
      <c r="AX385" s="11" t="s">
        <v>77</v>
      </c>
      <c r="AY385" s="227" t="s">
        <v>171</v>
      </c>
    </row>
    <row r="386" s="11" customFormat="1">
      <c r="B386" s="217"/>
      <c r="C386" s="218"/>
      <c r="D386" s="219" t="s">
        <v>180</v>
      </c>
      <c r="E386" s="220" t="s">
        <v>1</v>
      </c>
      <c r="F386" s="221" t="s">
        <v>3029</v>
      </c>
      <c r="G386" s="218"/>
      <c r="H386" s="220" t="s">
        <v>1</v>
      </c>
      <c r="I386" s="222"/>
      <c r="J386" s="218"/>
      <c r="K386" s="218"/>
      <c r="L386" s="223"/>
      <c r="M386" s="224"/>
      <c r="N386" s="225"/>
      <c r="O386" s="225"/>
      <c r="P386" s="225"/>
      <c r="Q386" s="225"/>
      <c r="R386" s="225"/>
      <c r="S386" s="225"/>
      <c r="T386" s="226"/>
      <c r="AT386" s="227" t="s">
        <v>180</v>
      </c>
      <c r="AU386" s="227" t="s">
        <v>85</v>
      </c>
      <c r="AV386" s="11" t="s">
        <v>85</v>
      </c>
      <c r="AW386" s="11" t="s">
        <v>38</v>
      </c>
      <c r="AX386" s="11" t="s">
        <v>77</v>
      </c>
      <c r="AY386" s="227" t="s">
        <v>171</v>
      </c>
    </row>
    <row r="387" s="11" customFormat="1">
      <c r="B387" s="217"/>
      <c r="C387" s="218"/>
      <c r="D387" s="219" t="s">
        <v>180</v>
      </c>
      <c r="E387" s="220" t="s">
        <v>1</v>
      </c>
      <c r="F387" s="221" t="s">
        <v>3030</v>
      </c>
      <c r="G387" s="218"/>
      <c r="H387" s="220" t="s">
        <v>1</v>
      </c>
      <c r="I387" s="222"/>
      <c r="J387" s="218"/>
      <c r="K387" s="218"/>
      <c r="L387" s="223"/>
      <c r="M387" s="224"/>
      <c r="N387" s="225"/>
      <c r="O387" s="225"/>
      <c r="P387" s="225"/>
      <c r="Q387" s="225"/>
      <c r="R387" s="225"/>
      <c r="S387" s="225"/>
      <c r="T387" s="226"/>
      <c r="AT387" s="227" t="s">
        <v>180</v>
      </c>
      <c r="AU387" s="227" t="s">
        <v>85</v>
      </c>
      <c r="AV387" s="11" t="s">
        <v>85</v>
      </c>
      <c r="AW387" s="11" t="s">
        <v>38</v>
      </c>
      <c r="AX387" s="11" t="s">
        <v>77</v>
      </c>
      <c r="AY387" s="227" t="s">
        <v>171</v>
      </c>
    </row>
    <row r="388" s="11" customFormat="1">
      <c r="B388" s="217"/>
      <c r="C388" s="218"/>
      <c r="D388" s="219" t="s">
        <v>180</v>
      </c>
      <c r="E388" s="220" t="s">
        <v>1</v>
      </c>
      <c r="F388" s="221" t="s">
        <v>3031</v>
      </c>
      <c r="G388" s="218"/>
      <c r="H388" s="220" t="s">
        <v>1</v>
      </c>
      <c r="I388" s="222"/>
      <c r="J388" s="218"/>
      <c r="K388" s="218"/>
      <c r="L388" s="223"/>
      <c r="M388" s="224"/>
      <c r="N388" s="225"/>
      <c r="O388" s="225"/>
      <c r="P388" s="225"/>
      <c r="Q388" s="225"/>
      <c r="R388" s="225"/>
      <c r="S388" s="225"/>
      <c r="T388" s="226"/>
      <c r="AT388" s="227" t="s">
        <v>180</v>
      </c>
      <c r="AU388" s="227" t="s">
        <v>85</v>
      </c>
      <c r="AV388" s="11" t="s">
        <v>85</v>
      </c>
      <c r="AW388" s="11" t="s">
        <v>38</v>
      </c>
      <c r="AX388" s="11" t="s">
        <v>77</v>
      </c>
      <c r="AY388" s="227" t="s">
        <v>171</v>
      </c>
    </row>
    <row r="389" s="12" customFormat="1">
      <c r="B389" s="228"/>
      <c r="C389" s="229"/>
      <c r="D389" s="219" t="s">
        <v>180</v>
      </c>
      <c r="E389" s="230" t="s">
        <v>1</v>
      </c>
      <c r="F389" s="231" t="s">
        <v>85</v>
      </c>
      <c r="G389" s="229"/>
      <c r="H389" s="232">
        <v>1</v>
      </c>
      <c r="I389" s="233"/>
      <c r="J389" s="229"/>
      <c r="K389" s="229"/>
      <c r="L389" s="234"/>
      <c r="M389" s="235"/>
      <c r="N389" s="236"/>
      <c r="O389" s="236"/>
      <c r="P389" s="236"/>
      <c r="Q389" s="236"/>
      <c r="R389" s="236"/>
      <c r="S389" s="236"/>
      <c r="T389" s="237"/>
      <c r="AT389" s="238" t="s">
        <v>180</v>
      </c>
      <c r="AU389" s="238" t="s">
        <v>85</v>
      </c>
      <c r="AV389" s="12" t="s">
        <v>87</v>
      </c>
      <c r="AW389" s="12" t="s">
        <v>38</v>
      </c>
      <c r="AX389" s="12" t="s">
        <v>85</v>
      </c>
      <c r="AY389" s="238" t="s">
        <v>171</v>
      </c>
    </row>
    <row r="390" s="1" customFormat="1" ht="16.5" customHeight="1">
      <c r="B390" s="38"/>
      <c r="C390" s="205" t="s">
        <v>519</v>
      </c>
      <c r="D390" s="205" t="s">
        <v>173</v>
      </c>
      <c r="E390" s="206" t="s">
        <v>3032</v>
      </c>
      <c r="F390" s="207" t="s">
        <v>3033</v>
      </c>
      <c r="G390" s="208" t="s">
        <v>2746</v>
      </c>
      <c r="H390" s="209">
        <v>1</v>
      </c>
      <c r="I390" s="210"/>
      <c r="J390" s="211">
        <f>ROUND(I390*H390,2)</f>
        <v>0</v>
      </c>
      <c r="K390" s="207" t="s">
        <v>1</v>
      </c>
      <c r="L390" s="43"/>
      <c r="M390" s="212" t="s">
        <v>1</v>
      </c>
      <c r="N390" s="213" t="s">
        <v>48</v>
      </c>
      <c r="O390" s="79"/>
      <c r="P390" s="214">
        <f>O390*H390</f>
        <v>0</v>
      </c>
      <c r="Q390" s="214">
        <v>0</v>
      </c>
      <c r="R390" s="214">
        <f>Q390*H390</f>
        <v>0</v>
      </c>
      <c r="S390" s="214">
        <v>0</v>
      </c>
      <c r="T390" s="215">
        <f>S390*H390</f>
        <v>0</v>
      </c>
      <c r="AR390" s="16" t="s">
        <v>178</v>
      </c>
      <c r="AT390" s="16" t="s">
        <v>173</v>
      </c>
      <c r="AU390" s="16" t="s">
        <v>85</v>
      </c>
      <c r="AY390" s="16" t="s">
        <v>171</v>
      </c>
      <c r="BE390" s="216">
        <f>IF(N390="základní",J390,0)</f>
        <v>0</v>
      </c>
      <c r="BF390" s="216">
        <f>IF(N390="snížená",J390,0)</f>
        <v>0</v>
      </c>
      <c r="BG390" s="216">
        <f>IF(N390="zákl. přenesená",J390,0)</f>
        <v>0</v>
      </c>
      <c r="BH390" s="216">
        <f>IF(N390="sníž. přenesená",J390,0)</f>
        <v>0</v>
      </c>
      <c r="BI390" s="216">
        <f>IF(N390="nulová",J390,0)</f>
        <v>0</v>
      </c>
      <c r="BJ390" s="16" t="s">
        <v>85</v>
      </c>
      <c r="BK390" s="216">
        <f>ROUND(I390*H390,2)</f>
        <v>0</v>
      </c>
      <c r="BL390" s="16" t="s">
        <v>178</v>
      </c>
      <c r="BM390" s="16" t="s">
        <v>3034</v>
      </c>
    </row>
    <row r="391" s="1" customFormat="1" ht="16.5" customHeight="1">
      <c r="B391" s="38"/>
      <c r="C391" s="205" t="s">
        <v>523</v>
      </c>
      <c r="D391" s="205" t="s">
        <v>173</v>
      </c>
      <c r="E391" s="206" t="s">
        <v>3035</v>
      </c>
      <c r="F391" s="207" t="s">
        <v>2962</v>
      </c>
      <c r="G391" s="208" t="s">
        <v>2746</v>
      </c>
      <c r="H391" s="209">
        <v>3</v>
      </c>
      <c r="I391" s="210"/>
      <c r="J391" s="211">
        <f>ROUND(I391*H391,2)</f>
        <v>0</v>
      </c>
      <c r="K391" s="207" t="s">
        <v>1</v>
      </c>
      <c r="L391" s="43"/>
      <c r="M391" s="212" t="s">
        <v>1</v>
      </c>
      <c r="N391" s="213" t="s">
        <v>48</v>
      </c>
      <c r="O391" s="79"/>
      <c r="P391" s="214">
        <f>O391*H391</f>
        <v>0</v>
      </c>
      <c r="Q391" s="214">
        <v>0</v>
      </c>
      <c r="R391" s="214">
        <f>Q391*H391</f>
        <v>0</v>
      </c>
      <c r="S391" s="214">
        <v>0</v>
      </c>
      <c r="T391" s="215">
        <f>S391*H391</f>
        <v>0</v>
      </c>
      <c r="AR391" s="16" t="s">
        <v>178</v>
      </c>
      <c r="AT391" s="16" t="s">
        <v>173</v>
      </c>
      <c r="AU391" s="16" t="s">
        <v>85</v>
      </c>
      <c r="AY391" s="16" t="s">
        <v>171</v>
      </c>
      <c r="BE391" s="216">
        <f>IF(N391="základní",J391,0)</f>
        <v>0</v>
      </c>
      <c r="BF391" s="216">
        <f>IF(N391="snížená",J391,0)</f>
        <v>0</v>
      </c>
      <c r="BG391" s="216">
        <f>IF(N391="zákl. přenesená",J391,0)</f>
        <v>0</v>
      </c>
      <c r="BH391" s="216">
        <f>IF(N391="sníž. přenesená",J391,0)</f>
        <v>0</v>
      </c>
      <c r="BI391" s="216">
        <f>IF(N391="nulová",J391,0)</f>
        <v>0</v>
      </c>
      <c r="BJ391" s="16" t="s">
        <v>85</v>
      </c>
      <c r="BK391" s="216">
        <f>ROUND(I391*H391,2)</f>
        <v>0</v>
      </c>
      <c r="BL391" s="16" t="s">
        <v>178</v>
      </c>
      <c r="BM391" s="16" t="s">
        <v>3036</v>
      </c>
    </row>
    <row r="392" s="11" customFormat="1">
      <c r="B392" s="217"/>
      <c r="C392" s="218"/>
      <c r="D392" s="219" t="s">
        <v>180</v>
      </c>
      <c r="E392" s="220" t="s">
        <v>1</v>
      </c>
      <c r="F392" s="221" t="s">
        <v>3037</v>
      </c>
      <c r="G392" s="218"/>
      <c r="H392" s="220" t="s">
        <v>1</v>
      </c>
      <c r="I392" s="222"/>
      <c r="J392" s="218"/>
      <c r="K392" s="218"/>
      <c r="L392" s="223"/>
      <c r="M392" s="224"/>
      <c r="N392" s="225"/>
      <c r="O392" s="225"/>
      <c r="P392" s="225"/>
      <c r="Q392" s="225"/>
      <c r="R392" s="225"/>
      <c r="S392" s="225"/>
      <c r="T392" s="226"/>
      <c r="AT392" s="227" t="s">
        <v>180</v>
      </c>
      <c r="AU392" s="227" t="s">
        <v>85</v>
      </c>
      <c r="AV392" s="11" t="s">
        <v>85</v>
      </c>
      <c r="AW392" s="11" t="s">
        <v>38</v>
      </c>
      <c r="AX392" s="11" t="s">
        <v>77</v>
      </c>
      <c r="AY392" s="227" t="s">
        <v>171</v>
      </c>
    </row>
    <row r="393" s="12" customFormat="1">
      <c r="B393" s="228"/>
      <c r="C393" s="229"/>
      <c r="D393" s="219" t="s">
        <v>180</v>
      </c>
      <c r="E393" s="230" t="s">
        <v>1</v>
      </c>
      <c r="F393" s="231" t="s">
        <v>186</v>
      </c>
      <c r="G393" s="229"/>
      <c r="H393" s="232">
        <v>3</v>
      </c>
      <c r="I393" s="233"/>
      <c r="J393" s="229"/>
      <c r="K393" s="229"/>
      <c r="L393" s="234"/>
      <c r="M393" s="235"/>
      <c r="N393" s="236"/>
      <c r="O393" s="236"/>
      <c r="P393" s="236"/>
      <c r="Q393" s="236"/>
      <c r="R393" s="236"/>
      <c r="S393" s="236"/>
      <c r="T393" s="237"/>
      <c r="AT393" s="238" t="s">
        <v>180</v>
      </c>
      <c r="AU393" s="238" t="s">
        <v>85</v>
      </c>
      <c r="AV393" s="12" t="s">
        <v>87</v>
      </c>
      <c r="AW393" s="12" t="s">
        <v>38</v>
      </c>
      <c r="AX393" s="12" t="s">
        <v>85</v>
      </c>
      <c r="AY393" s="238" t="s">
        <v>171</v>
      </c>
    </row>
    <row r="394" s="1" customFormat="1" ht="16.5" customHeight="1">
      <c r="B394" s="38"/>
      <c r="C394" s="205" t="s">
        <v>529</v>
      </c>
      <c r="D394" s="205" t="s">
        <v>173</v>
      </c>
      <c r="E394" s="206" t="s">
        <v>3038</v>
      </c>
      <c r="F394" s="207" t="s">
        <v>2965</v>
      </c>
      <c r="G394" s="208" t="s">
        <v>2803</v>
      </c>
      <c r="H394" s="209">
        <v>15</v>
      </c>
      <c r="I394" s="210"/>
      <c r="J394" s="211">
        <f>ROUND(I394*H394,2)</f>
        <v>0</v>
      </c>
      <c r="K394" s="207" t="s">
        <v>1</v>
      </c>
      <c r="L394" s="43"/>
      <c r="M394" s="212" t="s">
        <v>1</v>
      </c>
      <c r="N394" s="213" t="s">
        <v>48</v>
      </c>
      <c r="O394" s="79"/>
      <c r="P394" s="214">
        <f>O394*H394</f>
        <v>0</v>
      </c>
      <c r="Q394" s="214">
        <v>0</v>
      </c>
      <c r="R394" s="214">
        <f>Q394*H394</f>
        <v>0</v>
      </c>
      <c r="S394" s="214">
        <v>0</v>
      </c>
      <c r="T394" s="215">
        <f>S394*H394</f>
        <v>0</v>
      </c>
      <c r="AR394" s="16" t="s">
        <v>178</v>
      </c>
      <c r="AT394" s="16" t="s">
        <v>173</v>
      </c>
      <c r="AU394" s="16" t="s">
        <v>85</v>
      </c>
      <c r="AY394" s="16" t="s">
        <v>171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6" t="s">
        <v>85</v>
      </c>
      <c r="BK394" s="216">
        <f>ROUND(I394*H394,2)</f>
        <v>0</v>
      </c>
      <c r="BL394" s="16" t="s">
        <v>178</v>
      </c>
      <c r="BM394" s="16" t="s">
        <v>3039</v>
      </c>
    </row>
    <row r="395" s="1" customFormat="1" ht="16.5" customHeight="1">
      <c r="B395" s="38"/>
      <c r="C395" s="205" t="s">
        <v>533</v>
      </c>
      <c r="D395" s="205" t="s">
        <v>173</v>
      </c>
      <c r="E395" s="206" t="s">
        <v>3040</v>
      </c>
      <c r="F395" s="207" t="s">
        <v>2965</v>
      </c>
      <c r="G395" s="208" t="s">
        <v>2803</v>
      </c>
      <c r="H395" s="209">
        <v>10</v>
      </c>
      <c r="I395" s="210"/>
      <c r="J395" s="211">
        <f>ROUND(I395*H395,2)</f>
        <v>0</v>
      </c>
      <c r="K395" s="207" t="s">
        <v>1</v>
      </c>
      <c r="L395" s="43"/>
      <c r="M395" s="212" t="s">
        <v>1</v>
      </c>
      <c r="N395" s="213" t="s">
        <v>48</v>
      </c>
      <c r="O395" s="79"/>
      <c r="P395" s="214">
        <f>O395*H395</f>
        <v>0</v>
      </c>
      <c r="Q395" s="214">
        <v>0</v>
      </c>
      <c r="R395" s="214">
        <f>Q395*H395</f>
        <v>0</v>
      </c>
      <c r="S395" s="214">
        <v>0</v>
      </c>
      <c r="T395" s="215">
        <f>S395*H395</f>
        <v>0</v>
      </c>
      <c r="AR395" s="16" t="s">
        <v>178</v>
      </c>
      <c r="AT395" s="16" t="s">
        <v>173</v>
      </c>
      <c r="AU395" s="16" t="s">
        <v>85</v>
      </c>
      <c r="AY395" s="16" t="s">
        <v>171</v>
      </c>
      <c r="BE395" s="216">
        <f>IF(N395="základní",J395,0)</f>
        <v>0</v>
      </c>
      <c r="BF395" s="216">
        <f>IF(N395="snížená",J395,0)</f>
        <v>0</v>
      </c>
      <c r="BG395" s="216">
        <f>IF(N395="zákl. přenesená",J395,0)</f>
        <v>0</v>
      </c>
      <c r="BH395" s="216">
        <f>IF(N395="sníž. přenesená",J395,0)</f>
        <v>0</v>
      </c>
      <c r="BI395" s="216">
        <f>IF(N395="nulová",J395,0)</f>
        <v>0</v>
      </c>
      <c r="BJ395" s="16" t="s">
        <v>85</v>
      </c>
      <c r="BK395" s="216">
        <f>ROUND(I395*H395,2)</f>
        <v>0</v>
      </c>
      <c r="BL395" s="16" t="s">
        <v>178</v>
      </c>
      <c r="BM395" s="16" t="s">
        <v>3041</v>
      </c>
    </row>
    <row r="396" s="11" customFormat="1">
      <c r="B396" s="217"/>
      <c r="C396" s="218"/>
      <c r="D396" s="219" t="s">
        <v>180</v>
      </c>
      <c r="E396" s="220" t="s">
        <v>1</v>
      </c>
      <c r="F396" s="221" t="s">
        <v>3042</v>
      </c>
      <c r="G396" s="218"/>
      <c r="H396" s="220" t="s">
        <v>1</v>
      </c>
      <c r="I396" s="222"/>
      <c r="J396" s="218"/>
      <c r="K396" s="218"/>
      <c r="L396" s="223"/>
      <c r="M396" s="224"/>
      <c r="N396" s="225"/>
      <c r="O396" s="225"/>
      <c r="P396" s="225"/>
      <c r="Q396" s="225"/>
      <c r="R396" s="225"/>
      <c r="S396" s="225"/>
      <c r="T396" s="226"/>
      <c r="AT396" s="227" t="s">
        <v>180</v>
      </c>
      <c r="AU396" s="227" t="s">
        <v>85</v>
      </c>
      <c r="AV396" s="11" t="s">
        <v>85</v>
      </c>
      <c r="AW396" s="11" t="s">
        <v>38</v>
      </c>
      <c r="AX396" s="11" t="s">
        <v>77</v>
      </c>
      <c r="AY396" s="227" t="s">
        <v>171</v>
      </c>
    </row>
    <row r="397" s="12" customFormat="1">
      <c r="B397" s="228"/>
      <c r="C397" s="229"/>
      <c r="D397" s="219" t="s">
        <v>180</v>
      </c>
      <c r="E397" s="230" t="s">
        <v>1</v>
      </c>
      <c r="F397" s="231" t="s">
        <v>221</v>
      </c>
      <c r="G397" s="229"/>
      <c r="H397" s="232">
        <v>10</v>
      </c>
      <c r="I397" s="233"/>
      <c r="J397" s="229"/>
      <c r="K397" s="229"/>
      <c r="L397" s="234"/>
      <c r="M397" s="235"/>
      <c r="N397" s="236"/>
      <c r="O397" s="236"/>
      <c r="P397" s="236"/>
      <c r="Q397" s="236"/>
      <c r="R397" s="236"/>
      <c r="S397" s="236"/>
      <c r="T397" s="237"/>
      <c r="AT397" s="238" t="s">
        <v>180</v>
      </c>
      <c r="AU397" s="238" t="s">
        <v>85</v>
      </c>
      <c r="AV397" s="12" t="s">
        <v>87</v>
      </c>
      <c r="AW397" s="12" t="s">
        <v>38</v>
      </c>
      <c r="AX397" s="12" t="s">
        <v>85</v>
      </c>
      <c r="AY397" s="238" t="s">
        <v>171</v>
      </c>
    </row>
    <row r="398" s="1" customFormat="1" ht="16.5" customHeight="1">
      <c r="B398" s="38"/>
      <c r="C398" s="205" t="s">
        <v>537</v>
      </c>
      <c r="D398" s="205" t="s">
        <v>173</v>
      </c>
      <c r="E398" s="206" t="s">
        <v>3043</v>
      </c>
      <c r="F398" s="207" t="s">
        <v>2915</v>
      </c>
      <c r="G398" s="208" t="s">
        <v>189</v>
      </c>
      <c r="H398" s="209">
        <v>5</v>
      </c>
      <c r="I398" s="210"/>
      <c r="J398" s="211">
        <f>ROUND(I398*H398,2)</f>
        <v>0</v>
      </c>
      <c r="K398" s="207" t="s">
        <v>1</v>
      </c>
      <c r="L398" s="43"/>
      <c r="M398" s="212" t="s">
        <v>1</v>
      </c>
      <c r="N398" s="213" t="s">
        <v>48</v>
      </c>
      <c r="O398" s="79"/>
      <c r="P398" s="214">
        <f>O398*H398</f>
        <v>0</v>
      </c>
      <c r="Q398" s="214">
        <v>0</v>
      </c>
      <c r="R398" s="214">
        <f>Q398*H398</f>
        <v>0</v>
      </c>
      <c r="S398" s="214">
        <v>0</v>
      </c>
      <c r="T398" s="215">
        <f>S398*H398</f>
        <v>0</v>
      </c>
      <c r="AR398" s="16" t="s">
        <v>178</v>
      </c>
      <c r="AT398" s="16" t="s">
        <v>173</v>
      </c>
      <c r="AU398" s="16" t="s">
        <v>85</v>
      </c>
      <c r="AY398" s="16" t="s">
        <v>171</v>
      </c>
      <c r="BE398" s="216">
        <f>IF(N398="základní",J398,0)</f>
        <v>0</v>
      </c>
      <c r="BF398" s="216">
        <f>IF(N398="snížená",J398,0)</f>
        <v>0</v>
      </c>
      <c r="BG398" s="216">
        <f>IF(N398="zákl. přenesená",J398,0)</f>
        <v>0</v>
      </c>
      <c r="BH398" s="216">
        <f>IF(N398="sníž. přenesená",J398,0)</f>
        <v>0</v>
      </c>
      <c r="BI398" s="216">
        <f>IF(N398="nulová",J398,0)</f>
        <v>0</v>
      </c>
      <c r="BJ398" s="16" t="s">
        <v>85</v>
      </c>
      <c r="BK398" s="216">
        <f>ROUND(I398*H398,2)</f>
        <v>0</v>
      </c>
      <c r="BL398" s="16" t="s">
        <v>178</v>
      </c>
      <c r="BM398" s="16" t="s">
        <v>3044</v>
      </c>
    </row>
    <row r="399" s="1" customFormat="1" ht="16.5" customHeight="1">
      <c r="B399" s="38"/>
      <c r="C399" s="205" t="s">
        <v>543</v>
      </c>
      <c r="D399" s="205" t="s">
        <v>173</v>
      </c>
      <c r="E399" s="206" t="s">
        <v>3045</v>
      </c>
      <c r="F399" s="207" t="s">
        <v>2817</v>
      </c>
      <c r="G399" s="208" t="s">
        <v>1755</v>
      </c>
      <c r="H399" s="209">
        <v>30</v>
      </c>
      <c r="I399" s="210"/>
      <c r="J399" s="211">
        <f>ROUND(I399*H399,2)</f>
        <v>0</v>
      </c>
      <c r="K399" s="207" t="s">
        <v>1</v>
      </c>
      <c r="L399" s="43"/>
      <c r="M399" s="212" t="s">
        <v>1</v>
      </c>
      <c r="N399" s="213" t="s">
        <v>48</v>
      </c>
      <c r="O399" s="79"/>
      <c r="P399" s="214">
        <f>O399*H399</f>
        <v>0</v>
      </c>
      <c r="Q399" s="214">
        <v>0</v>
      </c>
      <c r="R399" s="214">
        <f>Q399*H399</f>
        <v>0</v>
      </c>
      <c r="S399" s="214">
        <v>0</v>
      </c>
      <c r="T399" s="215">
        <f>S399*H399</f>
        <v>0</v>
      </c>
      <c r="AR399" s="16" t="s">
        <v>178</v>
      </c>
      <c r="AT399" s="16" t="s">
        <v>173</v>
      </c>
      <c r="AU399" s="16" t="s">
        <v>85</v>
      </c>
      <c r="AY399" s="16" t="s">
        <v>171</v>
      </c>
      <c r="BE399" s="216">
        <f>IF(N399="základní",J399,0)</f>
        <v>0</v>
      </c>
      <c r="BF399" s="216">
        <f>IF(N399="snížená",J399,0)</f>
        <v>0</v>
      </c>
      <c r="BG399" s="216">
        <f>IF(N399="zákl. přenesená",J399,0)</f>
        <v>0</v>
      </c>
      <c r="BH399" s="216">
        <f>IF(N399="sníž. přenesená",J399,0)</f>
        <v>0</v>
      </c>
      <c r="BI399" s="216">
        <f>IF(N399="nulová",J399,0)</f>
        <v>0</v>
      </c>
      <c r="BJ399" s="16" t="s">
        <v>85</v>
      </c>
      <c r="BK399" s="216">
        <f>ROUND(I399*H399,2)</f>
        <v>0</v>
      </c>
      <c r="BL399" s="16" t="s">
        <v>178</v>
      </c>
      <c r="BM399" s="16" t="s">
        <v>3046</v>
      </c>
    </row>
    <row r="400" s="1" customFormat="1" ht="16.5" customHeight="1">
      <c r="B400" s="38"/>
      <c r="C400" s="205" t="s">
        <v>548</v>
      </c>
      <c r="D400" s="205" t="s">
        <v>173</v>
      </c>
      <c r="E400" s="206" t="s">
        <v>3047</v>
      </c>
      <c r="F400" s="207" t="s">
        <v>3048</v>
      </c>
      <c r="G400" s="208" t="s">
        <v>2746</v>
      </c>
      <c r="H400" s="209">
        <v>2</v>
      </c>
      <c r="I400" s="210"/>
      <c r="J400" s="211">
        <f>ROUND(I400*H400,2)</f>
        <v>0</v>
      </c>
      <c r="K400" s="207" t="s">
        <v>1</v>
      </c>
      <c r="L400" s="43"/>
      <c r="M400" s="212" t="s">
        <v>1</v>
      </c>
      <c r="N400" s="213" t="s">
        <v>48</v>
      </c>
      <c r="O400" s="79"/>
      <c r="P400" s="214">
        <f>O400*H400</f>
        <v>0</v>
      </c>
      <c r="Q400" s="214">
        <v>0</v>
      </c>
      <c r="R400" s="214">
        <f>Q400*H400</f>
        <v>0</v>
      </c>
      <c r="S400" s="214">
        <v>0</v>
      </c>
      <c r="T400" s="215">
        <f>S400*H400</f>
        <v>0</v>
      </c>
      <c r="AR400" s="16" t="s">
        <v>178</v>
      </c>
      <c r="AT400" s="16" t="s">
        <v>173</v>
      </c>
      <c r="AU400" s="16" t="s">
        <v>85</v>
      </c>
      <c r="AY400" s="16" t="s">
        <v>171</v>
      </c>
      <c r="BE400" s="216">
        <f>IF(N400="základní",J400,0)</f>
        <v>0</v>
      </c>
      <c r="BF400" s="216">
        <f>IF(N400="snížená",J400,0)</f>
        <v>0</v>
      </c>
      <c r="BG400" s="216">
        <f>IF(N400="zákl. přenesená",J400,0)</f>
        <v>0</v>
      </c>
      <c r="BH400" s="216">
        <f>IF(N400="sníž. přenesená",J400,0)</f>
        <v>0</v>
      </c>
      <c r="BI400" s="216">
        <f>IF(N400="nulová",J400,0)</f>
        <v>0</v>
      </c>
      <c r="BJ400" s="16" t="s">
        <v>85</v>
      </c>
      <c r="BK400" s="216">
        <f>ROUND(I400*H400,2)</f>
        <v>0</v>
      </c>
      <c r="BL400" s="16" t="s">
        <v>178</v>
      </c>
      <c r="BM400" s="16" t="s">
        <v>3049</v>
      </c>
    </row>
    <row r="401" s="11" customFormat="1">
      <c r="B401" s="217"/>
      <c r="C401" s="218"/>
      <c r="D401" s="219" t="s">
        <v>180</v>
      </c>
      <c r="E401" s="220" t="s">
        <v>1</v>
      </c>
      <c r="F401" s="221" t="s">
        <v>3050</v>
      </c>
      <c r="G401" s="218"/>
      <c r="H401" s="220" t="s">
        <v>1</v>
      </c>
      <c r="I401" s="222"/>
      <c r="J401" s="218"/>
      <c r="K401" s="218"/>
      <c r="L401" s="223"/>
      <c r="M401" s="224"/>
      <c r="N401" s="225"/>
      <c r="O401" s="225"/>
      <c r="P401" s="225"/>
      <c r="Q401" s="225"/>
      <c r="R401" s="225"/>
      <c r="S401" s="225"/>
      <c r="T401" s="226"/>
      <c r="AT401" s="227" t="s">
        <v>180</v>
      </c>
      <c r="AU401" s="227" t="s">
        <v>85</v>
      </c>
      <c r="AV401" s="11" t="s">
        <v>85</v>
      </c>
      <c r="AW401" s="11" t="s">
        <v>38</v>
      </c>
      <c r="AX401" s="11" t="s">
        <v>77</v>
      </c>
      <c r="AY401" s="227" t="s">
        <v>171</v>
      </c>
    </row>
    <row r="402" s="11" customFormat="1">
      <c r="B402" s="217"/>
      <c r="C402" s="218"/>
      <c r="D402" s="219" t="s">
        <v>180</v>
      </c>
      <c r="E402" s="220" t="s">
        <v>1</v>
      </c>
      <c r="F402" s="221" t="s">
        <v>3051</v>
      </c>
      <c r="G402" s="218"/>
      <c r="H402" s="220" t="s">
        <v>1</v>
      </c>
      <c r="I402" s="222"/>
      <c r="J402" s="218"/>
      <c r="K402" s="218"/>
      <c r="L402" s="223"/>
      <c r="M402" s="224"/>
      <c r="N402" s="225"/>
      <c r="O402" s="225"/>
      <c r="P402" s="225"/>
      <c r="Q402" s="225"/>
      <c r="R402" s="225"/>
      <c r="S402" s="225"/>
      <c r="T402" s="226"/>
      <c r="AT402" s="227" t="s">
        <v>180</v>
      </c>
      <c r="AU402" s="227" t="s">
        <v>85</v>
      </c>
      <c r="AV402" s="11" t="s">
        <v>85</v>
      </c>
      <c r="AW402" s="11" t="s">
        <v>38</v>
      </c>
      <c r="AX402" s="11" t="s">
        <v>77</v>
      </c>
      <c r="AY402" s="227" t="s">
        <v>171</v>
      </c>
    </row>
    <row r="403" s="12" customFormat="1">
      <c r="B403" s="228"/>
      <c r="C403" s="229"/>
      <c r="D403" s="219" t="s">
        <v>180</v>
      </c>
      <c r="E403" s="230" t="s">
        <v>1</v>
      </c>
      <c r="F403" s="231" t="s">
        <v>87</v>
      </c>
      <c r="G403" s="229"/>
      <c r="H403" s="232">
        <v>2</v>
      </c>
      <c r="I403" s="233"/>
      <c r="J403" s="229"/>
      <c r="K403" s="229"/>
      <c r="L403" s="234"/>
      <c r="M403" s="235"/>
      <c r="N403" s="236"/>
      <c r="O403" s="236"/>
      <c r="P403" s="236"/>
      <c r="Q403" s="236"/>
      <c r="R403" s="236"/>
      <c r="S403" s="236"/>
      <c r="T403" s="237"/>
      <c r="AT403" s="238" t="s">
        <v>180</v>
      </c>
      <c r="AU403" s="238" t="s">
        <v>85</v>
      </c>
      <c r="AV403" s="12" t="s">
        <v>87</v>
      </c>
      <c r="AW403" s="12" t="s">
        <v>38</v>
      </c>
      <c r="AX403" s="12" t="s">
        <v>85</v>
      </c>
      <c r="AY403" s="238" t="s">
        <v>171</v>
      </c>
    </row>
    <row r="404" s="1" customFormat="1" ht="16.5" customHeight="1">
      <c r="B404" s="38"/>
      <c r="C404" s="205" t="s">
        <v>553</v>
      </c>
      <c r="D404" s="205" t="s">
        <v>173</v>
      </c>
      <c r="E404" s="206" t="s">
        <v>3052</v>
      </c>
      <c r="F404" s="207" t="s">
        <v>3053</v>
      </c>
      <c r="G404" s="208" t="s">
        <v>2746</v>
      </c>
      <c r="H404" s="209">
        <v>1</v>
      </c>
      <c r="I404" s="210"/>
      <c r="J404" s="211">
        <f>ROUND(I404*H404,2)</f>
        <v>0</v>
      </c>
      <c r="K404" s="207" t="s">
        <v>1</v>
      </c>
      <c r="L404" s="43"/>
      <c r="M404" s="212" t="s">
        <v>1</v>
      </c>
      <c r="N404" s="213" t="s">
        <v>48</v>
      </c>
      <c r="O404" s="79"/>
      <c r="P404" s="214">
        <f>O404*H404</f>
        <v>0</v>
      </c>
      <c r="Q404" s="214">
        <v>0</v>
      </c>
      <c r="R404" s="214">
        <f>Q404*H404</f>
        <v>0</v>
      </c>
      <c r="S404" s="214">
        <v>0</v>
      </c>
      <c r="T404" s="215">
        <f>S404*H404</f>
        <v>0</v>
      </c>
      <c r="AR404" s="16" t="s">
        <v>178</v>
      </c>
      <c r="AT404" s="16" t="s">
        <v>173</v>
      </c>
      <c r="AU404" s="16" t="s">
        <v>85</v>
      </c>
      <c r="AY404" s="16" t="s">
        <v>171</v>
      </c>
      <c r="BE404" s="216">
        <f>IF(N404="základní",J404,0)</f>
        <v>0</v>
      </c>
      <c r="BF404" s="216">
        <f>IF(N404="snížená",J404,0)</f>
        <v>0</v>
      </c>
      <c r="BG404" s="216">
        <f>IF(N404="zákl. přenesená",J404,0)</f>
        <v>0</v>
      </c>
      <c r="BH404" s="216">
        <f>IF(N404="sníž. přenesená",J404,0)</f>
        <v>0</v>
      </c>
      <c r="BI404" s="216">
        <f>IF(N404="nulová",J404,0)</f>
        <v>0</v>
      </c>
      <c r="BJ404" s="16" t="s">
        <v>85</v>
      </c>
      <c r="BK404" s="216">
        <f>ROUND(I404*H404,2)</f>
        <v>0</v>
      </c>
      <c r="BL404" s="16" t="s">
        <v>178</v>
      </c>
      <c r="BM404" s="16" t="s">
        <v>3054</v>
      </c>
    </row>
    <row r="405" s="11" customFormat="1">
      <c r="B405" s="217"/>
      <c r="C405" s="218"/>
      <c r="D405" s="219" t="s">
        <v>180</v>
      </c>
      <c r="E405" s="220" t="s">
        <v>1</v>
      </c>
      <c r="F405" s="221" t="s">
        <v>3055</v>
      </c>
      <c r="G405" s="218"/>
      <c r="H405" s="220" t="s">
        <v>1</v>
      </c>
      <c r="I405" s="222"/>
      <c r="J405" s="218"/>
      <c r="K405" s="218"/>
      <c r="L405" s="223"/>
      <c r="M405" s="224"/>
      <c r="N405" s="225"/>
      <c r="O405" s="225"/>
      <c r="P405" s="225"/>
      <c r="Q405" s="225"/>
      <c r="R405" s="225"/>
      <c r="S405" s="225"/>
      <c r="T405" s="226"/>
      <c r="AT405" s="227" t="s">
        <v>180</v>
      </c>
      <c r="AU405" s="227" t="s">
        <v>85</v>
      </c>
      <c r="AV405" s="11" t="s">
        <v>85</v>
      </c>
      <c r="AW405" s="11" t="s">
        <v>38</v>
      </c>
      <c r="AX405" s="11" t="s">
        <v>77</v>
      </c>
      <c r="AY405" s="227" t="s">
        <v>171</v>
      </c>
    </row>
    <row r="406" s="11" customFormat="1">
      <c r="B406" s="217"/>
      <c r="C406" s="218"/>
      <c r="D406" s="219" t="s">
        <v>180</v>
      </c>
      <c r="E406" s="220" t="s">
        <v>1</v>
      </c>
      <c r="F406" s="221" t="s">
        <v>3056</v>
      </c>
      <c r="G406" s="218"/>
      <c r="H406" s="220" t="s">
        <v>1</v>
      </c>
      <c r="I406" s="222"/>
      <c r="J406" s="218"/>
      <c r="K406" s="218"/>
      <c r="L406" s="223"/>
      <c r="M406" s="224"/>
      <c r="N406" s="225"/>
      <c r="O406" s="225"/>
      <c r="P406" s="225"/>
      <c r="Q406" s="225"/>
      <c r="R406" s="225"/>
      <c r="S406" s="225"/>
      <c r="T406" s="226"/>
      <c r="AT406" s="227" t="s">
        <v>180</v>
      </c>
      <c r="AU406" s="227" t="s">
        <v>85</v>
      </c>
      <c r="AV406" s="11" t="s">
        <v>85</v>
      </c>
      <c r="AW406" s="11" t="s">
        <v>38</v>
      </c>
      <c r="AX406" s="11" t="s">
        <v>77</v>
      </c>
      <c r="AY406" s="227" t="s">
        <v>171</v>
      </c>
    </row>
    <row r="407" s="12" customFormat="1">
      <c r="B407" s="228"/>
      <c r="C407" s="229"/>
      <c r="D407" s="219" t="s">
        <v>180</v>
      </c>
      <c r="E407" s="230" t="s">
        <v>1</v>
      </c>
      <c r="F407" s="231" t="s">
        <v>85</v>
      </c>
      <c r="G407" s="229"/>
      <c r="H407" s="232">
        <v>1</v>
      </c>
      <c r="I407" s="233"/>
      <c r="J407" s="229"/>
      <c r="K407" s="229"/>
      <c r="L407" s="234"/>
      <c r="M407" s="235"/>
      <c r="N407" s="236"/>
      <c r="O407" s="236"/>
      <c r="P407" s="236"/>
      <c r="Q407" s="236"/>
      <c r="R407" s="236"/>
      <c r="S407" s="236"/>
      <c r="T407" s="237"/>
      <c r="AT407" s="238" t="s">
        <v>180</v>
      </c>
      <c r="AU407" s="238" t="s">
        <v>85</v>
      </c>
      <c r="AV407" s="12" t="s">
        <v>87</v>
      </c>
      <c r="AW407" s="12" t="s">
        <v>38</v>
      </c>
      <c r="AX407" s="12" t="s">
        <v>85</v>
      </c>
      <c r="AY407" s="238" t="s">
        <v>171</v>
      </c>
    </row>
    <row r="408" s="1" customFormat="1" ht="16.5" customHeight="1">
      <c r="B408" s="38"/>
      <c r="C408" s="205" t="s">
        <v>557</v>
      </c>
      <c r="D408" s="205" t="s">
        <v>173</v>
      </c>
      <c r="E408" s="206" t="s">
        <v>3057</v>
      </c>
      <c r="F408" s="207" t="s">
        <v>2984</v>
      </c>
      <c r="G408" s="208" t="s">
        <v>2803</v>
      </c>
      <c r="H408" s="209">
        <v>3</v>
      </c>
      <c r="I408" s="210"/>
      <c r="J408" s="211">
        <f>ROUND(I408*H408,2)</f>
        <v>0</v>
      </c>
      <c r="K408" s="207" t="s">
        <v>1</v>
      </c>
      <c r="L408" s="43"/>
      <c r="M408" s="212" t="s">
        <v>1</v>
      </c>
      <c r="N408" s="213" t="s">
        <v>48</v>
      </c>
      <c r="O408" s="79"/>
      <c r="P408" s="214">
        <f>O408*H408</f>
        <v>0</v>
      </c>
      <c r="Q408" s="214">
        <v>0</v>
      </c>
      <c r="R408" s="214">
        <f>Q408*H408</f>
        <v>0</v>
      </c>
      <c r="S408" s="214">
        <v>0</v>
      </c>
      <c r="T408" s="215">
        <f>S408*H408</f>
        <v>0</v>
      </c>
      <c r="AR408" s="16" t="s">
        <v>178</v>
      </c>
      <c r="AT408" s="16" t="s">
        <v>173</v>
      </c>
      <c r="AU408" s="16" t="s">
        <v>85</v>
      </c>
      <c r="AY408" s="16" t="s">
        <v>171</v>
      </c>
      <c r="BE408" s="216">
        <f>IF(N408="základní",J408,0)</f>
        <v>0</v>
      </c>
      <c r="BF408" s="216">
        <f>IF(N408="snížená",J408,0)</f>
        <v>0</v>
      </c>
      <c r="BG408" s="216">
        <f>IF(N408="zákl. přenesená",J408,0)</f>
        <v>0</v>
      </c>
      <c r="BH408" s="216">
        <f>IF(N408="sníž. přenesená",J408,0)</f>
        <v>0</v>
      </c>
      <c r="BI408" s="216">
        <f>IF(N408="nulová",J408,0)</f>
        <v>0</v>
      </c>
      <c r="BJ408" s="16" t="s">
        <v>85</v>
      </c>
      <c r="BK408" s="216">
        <f>ROUND(I408*H408,2)</f>
        <v>0</v>
      </c>
      <c r="BL408" s="16" t="s">
        <v>178</v>
      </c>
      <c r="BM408" s="16" t="s">
        <v>3058</v>
      </c>
    </row>
    <row r="409" s="1" customFormat="1" ht="16.5" customHeight="1">
      <c r="B409" s="38"/>
      <c r="C409" s="205" t="s">
        <v>568</v>
      </c>
      <c r="D409" s="205" t="s">
        <v>173</v>
      </c>
      <c r="E409" s="206" t="s">
        <v>3059</v>
      </c>
      <c r="F409" s="207" t="s">
        <v>3060</v>
      </c>
      <c r="G409" s="208" t="s">
        <v>2803</v>
      </c>
      <c r="H409" s="209">
        <v>15</v>
      </c>
      <c r="I409" s="210"/>
      <c r="J409" s="211">
        <f>ROUND(I409*H409,2)</f>
        <v>0</v>
      </c>
      <c r="K409" s="207" t="s">
        <v>1</v>
      </c>
      <c r="L409" s="43"/>
      <c r="M409" s="212" t="s">
        <v>1</v>
      </c>
      <c r="N409" s="213" t="s">
        <v>48</v>
      </c>
      <c r="O409" s="79"/>
      <c r="P409" s="214">
        <f>O409*H409</f>
        <v>0</v>
      </c>
      <c r="Q409" s="214">
        <v>0</v>
      </c>
      <c r="R409" s="214">
        <f>Q409*H409</f>
        <v>0</v>
      </c>
      <c r="S409" s="214">
        <v>0</v>
      </c>
      <c r="T409" s="215">
        <f>S409*H409</f>
        <v>0</v>
      </c>
      <c r="AR409" s="16" t="s">
        <v>178</v>
      </c>
      <c r="AT409" s="16" t="s">
        <v>173</v>
      </c>
      <c r="AU409" s="16" t="s">
        <v>85</v>
      </c>
      <c r="AY409" s="16" t="s">
        <v>171</v>
      </c>
      <c r="BE409" s="216">
        <f>IF(N409="základní",J409,0)</f>
        <v>0</v>
      </c>
      <c r="BF409" s="216">
        <f>IF(N409="snížená",J409,0)</f>
        <v>0</v>
      </c>
      <c r="BG409" s="216">
        <f>IF(N409="zákl. přenesená",J409,0)</f>
        <v>0</v>
      </c>
      <c r="BH409" s="216">
        <f>IF(N409="sníž. přenesená",J409,0)</f>
        <v>0</v>
      </c>
      <c r="BI409" s="216">
        <f>IF(N409="nulová",J409,0)</f>
        <v>0</v>
      </c>
      <c r="BJ409" s="16" t="s">
        <v>85</v>
      </c>
      <c r="BK409" s="216">
        <f>ROUND(I409*H409,2)</f>
        <v>0</v>
      </c>
      <c r="BL409" s="16" t="s">
        <v>178</v>
      </c>
      <c r="BM409" s="16" t="s">
        <v>3061</v>
      </c>
    </row>
    <row r="410" s="11" customFormat="1">
      <c r="B410" s="217"/>
      <c r="C410" s="218"/>
      <c r="D410" s="219" t="s">
        <v>180</v>
      </c>
      <c r="E410" s="220" t="s">
        <v>1</v>
      </c>
      <c r="F410" s="221" t="s">
        <v>3062</v>
      </c>
      <c r="G410" s="218"/>
      <c r="H410" s="220" t="s">
        <v>1</v>
      </c>
      <c r="I410" s="222"/>
      <c r="J410" s="218"/>
      <c r="K410" s="218"/>
      <c r="L410" s="223"/>
      <c r="M410" s="224"/>
      <c r="N410" s="225"/>
      <c r="O410" s="225"/>
      <c r="P410" s="225"/>
      <c r="Q410" s="225"/>
      <c r="R410" s="225"/>
      <c r="S410" s="225"/>
      <c r="T410" s="226"/>
      <c r="AT410" s="227" t="s">
        <v>180</v>
      </c>
      <c r="AU410" s="227" t="s">
        <v>85</v>
      </c>
      <c r="AV410" s="11" t="s">
        <v>85</v>
      </c>
      <c r="AW410" s="11" t="s">
        <v>38</v>
      </c>
      <c r="AX410" s="11" t="s">
        <v>77</v>
      </c>
      <c r="AY410" s="227" t="s">
        <v>171</v>
      </c>
    </row>
    <row r="411" s="12" customFormat="1">
      <c r="B411" s="228"/>
      <c r="C411" s="229"/>
      <c r="D411" s="219" t="s">
        <v>180</v>
      </c>
      <c r="E411" s="230" t="s">
        <v>1</v>
      </c>
      <c r="F411" s="231" t="s">
        <v>8</v>
      </c>
      <c r="G411" s="229"/>
      <c r="H411" s="232">
        <v>15</v>
      </c>
      <c r="I411" s="233"/>
      <c r="J411" s="229"/>
      <c r="K411" s="229"/>
      <c r="L411" s="234"/>
      <c r="M411" s="235"/>
      <c r="N411" s="236"/>
      <c r="O411" s="236"/>
      <c r="P411" s="236"/>
      <c r="Q411" s="236"/>
      <c r="R411" s="236"/>
      <c r="S411" s="236"/>
      <c r="T411" s="237"/>
      <c r="AT411" s="238" t="s">
        <v>180</v>
      </c>
      <c r="AU411" s="238" t="s">
        <v>85</v>
      </c>
      <c r="AV411" s="12" t="s">
        <v>87</v>
      </c>
      <c r="AW411" s="12" t="s">
        <v>38</v>
      </c>
      <c r="AX411" s="12" t="s">
        <v>85</v>
      </c>
      <c r="AY411" s="238" t="s">
        <v>171</v>
      </c>
    </row>
    <row r="412" s="1" customFormat="1" ht="16.5" customHeight="1">
      <c r="B412" s="38"/>
      <c r="C412" s="205" t="s">
        <v>572</v>
      </c>
      <c r="D412" s="205" t="s">
        <v>173</v>
      </c>
      <c r="E412" s="206" t="s">
        <v>3063</v>
      </c>
      <c r="F412" s="207" t="s">
        <v>3060</v>
      </c>
      <c r="G412" s="208" t="s">
        <v>2803</v>
      </c>
      <c r="H412" s="209">
        <v>5</v>
      </c>
      <c r="I412" s="210"/>
      <c r="J412" s="211">
        <f>ROUND(I412*H412,2)</f>
        <v>0</v>
      </c>
      <c r="K412" s="207" t="s">
        <v>1</v>
      </c>
      <c r="L412" s="43"/>
      <c r="M412" s="212" t="s">
        <v>1</v>
      </c>
      <c r="N412" s="213" t="s">
        <v>48</v>
      </c>
      <c r="O412" s="79"/>
      <c r="P412" s="214">
        <f>O412*H412</f>
        <v>0</v>
      </c>
      <c r="Q412" s="214">
        <v>0</v>
      </c>
      <c r="R412" s="214">
        <f>Q412*H412</f>
        <v>0</v>
      </c>
      <c r="S412" s="214">
        <v>0</v>
      </c>
      <c r="T412" s="215">
        <f>S412*H412</f>
        <v>0</v>
      </c>
      <c r="AR412" s="16" t="s">
        <v>178</v>
      </c>
      <c r="AT412" s="16" t="s">
        <v>173</v>
      </c>
      <c r="AU412" s="16" t="s">
        <v>85</v>
      </c>
      <c r="AY412" s="16" t="s">
        <v>171</v>
      </c>
      <c r="BE412" s="216">
        <f>IF(N412="základní",J412,0)</f>
        <v>0</v>
      </c>
      <c r="BF412" s="216">
        <f>IF(N412="snížená",J412,0)</f>
        <v>0</v>
      </c>
      <c r="BG412" s="216">
        <f>IF(N412="zákl. přenesená",J412,0)</f>
        <v>0</v>
      </c>
      <c r="BH412" s="216">
        <f>IF(N412="sníž. přenesená",J412,0)</f>
        <v>0</v>
      </c>
      <c r="BI412" s="216">
        <f>IF(N412="nulová",J412,0)</f>
        <v>0</v>
      </c>
      <c r="BJ412" s="16" t="s">
        <v>85</v>
      </c>
      <c r="BK412" s="216">
        <f>ROUND(I412*H412,2)</f>
        <v>0</v>
      </c>
      <c r="BL412" s="16" t="s">
        <v>178</v>
      </c>
      <c r="BM412" s="16" t="s">
        <v>3064</v>
      </c>
    </row>
    <row r="413" s="11" customFormat="1">
      <c r="B413" s="217"/>
      <c r="C413" s="218"/>
      <c r="D413" s="219" t="s">
        <v>180</v>
      </c>
      <c r="E413" s="220" t="s">
        <v>1</v>
      </c>
      <c r="F413" s="221" t="s">
        <v>3065</v>
      </c>
      <c r="G413" s="218"/>
      <c r="H413" s="220" t="s">
        <v>1</v>
      </c>
      <c r="I413" s="222"/>
      <c r="J413" s="218"/>
      <c r="K413" s="218"/>
      <c r="L413" s="223"/>
      <c r="M413" s="224"/>
      <c r="N413" s="225"/>
      <c r="O413" s="225"/>
      <c r="P413" s="225"/>
      <c r="Q413" s="225"/>
      <c r="R413" s="225"/>
      <c r="S413" s="225"/>
      <c r="T413" s="226"/>
      <c r="AT413" s="227" t="s">
        <v>180</v>
      </c>
      <c r="AU413" s="227" t="s">
        <v>85</v>
      </c>
      <c r="AV413" s="11" t="s">
        <v>85</v>
      </c>
      <c r="AW413" s="11" t="s">
        <v>38</v>
      </c>
      <c r="AX413" s="11" t="s">
        <v>77</v>
      </c>
      <c r="AY413" s="227" t="s">
        <v>171</v>
      </c>
    </row>
    <row r="414" s="12" customFormat="1">
      <c r="B414" s="228"/>
      <c r="C414" s="229"/>
      <c r="D414" s="219" t="s">
        <v>180</v>
      </c>
      <c r="E414" s="230" t="s">
        <v>1</v>
      </c>
      <c r="F414" s="231" t="s">
        <v>198</v>
      </c>
      <c r="G414" s="229"/>
      <c r="H414" s="232">
        <v>5</v>
      </c>
      <c r="I414" s="233"/>
      <c r="J414" s="229"/>
      <c r="K414" s="229"/>
      <c r="L414" s="234"/>
      <c r="M414" s="235"/>
      <c r="N414" s="236"/>
      <c r="O414" s="236"/>
      <c r="P414" s="236"/>
      <c r="Q414" s="236"/>
      <c r="R414" s="236"/>
      <c r="S414" s="236"/>
      <c r="T414" s="237"/>
      <c r="AT414" s="238" t="s">
        <v>180</v>
      </c>
      <c r="AU414" s="238" t="s">
        <v>85</v>
      </c>
      <c r="AV414" s="12" t="s">
        <v>87</v>
      </c>
      <c r="AW414" s="12" t="s">
        <v>38</v>
      </c>
      <c r="AX414" s="12" t="s">
        <v>85</v>
      </c>
      <c r="AY414" s="238" t="s">
        <v>171</v>
      </c>
    </row>
    <row r="415" s="1" customFormat="1" ht="16.5" customHeight="1">
      <c r="B415" s="38"/>
      <c r="C415" s="205" t="s">
        <v>578</v>
      </c>
      <c r="D415" s="205" t="s">
        <v>173</v>
      </c>
      <c r="E415" s="206" t="s">
        <v>3066</v>
      </c>
      <c r="F415" s="207" t="s">
        <v>3060</v>
      </c>
      <c r="G415" s="208" t="s">
        <v>2803</v>
      </c>
      <c r="H415" s="209">
        <v>8</v>
      </c>
      <c r="I415" s="210"/>
      <c r="J415" s="211">
        <f>ROUND(I415*H415,2)</f>
        <v>0</v>
      </c>
      <c r="K415" s="207" t="s">
        <v>1</v>
      </c>
      <c r="L415" s="43"/>
      <c r="M415" s="212" t="s">
        <v>1</v>
      </c>
      <c r="N415" s="213" t="s">
        <v>48</v>
      </c>
      <c r="O415" s="79"/>
      <c r="P415" s="214">
        <f>O415*H415</f>
        <v>0</v>
      </c>
      <c r="Q415" s="214">
        <v>0</v>
      </c>
      <c r="R415" s="214">
        <f>Q415*H415</f>
        <v>0</v>
      </c>
      <c r="S415" s="214">
        <v>0</v>
      </c>
      <c r="T415" s="215">
        <f>S415*H415</f>
        <v>0</v>
      </c>
      <c r="AR415" s="16" t="s">
        <v>178</v>
      </c>
      <c r="AT415" s="16" t="s">
        <v>173</v>
      </c>
      <c r="AU415" s="16" t="s">
        <v>85</v>
      </c>
      <c r="AY415" s="16" t="s">
        <v>171</v>
      </c>
      <c r="BE415" s="216">
        <f>IF(N415="základní",J415,0)</f>
        <v>0</v>
      </c>
      <c r="BF415" s="216">
        <f>IF(N415="snížená",J415,0)</f>
        <v>0</v>
      </c>
      <c r="BG415" s="216">
        <f>IF(N415="zákl. přenesená",J415,0)</f>
        <v>0</v>
      </c>
      <c r="BH415" s="216">
        <f>IF(N415="sníž. přenesená",J415,0)</f>
        <v>0</v>
      </c>
      <c r="BI415" s="216">
        <f>IF(N415="nulová",J415,0)</f>
        <v>0</v>
      </c>
      <c r="BJ415" s="16" t="s">
        <v>85</v>
      </c>
      <c r="BK415" s="216">
        <f>ROUND(I415*H415,2)</f>
        <v>0</v>
      </c>
      <c r="BL415" s="16" t="s">
        <v>178</v>
      </c>
      <c r="BM415" s="16" t="s">
        <v>3067</v>
      </c>
    </row>
    <row r="416" s="11" customFormat="1">
      <c r="B416" s="217"/>
      <c r="C416" s="218"/>
      <c r="D416" s="219" t="s">
        <v>180</v>
      </c>
      <c r="E416" s="220" t="s">
        <v>1</v>
      </c>
      <c r="F416" s="221" t="s">
        <v>3068</v>
      </c>
      <c r="G416" s="218"/>
      <c r="H416" s="220" t="s">
        <v>1</v>
      </c>
      <c r="I416" s="222"/>
      <c r="J416" s="218"/>
      <c r="K416" s="218"/>
      <c r="L416" s="223"/>
      <c r="M416" s="224"/>
      <c r="N416" s="225"/>
      <c r="O416" s="225"/>
      <c r="P416" s="225"/>
      <c r="Q416" s="225"/>
      <c r="R416" s="225"/>
      <c r="S416" s="225"/>
      <c r="T416" s="226"/>
      <c r="AT416" s="227" t="s">
        <v>180</v>
      </c>
      <c r="AU416" s="227" t="s">
        <v>85</v>
      </c>
      <c r="AV416" s="11" t="s">
        <v>85</v>
      </c>
      <c r="AW416" s="11" t="s">
        <v>38</v>
      </c>
      <c r="AX416" s="11" t="s">
        <v>77</v>
      </c>
      <c r="AY416" s="227" t="s">
        <v>171</v>
      </c>
    </row>
    <row r="417" s="12" customFormat="1">
      <c r="B417" s="228"/>
      <c r="C417" s="229"/>
      <c r="D417" s="219" t="s">
        <v>180</v>
      </c>
      <c r="E417" s="230" t="s">
        <v>1</v>
      </c>
      <c r="F417" s="231" t="s">
        <v>211</v>
      </c>
      <c r="G417" s="229"/>
      <c r="H417" s="232">
        <v>8</v>
      </c>
      <c r="I417" s="233"/>
      <c r="J417" s="229"/>
      <c r="K417" s="229"/>
      <c r="L417" s="234"/>
      <c r="M417" s="235"/>
      <c r="N417" s="236"/>
      <c r="O417" s="236"/>
      <c r="P417" s="236"/>
      <c r="Q417" s="236"/>
      <c r="R417" s="236"/>
      <c r="S417" s="236"/>
      <c r="T417" s="237"/>
      <c r="AT417" s="238" t="s">
        <v>180</v>
      </c>
      <c r="AU417" s="238" t="s">
        <v>85</v>
      </c>
      <c r="AV417" s="12" t="s">
        <v>87</v>
      </c>
      <c r="AW417" s="12" t="s">
        <v>38</v>
      </c>
      <c r="AX417" s="12" t="s">
        <v>85</v>
      </c>
      <c r="AY417" s="238" t="s">
        <v>171</v>
      </c>
    </row>
    <row r="418" s="1" customFormat="1" ht="16.5" customHeight="1">
      <c r="B418" s="38"/>
      <c r="C418" s="205" t="s">
        <v>583</v>
      </c>
      <c r="D418" s="205" t="s">
        <v>173</v>
      </c>
      <c r="E418" s="206" t="s">
        <v>3069</v>
      </c>
      <c r="F418" s="207" t="s">
        <v>2993</v>
      </c>
      <c r="G418" s="208" t="s">
        <v>1755</v>
      </c>
      <c r="H418" s="209">
        <v>1</v>
      </c>
      <c r="I418" s="210"/>
      <c r="J418" s="211">
        <f>ROUND(I418*H418,2)</f>
        <v>0</v>
      </c>
      <c r="K418" s="207" t="s">
        <v>1</v>
      </c>
      <c r="L418" s="43"/>
      <c r="M418" s="212" t="s">
        <v>1</v>
      </c>
      <c r="N418" s="213" t="s">
        <v>48</v>
      </c>
      <c r="O418" s="79"/>
      <c r="P418" s="214">
        <f>O418*H418</f>
        <v>0</v>
      </c>
      <c r="Q418" s="214">
        <v>0</v>
      </c>
      <c r="R418" s="214">
        <f>Q418*H418</f>
        <v>0</v>
      </c>
      <c r="S418" s="214">
        <v>0</v>
      </c>
      <c r="T418" s="215">
        <f>S418*H418</f>
        <v>0</v>
      </c>
      <c r="AR418" s="16" t="s">
        <v>178</v>
      </c>
      <c r="AT418" s="16" t="s">
        <v>173</v>
      </c>
      <c r="AU418" s="16" t="s">
        <v>85</v>
      </c>
      <c r="AY418" s="16" t="s">
        <v>171</v>
      </c>
      <c r="BE418" s="216">
        <f>IF(N418="základní",J418,0)</f>
        <v>0</v>
      </c>
      <c r="BF418" s="216">
        <f>IF(N418="snížená",J418,0)</f>
        <v>0</v>
      </c>
      <c r="BG418" s="216">
        <f>IF(N418="zákl. přenesená",J418,0)</f>
        <v>0</v>
      </c>
      <c r="BH418" s="216">
        <f>IF(N418="sníž. přenesená",J418,0)</f>
        <v>0</v>
      </c>
      <c r="BI418" s="216">
        <f>IF(N418="nulová",J418,0)</f>
        <v>0</v>
      </c>
      <c r="BJ418" s="16" t="s">
        <v>85</v>
      </c>
      <c r="BK418" s="216">
        <f>ROUND(I418*H418,2)</f>
        <v>0</v>
      </c>
      <c r="BL418" s="16" t="s">
        <v>178</v>
      </c>
      <c r="BM418" s="16" t="s">
        <v>3070</v>
      </c>
    </row>
    <row r="419" s="1" customFormat="1" ht="16.5" customHeight="1">
      <c r="B419" s="38"/>
      <c r="C419" s="205" t="s">
        <v>587</v>
      </c>
      <c r="D419" s="205" t="s">
        <v>173</v>
      </c>
      <c r="E419" s="206" t="s">
        <v>3071</v>
      </c>
      <c r="F419" s="207" t="s">
        <v>2996</v>
      </c>
      <c r="G419" s="208" t="s">
        <v>2477</v>
      </c>
      <c r="H419" s="209">
        <v>1</v>
      </c>
      <c r="I419" s="210"/>
      <c r="J419" s="211">
        <f>ROUND(I419*H419,2)</f>
        <v>0</v>
      </c>
      <c r="K419" s="207" t="s">
        <v>1</v>
      </c>
      <c r="L419" s="43"/>
      <c r="M419" s="212" t="s">
        <v>1</v>
      </c>
      <c r="N419" s="213" t="s">
        <v>48</v>
      </c>
      <c r="O419" s="79"/>
      <c r="P419" s="214">
        <f>O419*H419</f>
        <v>0</v>
      </c>
      <c r="Q419" s="214">
        <v>0</v>
      </c>
      <c r="R419" s="214">
        <f>Q419*H419</f>
        <v>0</v>
      </c>
      <c r="S419" s="214">
        <v>0</v>
      </c>
      <c r="T419" s="215">
        <f>S419*H419</f>
        <v>0</v>
      </c>
      <c r="AR419" s="16" t="s">
        <v>178</v>
      </c>
      <c r="AT419" s="16" t="s">
        <v>173</v>
      </c>
      <c r="AU419" s="16" t="s">
        <v>85</v>
      </c>
      <c r="AY419" s="16" t="s">
        <v>171</v>
      </c>
      <c r="BE419" s="216">
        <f>IF(N419="základní",J419,0)</f>
        <v>0</v>
      </c>
      <c r="BF419" s="216">
        <f>IF(N419="snížená",J419,0)</f>
        <v>0</v>
      </c>
      <c r="BG419" s="216">
        <f>IF(N419="zákl. přenesená",J419,0)</f>
        <v>0</v>
      </c>
      <c r="BH419" s="216">
        <f>IF(N419="sníž. přenesená",J419,0)</f>
        <v>0</v>
      </c>
      <c r="BI419" s="216">
        <f>IF(N419="nulová",J419,0)</f>
        <v>0</v>
      </c>
      <c r="BJ419" s="16" t="s">
        <v>85</v>
      </c>
      <c r="BK419" s="216">
        <f>ROUND(I419*H419,2)</f>
        <v>0</v>
      </c>
      <c r="BL419" s="16" t="s">
        <v>178</v>
      </c>
      <c r="BM419" s="16" t="s">
        <v>3072</v>
      </c>
    </row>
    <row r="420" s="1" customFormat="1" ht="16.5" customHeight="1">
      <c r="B420" s="38"/>
      <c r="C420" s="205" t="s">
        <v>593</v>
      </c>
      <c r="D420" s="205" t="s">
        <v>173</v>
      </c>
      <c r="E420" s="206" t="s">
        <v>3073</v>
      </c>
      <c r="F420" s="207" t="s">
        <v>2999</v>
      </c>
      <c r="G420" s="208" t="s">
        <v>2477</v>
      </c>
      <c r="H420" s="209">
        <v>1</v>
      </c>
      <c r="I420" s="210"/>
      <c r="J420" s="211">
        <f>ROUND(I420*H420,2)</f>
        <v>0</v>
      </c>
      <c r="K420" s="207" t="s">
        <v>1</v>
      </c>
      <c r="L420" s="43"/>
      <c r="M420" s="212" t="s">
        <v>1</v>
      </c>
      <c r="N420" s="213" t="s">
        <v>48</v>
      </c>
      <c r="O420" s="79"/>
      <c r="P420" s="214">
        <f>O420*H420</f>
        <v>0</v>
      </c>
      <c r="Q420" s="214">
        <v>0</v>
      </c>
      <c r="R420" s="214">
        <f>Q420*H420</f>
        <v>0</v>
      </c>
      <c r="S420" s="214">
        <v>0</v>
      </c>
      <c r="T420" s="215">
        <f>S420*H420</f>
        <v>0</v>
      </c>
      <c r="AR420" s="16" t="s">
        <v>178</v>
      </c>
      <c r="AT420" s="16" t="s">
        <v>173</v>
      </c>
      <c r="AU420" s="16" t="s">
        <v>85</v>
      </c>
      <c r="AY420" s="16" t="s">
        <v>171</v>
      </c>
      <c r="BE420" s="216">
        <f>IF(N420="základní",J420,0)</f>
        <v>0</v>
      </c>
      <c r="BF420" s="216">
        <f>IF(N420="snížená",J420,0)</f>
        <v>0</v>
      </c>
      <c r="BG420" s="216">
        <f>IF(N420="zákl. přenesená",J420,0)</f>
        <v>0</v>
      </c>
      <c r="BH420" s="216">
        <f>IF(N420="sníž. přenesená",J420,0)</f>
        <v>0</v>
      </c>
      <c r="BI420" s="216">
        <f>IF(N420="nulová",J420,0)</f>
        <v>0</v>
      </c>
      <c r="BJ420" s="16" t="s">
        <v>85</v>
      </c>
      <c r="BK420" s="216">
        <f>ROUND(I420*H420,2)</f>
        <v>0</v>
      </c>
      <c r="BL420" s="16" t="s">
        <v>178</v>
      </c>
      <c r="BM420" s="16" t="s">
        <v>3074</v>
      </c>
    </row>
    <row r="421" s="1" customFormat="1" ht="16.5" customHeight="1">
      <c r="B421" s="38"/>
      <c r="C421" s="205" t="s">
        <v>598</v>
      </c>
      <c r="D421" s="205" t="s">
        <v>173</v>
      </c>
      <c r="E421" s="206" t="s">
        <v>3075</v>
      </c>
      <c r="F421" s="207" t="s">
        <v>3002</v>
      </c>
      <c r="G421" s="208" t="s">
        <v>2477</v>
      </c>
      <c r="H421" s="209">
        <v>1</v>
      </c>
      <c r="I421" s="210"/>
      <c r="J421" s="211">
        <f>ROUND(I421*H421,2)</f>
        <v>0</v>
      </c>
      <c r="K421" s="207" t="s">
        <v>1</v>
      </c>
      <c r="L421" s="43"/>
      <c r="M421" s="212" t="s">
        <v>1</v>
      </c>
      <c r="N421" s="213" t="s">
        <v>48</v>
      </c>
      <c r="O421" s="79"/>
      <c r="P421" s="214">
        <f>O421*H421</f>
        <v>0</v>
      </c>
      <c r="Q421" s="214">
        <v>0</v>
      </c>
      <c r="R421" s="214">
        <f>Q421*H421</f>
        <v>0</v>
      </c>
      <c r="S421" s="214">
        <v>0</v>
      </c>
      <c r="T421" s="215">
        <f>S421*H421</f>
        <v>0</v>
      </c>
      <c r="AR421" s="16" t="s">
        <v>178</v>
      </c>
      <c r="AT421" s="16" t="s">
        <v>173</v>
      </c>
      <c r="AU421" s="16" t="s">
        <v>85</v>
      </c>
      <c r="AY421" s="16" t="s">
        <v>171</v>
      </c>
      <c r="BE421" s="216">
        <f>IF(N421="základní",J421,0)</f>
        <v>0</v>
      </c>
      <c r="BF421" s="216">
        <f>IF(N421="snížená",J421,0)</f>
        <v>0</v>
      </c>
      <c r="BG421" s="216">
        <f>IF(N421="zákl. přenesená",J421,0)</f>
        <v>0</v>
      </c>
      <c r="BH421" s="216">
        <f>IF(N421="sníž. přenesená",J421,0)</f>
        <v>0</v>
      </c>
      <c r="BI421" s="216">
        <f>IF(N421="nulová",J421,0)</f>
        <v>0</v>
      </c>
      <c r="BJ421" s="16" t="s">
        <v>85</v>
      </c>
      <c r="BK421" s="216">
        <f>ROUND(I421*H421,2)</f>
        <v>0</v>
      </c>
      <c r="BL421" s="16" t="s">
        <v>178</v>
      </c>
      <c r="BM421" s="16" t="s">
        <v>3076</v>
      </c>
    </row>
    <row r="422" s="1" customFormat="1" ht="16.5" customHeight="1">
      <c r="B422" s="38"/>
      <c r="C422" s="205" t="s">
        <v>604</v>
      </c>
      <c r="D422" s="205" t="s">
        <v>173</v>
      </c>
      <c r="E422" s="206" t="s">
        <v>3077</v>
      </c>
      <c r="F422" s="207" t="s">
        <v>3078</v>
      </c>
      <c r="G422" s="208" t="s">
        <v>2746</v>
      </c>
      <c r="H422" s="209">
        <v>1</v>
      </c>
      <c r="I422" s="210"/>
      <c r="J422" s="211">
        <f>ROUND(I422*H422,2)</f>
        <v>0</v>
      </c>
      <c r="K422" s="207" t="s">
        <v>1</v>
      </c>
      <c r="L422" s="43"/>
      <c r="M422" s="212" t="s">
        <v>1</v>
      </c>
      <c r="N422" s="213" t="s">
        <v>48</v>
      </c>
      <c r="O422" s="79"/>
      <c r="P422" s="214">
        <f>O422*H422</f>
        <v>0</v>
      </c>
      <c r="Q422" s="214">
        <v>0</v>
      </c>
      <c r="R422" s="214">
        <f>Q422*H422</f>
        <v>0</v>
      </c>
      <c r="S422" s="214">
        <v>0</v>
      </c>
      <c r="T422" s="215">
        <f>S422*H422</f>
        <v>0</v>
      </c>
      <c r="AR422" s="16" t="s">
        <v>178</v>
      </c>
      <c r="AT422" s="16" t="s">
        <v>173</v>
      </c>
      <c r="AU422" s="16" t="s">
        <v>85</v>
      </c>
      <c r="AY422" s="16" t="s">
        <v>171</v>
      </c>
      <c r="BE422" s="216">
        <f>IF(N422="základní",J422,0)</f>
        <v>0</v>
      </c>
      <c r="BF422" s="216">
        <f>IF(N422="snížená",J422,0)</f>
        <v>0</v>
      </c>
      <c r="BG422" s="216">
        <f>IF(N422="zákl. přenesená",J422,0)</f>
        <v>0</v>
      </c>
      <c r="BH422" s="216">
        <f>IF(N422="sníž. přenesená",J422,0)</f>
        <v>0</v>
      </c>
      <c r="BI422" s="216">
        <f>IF(N422="nulová",J422,0)</f>
        <v>0</v>
      </c>
      <c r="BJ422" s="16" t="s">
        <v>85</v>
      </c>
      <c r="BK422" s="216">
        <f>ROUND(I422*H422,2)</f>
        <v>0</v>
      </c>
      <c r="BL422" s="16" t="s">
        <v>178</v>
      </c>
      <c r="BM422" s="16" t="s">
        <v>3079</v>
      </c>
    </row>
    <row r="423" s="11" customFormat="1">
      <c r="B423" s="217"/>
      <c r="C423" s="218"/>
      <c r="D423" s="219" t="s">
        <v>180</v>
      </c>
      <c r="E423" s="220" t="s">
        <v>1</v>
      </c>
      <c r="F423" s="221" t="s">
        <v>3080</v>
      </c>
      <c r="G423" s="218"/>
      <c r="H423" s="220" t="s">
        <v>1</v>
      </c>
      <c r="I423" s="222"/>
      <c r="J423" s="218"/>
      <c r="K423" s="218"/>
      <c r="L423" s="223"/>
      <c r="M423" s="224"/>
      <c r="N423" s="225"/>
      <c r="O423" s="225"/>
      <c r="P423" s="225"/>
      <c r="Q423" s="225"/>
      <c r="R423" s="225"/>
      <c r="S423" s="225"/>
      <c r="T423" s="226"/>
      <c r="AT423" s="227" t="s">
        <v>180</v>
      </c>
      <c r="AU423" s="227" t="s">
        <v>85</v>
      </c>
      <c r="AV423" s="11" t="s">
        <v>85</v>
      </c>
      <c r="AW423" s="11" t="s">
        <v>38</v>
      </c>
      <c r="AX423" s="11" t="s">
        <v>77</v>
      </c>
      <c r="AY423" s="227" t="s">
        <v>171</v>
      </c>
    </row>
    <row r="424" s="11" customFormat="1">
      <c r="B424" s="217"/>
      <c r="C424" s="218"/>
      <c r="D424" s="219" t="s">
        <v>180</v>
      </c>
      <c r="E424" s="220" t="s">
        <v>1</v>
      </c>
      <c r="F424" s="221" t="s">
        <v>3081</v>
      </c>
      <c r="G424" s="218"/>
      <c r="H424" s="220" t="s">
        <v>1</v>
      </c>
      <c r="I424" s="222"/>
      <c r="J424" s="218"/>
      <c r="K424" s="218"/>
      <c r="L424" s="223"/>
      <c r="M424" s="224"/>
      <c r="N424" s="225"/>
      <c r="O424" s="225"/>
      <c r="P424" s="225"/>
      <c r="Q424" s="225"/>
      <c r="R424" s="225"/>
      <c r="S424" s="225"/>
      <c r="T424" s="226"/>
      <c r="AT424" s="227" t="s">
        <v>180</v>
      </c>
      <c r="AU424" s="227" t="s">
        <v>85</v>
      </c>
      <c r="AV424" s="11" t="s">
        <v>85</v>
      </c>
      <c r="AW424" s="11" t="s">
        <v>38</v>
      </c>
      <c r="AX424" s="11" t="s">
        <v>77</v>
      </c>
      <c r="AY424" s="227" t="s">
        <v>171</v>
      </c>
    </row>
    <row r="425" s="12" customFormat="1">
      <c r="B425" s="228"/>
      <c r="C425" s="229"/>
      <c r="D425" s="219" t="s">
        <v>180</v>
      </c>
      <c r="E425" s="230" t="s">
        <v>1</v>
      </c>
      <c r="F425" s="231" t="s">
        <v>85</v>
      </c>
      <c r="G425" s="229"/>
      <c r="H425" s="232">
        <v>1</v>
      </c>
      <c r="I425" s="233"/>
      <c r="J425" s="229"/>
      <c r="K425" s="229"/>
      <c r="L425" s="234"/>
      <c r="M425" s="235"/>
      <c r="N425" s="236"/>
      <c r="O425" s="236"/>
      <c r="P425" s="236"/>
      <c r="Q425" s="236"/>
      <c r="R425" s="236"/>
      <c r="S425" s="236"/>
      <c r="T425" s="237"/>
      <c r="AT425" s="238" t="s">
        <v>180</v>
      </c>
      <c r="AU425" s="238" t="s">
        <v>85</v>
      </c>
      <c r="AV425" s="12" t="s">
        <v>87</v>
      </c>
      <c r="AW425" s="12" t="s">
        <v>38</v>
      </c>
      <c r="AX425" s="12" t="s">
        <v>85</v>
      </c>
      <c r="AY425" s="238" t="s">
        <v>171</v>
      </c>
    </row>
    <row r="426" s="10" customFormat="1" ht="25.92" customHeight="1">
      <c r="B426" s="189"/>
      <c r="C426" s="190"/>
      <c r="D426" s="191" t="s">
        <v>76</v>
      </c>
      <c r="E426" s="192" t="s">
        <v>3082</v>
      </c>
      <c r="F426" s="192" t="s">
        <v>3083</v>
      </c>
      <c r="G426" s="190"/>
      <c r="H426" s="190"/>
      <c r="I426" s="193"/>
      <c r="J426" s="194">
        <f>BK426</f>
        <v>0</v>
      </c>
      <c r="K426" s="190"/>
      <c r="L426" s="195"/>
      <c r="M426" s="196"/>
      <c r="N426" s="197"/>
      <c r="O426" s="197"/>
      <c r="P426" s="198">
        <f>SUM(P427:P464)</f>
        <v>0</v>
      </c>
      <c r="Q426" s="197"/>
      <c r="R426" s="198">
        <f>SUM(R427:R464)</f>
        <v>0</v>
      </c>
      <c r="S426" s="197"/>
      <c r="T426" s="199">
        <f>SUM(T427:T464)</f>
        <v>0</v>
      </c>
      <c r="AR426" s="200" t="s">
        <v>85</v>
      </c>
      <c r="AT426" s="201" t="s">
        <v>76</v>
      </c>
      <c r="AU426" s="201" t="s">
        <v>77</v>
      </c>
      <c r="AY426" s="200" t="s">
        <v>171</v>
      </c>
      <c r="BK426" s="202">
        <f>SUM(BK427:BK464)</f>
        <v>0</v>
      </c>
    </row>
    <row r="427" s="1" customFormat="1" ht="16.5" customHeight="1">
      <c r="B427" s="38"/>
      <c r="C427" s="205" t="s">
        <v>609</v>
      </c>
      <c r="D427" s="205" t="s">
        <v>173</v>
      </c>
      <c r="E427" s="206" t="s">
        <v>3084</v>
      </c>
      <c r="F427" s="207" t="s">
        <v>2938</v>
      </c>
      <c r="G427" s="208" t="s">
        <v>2746</v>
      </c>
      <c r="H427" s="209">
        <v>1</v>
      </c>
      <c r="I427" s="210"/>
      <c r="J427" s="211">
        <f>ROUND(I427*H427,2)</f>
        <v>0</v>
      </c>
      <c r="K427" s="207" t="s">
        <v>1</v>
      </c>
      <c r="L427" s="43"/>
      <c r="M427" s="212" t="s">
        <v>1</v>
      </c>
      <c r="N427" s="213" t="s">
        <v>48</v>
      </c>
      <c r="O427" s="79"/>
      <c r="P427" s="214">
        <f>O427*H427</f>
        <v>0</v>
      </c>
      <c r="Q427" s="214">
        <v>0</v>
      </c>
      <c r="R427" s="214">
        <f>Q427*H427</f>
        <v>0</v>
      </c>
      <c r="S427" s="214">
        <v>0</v>
      </c>
      <c r="T427" s="215">
        <f>S427*H427</f>
        <v>0</v>
      </c>
      <c r="AR427" s="16" t="s">
        <v>178</v>
      </c>
      <c r="AT427" s="16" t="s">
        <v>173</v>
      </c>
      <c r="AU427" s="16" t="s">
        <v>85</v>
      </c>
      <c r="AY427" s="16" t="s">
        <v>171</v>
      </c>
      <c r="BE427" s="216">
        <f>IF(N427="základní",J427,0)</f>
        <v>0</v>
      </c>
      <c r="BF427" s="216">
        <f>IF(N427="snížená",J427,0)</f>
        <v>0</v>
      </c>
      <c r="BG427" s="216">
        <f>IF(N427="zákl. přenesená",J427,0)</f>
        <v>0</v>
      </c>
      <c r="BH427" s="216">
        <f>IF(N427="sníž. přenesená",J427,0)</f>
        <v>0</v>
      </c>
      <c r="BI427" s="216">
        <f>IF(N427="nulová",J427,0)</f>
        <v>0</v>
      </c>
      <c r="BJ427" s="16" t="s">
        <v>85</v>
      </c>
      <c r="BK427" s="216">
        <f>ROUND(I427*H427,2)</f>
        <v>0</v>
      </c>
      <c r="BL427" s="16" t="s">
        <v>178</v>
      </c>
      <c r="BM427" s="16" t="s">
        <v>3085</v>
      </c>
    </row>
    <row r="428" s="11" customFormat="1">
      <c r="B428" s="217"/>
      <c r="C428" s="218"/>
      <c r="D428" s="219" t="s">
        <v>180</v>
      </c>
      <c r="E428" s="220" t="s">
        <v>1</v>
      </c>
      <c r="F428" s="221" t="s">
        <v>3086</v>
      </c>
      <c r="G428" s="218"/>
      <c r="H428" s="220" t="s">
        <v>1</v>
      </c>
      <c r="I428" s="222"/>
      <c r="J428" s="218"/>
      <c r="K428" s="218"/>
      <c r="L428" s="223"/>
      <c r="M428" s="224"/>
      <c r="N428" s="225"/>
      <c r="O428" s="225"/>
      <c r="P428" s="225"/>
      <c r="Q428" s="225"/>
      <c r="R428" s="225"/>
      <c r="S428" s="225"/>
      <c r="T428" s="226"/>
      <c r="AT428" s="227" t="s">
        <v>180</v>
      </c>
      <c r="AU428" s="227" t="s">
        <v>85</v>
      </c>
      <c r="AV428" s="11" t="s">
        <v>85</v>
      </c>
      <c r="AW428" s="11" t="s">
        <v>38</v>
      </c>
      <c r="AX428" s="11" t="s">
        <v>77</v>
      </c>
      <c r="AY428" s="227" t="s">
        <v>171</v>
      </c>
    </row>
    <row r="429" s="11" customFormat="1">
      <c r="B429" s="217"/>
      <c r="C429" s="218"/>
      <c r="D429" s="219" t="s">
        <v>180</v>
      </c>
      <c r="E429" s="220" t="s">
        <v>1</v>
      </c>
      <c r="F429" s="221" t="s">
        <v>3087</v>
      </c>
      <c r="G429" s="218"/>
      <c r="H429" s="220" t="s">
        <v>1</v>
      </c>
      <c r="I429" s="222"/>
      <c r="J429" s="218"/>
      <c r="K429" s="218"/>
      <c r="L429" s="223"/>
      <c r="M429" s="224"/>
      <c r="N429" s="225"/>
      <c r="O429" s="225"/>
      <c r="P429" s="225"/>
      <c r="Q429" s="225"/>
      <c r="R429" s="225"/>
      <c r="S429" s="225"/>
      <c r="T429" s="226"/>
      <c r="AT429" s="227" t="s">
        <v>180</v>
      </c>
      <c r="AU429" s="227" t="s">
        <v>85</v>
      </c>
      <c r="AV429" s="11" t="s">
        <v>85</v>
      </c>
      <c r="AW429" s="11" t="s">
        <v>38</v>
      </c>
      <c r="AX429" s="11" t="s">
        <v>77</v>
      </c>
      <c r="AY429" s="227" t="s">
        <v>171</v>
      </c>
    </row>
    <row r="430" s="11" customFormat="1">
      <c r="B430" s="217"/>
      <c r="C430" s="218"/>
      <c r="D430" s="219" t="s">
        <v>180</v>
      </c>
      <c r="E430" s="220" t="s">
        <v>1</v>
      </c>
      <c r="F430" s="221" t="s">
        <v>3088</v>
      </c>
      <c r="G430" s="218"/>
      <c r="H430" s="220" t="s">
        <v>1</v>
      </c>
      <c r="I430" s="222"/>
      <c r="J430" s="218"/>
      <c r="K430" s="218"/>
      <c r="L430" s="223"/>
      <c r="M430" s="224"/>
      <c r="N430" s="225"/>
      <c r="O430" s="225"/>
      <c r="P430" s="225"/>
      <c r="Q430" s="225"/>
      <c r="R430" s="225"/>
      <c r="S430" s="225"/>
      <c r="T430" s="226"/>
      <c r="AT430" s="227" t="s">
        <v>180</v>
      </c>
      <c r="AU430" s="227" t="s">
        <v>85</v>
      </c>
      <c r="AV430" s="11" t="s">
        <v>85</v>
      </c>
      <c r="AW430" s="11" t="s">
        <v>38</v>
      </c>
      <c r="AX430" s="11" t="s">
        <v>77</v>
      </c>
      <c r="AY430" s="227" t="s">
        <v>171</v>
      </c>
    </row>
    <row r="431" s="11" customFormat="1">
      <c r="B431" s="217"/>
      <c r="C431" s="218"/>
      <c r="D431" s="219" t="s">
        <v>180</v>
      </c>
      <c r="E431" s="220" t="s">
        <v>1</v>
      </c>
      <c r="F431" s="221" t="s">
        <v>3089</v>
      </c>
      <c r="G431" s="218"/>
      <c r="H431" s="220" t="s">
        <v>1</v>
      </c>
      <c r="I431" s="222"/>
      <c r="J431" s="218"/>
      <c r="K431" s="218"/>
      <c r="L431" s="223"/>
      <c r="M431" s="224"/>
      <c r="N431" s="225"/>
      <c r="O431" s="225"/>
      <c r="P431" s="225"/>
      <c r="Q431" s="225"/>
      <c r="R431" s="225"/>
      <c r="S431" s="225"/>
      <c r="T431" s="226"/>
      <c r="AT431" s="227" t="s">
        <v>180</v>
      </c>
      <c r="AU431" s="227" t="s">
        <v>85</v>
      </c>
      <c r="AV431" s="11" t="s">
        <v>85</v>
      </c>
      <c r="AW431" s="11" t="s">
        <v>38</v>
      </c>
      <c r="AX431" s="11" t="s">
        <v>77</v>
      </c>
      <c r="AY431" s="227" t="s">
        <v>171</v>
      </c>
    </row>
    <row r="432" s="11" customFormat="1">
      <c r="B432" s="217"/>
      <c r="C432" s="218"/>
      <c r="D432" s="219" t="s">
        <v>180</v>
      </c>
      <c r="E432" s="220" t="s">
        <v>1</v>
      </c>
      <c r="F432" s="221" t="s">
        <v>3090</v>
      </c>
      <c r="G432" s="218"/>
      <c r="H432" s="220" t="s">
        <v>1</v>
      </c>
      <c r="I432" s="222"/>
      <c r="J432" s="218"/>
      <c r="K432" s="218"/>
      <c r="L432" s="223"/>
      <c r="M432" s="224"/>
      <c r="N432" s="225"/>
      <c r="O432" s="225"/>
      <c r="P432" s="225"/>
      <c r="Q432" s="225"/>
      <c r="R432" s="225"/>
      <c r="S432" s="225"/>
      <c r="T432" s="226"/>
      <c r="AT432" s="227" t="s">
        <v>180</v>
      </c>
      <c r="AU432" s="227" t="s">
        <v>85</v>
      </c>
      <c r="AV432" s="11" t="s">
        <v>85</v>
      </c>
      <c r="AW432" s="11" t="s">
        <v>38</v>
      </c>
      <c r="AX432" s="11" t="s">
        <v>77</v>
      </c>
      <c r="AY432" s="227" t="s">
        <v>171</v>
      </c>
    </row>
    <row r="433" s="11" customFormat="1">
      <c r="B433" s="217"/>
      <c r="C433" s="218"/>
      <c r="D433" s="219" t="s">
        <v>180</v>
      </c>
      <c r="E433" s="220" t="s">
        <v>1</v>
      </c>
      <c r="F433" s="221" t="s">
        <v>3017</v>
      </c>
      <c r="G433" s="218"/>
      <c r="H433" s="220" t="s">
        <v>1</v>
      </c>
      <c r="I433" s="222"/>
      <c r="J433" s="218"/>
      <c r="K433" s="218"/>
      <c r="L433" s="223"/>
      <c r="M433" s="224"/>
      <c r="N433" s="225"/>
      <c r="O433" s="225"/>
      <c r="P433" s="225"/>
      <c r="Q433" s="225"/>
      <c r="R433" s="225"/>
      <c r="S433" s="225"/>
      <c r="T433" s="226"/>
      <c r="AT433" s="227" t="s">
        <v>180</v>
      </c>
      <c r="AU433" s="227" t="s">
        <v>85</v>
      </c>
      <c r="AV433" s="11" t="s">
        <v>85</v>
      </c>
      <c r="AW433" s="11" t="s">
        <v>38</v>
      </c>
      <c r="AX433" s="11" t="s">
        <v>77</v>
      </c>
      <c r="AY433" s="227" t="s">
        <v>171</v>
      </c>
    </row>
    <row r="434" s="12" customFormat="1">
      <c r="B434" s="228"/>
      <c r="C434" s="229"/>
      <c r="D434" s="219" t="s">
        <v>180</v>
      </c>
      <c r="E434" s="230" t="s">
        <v>1</v>
      </c>
      <c r="F434" s="231" t="s">
        <v>85</v>
      </c>
      <c r="G434" s="229"/>
      <c r="H434" s="232">
        <v>1</v>
      </c>
      <c r="I434" s="233"/>
      <c r="J434" s="229"/>
      <c r="K434" s="229"/>
      <c r="L434" s="234"/>
      <c r="M434" s="235"/>
      <c r="N434" s="236"/>
      <c r="O434" s="236"/>
      <c r="P434" s="236"/>
      <c r="Q434" s="236"/>
      <c r="R434" s="236"/>
      <c r="S434" s="236"/>
      <c r="T434" s="237"/>
      <c r="AT434" s="238" t="s">
        <v>180</v>
      </c>
      <c r="AU434" s="238" t="s">
        <v>85</v>
      </c>
      <c r="AV434" s="12" t="s">
        <v>87</v>
      </c>
      <c r="AW434" s="12" t="s">
        <v>38</v>
      </c>
      <c r="AX434" s="12" t="s">
        <v>85</v>
      </c>
      <c r="AY434" s="238" t="s">
        <v>171</v>
      </c>
    </row>
    <row r="435" s="1" customFormat="1" ht="16.5" customHeight="1">
      <c r="B435" s="38"/>
      <c r="C435" s="205" t="s">
        <v>613</v>
      </c>
      <c r="D435" s="205" t="s">
        <v>173</v>
      </c>
      <c r="E435" s="206" t="s">
        <v>3091</v>
      </c>
      <c r="F435" s="207" t="s">
        <v>3092</v>
      </c>
      <c r="G435" s="208" t="s">
        <v>2746</v>
      </c>
      <c r="H435" s="209">
        <v>1</v>
      </c>
      <c r="I435" s="210"/>
      <c r="J435" s="211">
        <f>ROUND(I435*H435,2)</f>
        <v>0</v>
      </c>
      <c r="K435" s="207" t="s">
        <v>1</v>
      </c>
      <c r="L435" s="43"/>
      <c r="M435" s="212" t="s">
        <v>1</v>
      </c>
      <c r="N435" s="213" t="s">
        <v>48</v>
      </c>
      <c r="O435" s="79"/>
      <c r="P435" s="214">
        <f>O435*H435</f>
        <v>0</v>
      </c>
      <c r="Q435" s="214">
        <v>0</v>
      </c>
      <c r="R435" s="214">
        <f>Q435*H435</f>
        <v>0</v>
      </c>
      <c r="S435" s="214">
        <v>0</v>
      </c>
      <c r="T435" s="215">
        <f>S435*H435</f>
        <v>0</v>
      </c>
      <c r="AR435" s="16" t="s">
        <v>178</v>
      </c>
      <c r="AT435" s="16" t="s">
        <v>173</v>
      </c>
      <c r="AU435" s="16" t="s">
        <v>85</v>
      </c>
      <c r="AY435" s="16" t="s">
        <v>171</v>
      </c>
      <c r="BE435" s="216">
        <f>IF(N435="základní",J435,0)</f>
        <v>0</v>
      </c>
      <c r="BF435" s="216">
        <f>IF(N435="snížená",J435,0)</f>
        <v>0</v>
      </c>
      <c r="BG435" s="216">
        <f>IF(N435="zákl. přenesená",J435,0)</f>
        <v>0</v>
      </c>
      <c r="BH435" s="216">
        <f>IF(N435="sníž. přenesená",J435,0)</f>
        <v>0</v>
      </c>
      <c r="BI435" s="216">
        <f>IF(N435="nulová",J435,0)</f>
        <v>0</v>
      </c>
      <c r="BJ435" s="16" t="s">
        <v>85</v>
      </c>
      <c r="BK435" s="216">
        <f>ROUND(I435*H435,2)</f>
        <v>0</v>
      </c>
      <c r="BL435" s="16" t="s">
        <v>178</v>
      </c>
      <c r="BM435" s="16" t="s">
        <v>3093</v>
      </c>
    </row>
    <row r="436" s="11" customFormat="1">
      <c r="B436" s="217"/>
      <c r="C436" s="218"/>
      <c r="D436" s="219" t="s">
        <v>180</v>
      </c>
      <c r="E436" s="220" t="s">
        <v>1</v>
      </c>
      <c r="F436" s="221" t="s">
        <v>3094</v>
      </c>
      <c r="G436" s="218"/>
      <c r="H436" s="220" t="s">
        <v>1</v>
      </c>
      <c r="I436" s="222"/>
      <c r="J436" s="218"/>
      <c r="K436" s="218"/>
      <c r="L436" s="223"/>
      <c r="M436" s="224"/>
      <c r="N436" s="225"/>
      <c r="O436" s="225"/>
      <c r="P436" s="225"/>
      <c r="Q436" s="225"/>
      <c r="R436" s="225"/>
      <c r="S436" s="225"/>
      <c r="T436" s="226"/>
      <c r="AT436" s="227" t="s">
        <v>180</v>
      </c>
      <c r="AU436" s="227" t="s">
        <v>85</v>
      </c>
      <c r="AV436" s="11" t="s">
        <v>85</v>
      </c>
      <c r="AW436" s="11" t="s">
        <v>38</v>
      </c>
      <c r="AX436" s="11" t="s">
        <v>77</v>
      </c>
      <c r="AY436" s="227" t="s">
        <v>171</v>
      </c>
    </row>
    <row r="437" s="11" customFormat="1">
      <c r="B437" s="217"/>
      <c r="C437" s="218"/>
      <c r="D437" s="219" t="s">
        <v>180</v>
      </c>
      <c r="E437" s="220" t="s">
        <v>1</v>
      </c>
      <c r="F437" s="221" t="s">
        <v>3095</v>
      </c>
      <c r="G437" s="218"/>
      <c r="H437" s="220" t="s">
        <v>1</v>
      </c>
      <c r="I437" s="222"/>
      <c r="J437" s="218"/>
      <c r="K437" s="218"/>
      <c r="L437" s="223"/>
      <c r="M437" s="224"/>
      <c r="N437" s="225"/>
      <c r="O437" s="225"/>
      <c r="P437" s="225"/>
      <c r="Q437" s="225"/>
      <c r="R437" s="225"/>
      <c r="S437" s="225"/>
      <c r="T437" s="226"/>
      <c r="AT437" s="227" t="s">
        <v>180</v>
      </c>
      <c r="AU437" s="227" t="s">
        <v>85</v>
      </c>
      <c r="AV437" s="11" t="s">
        <v>85</v>
      </c>
      <c r="AW437" s="11" t="s">
        <v>38</v>
      </c>
      <c r="AX437" s="11" t="s">
        <v>77</v>
      </c>
      <c r="AY437" s="227" t="s">
        <v>171</v>
      </c>
    </row>
    <row r="438" s="11" customFormat="1">
      <c r="B438" s="217"/>
      <c r="C438" s="218"/>
      <c r="D438" s="219" t="s">
        <v>180</v>
      </c>
      <c r="E438" s="220" t="s">
        <v>1</v>
      </c>
      <c r="F438" s="221" t="s">
        <v>3096</v>
      </c>
      <c r="G438" s="218"/>
      <c r="H438" s="220" t="s">
        <v>1</v>
      </c>
      <c r="I438" s="222"/>
      <c r="J438" s="218"/>
      <c r="K438" s="218"/>
      <c r="L438" s="223"/>
      <c r="M438" s="224"/>
      <c r="N438" s="225"/>
      <c r="O438" s="225"/>
      <c r="P438" s="225"/>
      <c r="Q438" s="225"/>
      <c r="R438" s="225"/>
      <c r="S438" s="225"/>
      <c r="T438" s="226"/>
      <c r="AT438" s="227" t="s">
        <v>180</v>
      </c>
      <c r="AU438" s="227" t="s">
        <v>85</v>
      </c>
      <c r="AV438" s="11" t="s">
        <v>85</v>
      </c>
      <c r="AW438" s="11" t="s">
        <v>38</v>
      </c>
      <c r="AX438" s="11" t="s">
        <v>77</v>
      </c>
      <c r="AY438" s="227" t="s">
        <v>171</v>
      </c>
    </row>
    <row r="439" s="11" customFormat="1">
      <c r="B439" s="217"/>
      <c r="C439" s="218"/>
      <c r="D439" s="219" t="s">
        <v>180</v>
      </c>
      <c r="E439" s="220" t="s">
        <v>1</v>
      </c>
      <c r="F439" s="221" t="s">
        <v>3097</v>
      </c>
      <c r="G439" s="218"/>
      <c r="H439" s="220" t="s">
        <v>1</v>
      </c>
      <c r="I439" s="222"/>
      <c r="J439" s="218"/>
      <c r="K439" s="218"/>
      <c r="L439" s="223"/>
      <c r="M439" s="224"/>
      <c r="N439" s="225"/>
      <c r="O439" s="225"/>
      <c r="P439" s="225"/>
      <c r="Q439" s="225"/>
      <c r="R439" s="225"/>
      <c r="S439" s="225"/>
      <c r="T439" s="226"/>
      <c r="AT439" s="227" t="s">
        <v>180</v>
      </c>
      <c r="AU439" s="227" t="s">
        <v>85</v>
      </c>
      <c r="AV439" s="11" t="s">
        <v>85</v>
      </c>
      <c r="AW439" s="11" t="s">
        <v>38</v>
      </c>
      <c r="AX439" s="11" t="s">
        <v>77</v>
      </c>
      <c r="AY439" s="227" t="s">
        <v>171</v>
      </c>
    </row>
    <row r="440" s="12" customFormat="1">
      <c r="B440" s="228"/>
      <c r="C440" s="229"/>
      <c r="D440" s="219" t="s">
        <v>180</v>
      </c>
      <c r="E440" s="230" t="s">
        <v>1</v>
      </c>
      <c r="F440" s="231" t="s">
        <v>85</v>
      </c>
      <c r="G440" s="229"/>
      <c r="H440" s="232">
        <v>1</v>
      </c>
      <c r="I440" s="233"/>
      <c r="J440" s="229"/>
      <c r="K440" s="229"/>
      <c r="L440" s="234"/>
      <c r="M440" s="235"/>
      <c r="N440" s="236"/>
      <c r="O440" s="236"/>
      <c r="P440" s="236"/>
      <c r="Q440" s="236"/>
      <c r="R440" s="236"/>
      <c r="S440" s="236"/>
      <c r="T440" s="237"/>
      <c r="AT440" s="238" t="s">
        <v>180</v>
      </c>
      <c r="AU440" s="238" t="s">
        <v>85</v>
      </c>
      <c r="AV440" s="12" t="s">
        <v>87</v>
      </c>
      <c r="AW440" s="12" t="s">
        <v>38</v>
      </c>
      <c r="AX440" s="12" t="s">
        <v>85</v>
      </c>
      <c r="AY440" s="238" t="s">
        <v>171</v>
      </c>
    </row>
    <row r="441" s="1" customFormat="1" ht="16.5" customHeight="1">
      <c r="B441" s="38"/>
      <c r="C441" s="205" t="s">
        <v>617</v>
      </c>
      <c r="D441" s="205" t="s">
        <v>173</v>
      </c>
      <c r="E441" s="206" t="s">
        <v>3098</v>
      </c>
      <c r="F441" s="207" t="s">
        <v>2962</v>
      </c>
      <c r="G441" s="208" t="s">
        <v>2746</v>
      </c>
      <c r="H441" s="209">
        <v>1</v>
      </c>
      <c r="I441" s="210"/>
      <c r="J441" s="211">
        <f>ROUND(I441*H441,2)</f>
        <v>0</v>
      </c>
      <c r="K441" s="207" t="s">
        <v>1</v>
      </c>
      <c r="L441" s="43"/>
      <c r="M441" s="212" t="s">
        <v>1</v>
      </c>
      <c r="N441" s="213" t="s">
        <v>48</v>
      </c>
      <c r="O441" s="79"/>
      <c r="P441" s="214">
        <f>O441*H441</f>
        <v>0</v>
      </c>
      <c r="Q441" s="214">
        <v>0</v>
      </c>
      <c r="R441" s="214">
        <f>Q441*H441</f>
        <v>0</v>
      </c>
      <c r="S441" s="214">
        <v>0</v>
      </c>
      <c r="T441" s="215">
        <f>S441*H441</f>
        <v>0</v>
      </c>
      <c r="AR441" s="16" t="s">
        <v>178</v>
      </c>
      <c r="AT441" s="16" t="s">
        <v>173</v>
      </c>
      <c r="AU441" s="16" t="s">
        <v>85</v>
      </c>
      <c r="AY441" s="16" t="s">
        <v>171</v>
      </c>
      <c r="BE441" s="216">
        <f>IF(N441="základní",J441,0)</f>
        <v>0</v>
      </c>
      <c r="BF441" s="216">
        <f>IF(N441="snížená",J441,0)</f>
        <v>0</v>
      </c>
      <c r="BG441" s="216">
        <f>IF(N441="zákl. přenesená",J441,0)</f>
        <v>0</v>
      </c>
      <c r="BH441" s="216">
        <f>IF(N441="sníž. přenesená",J441,0)</f>
        <v>0</v>
      </c>
      <c r="BI441" s="216">
        <f>IF(N441="nulová",J441,0)</f>
        <v>0</v>
      </c>
      <c r="BJ441" s="16" t="s">
        <v>85</v>
      </c>
      <c r="BK441" s="216">
        <f>ROUND(I441*H441,2)</f>
        <v>0</v>
      </c>
      <c r="BL441" s="16" t="s">
        <v>178</v>
      </c>
      <c r="BM441" s="16" t="s">
        <v>3099</v>
      </c>
    </row>
    <row r="442" s="11" customFormat="1">
      <c r="B442" s="217"/>
      <c r="C442" s="218"/>
      <c r="D442" s="219" t="s">
        <v>180</v>
      </c>
      <c r="E442" s="220" t="s">
        <v>1</v>
      </c>
      <c r="F442" s="221" t="s">
        <v>3037</v>
      </c>
      <c r="G442" s="218"/>
      <c r="H442" s="220" t="s">
        <v>1</v>
      </c>
      <c r="I442" s="222"/>
      <c r="J442" s="218"/>
      <c r="K442" s="218"/>
      <c r="L442" s="223"/>
      <c r="M442" s="224"/>
      <c r="N442" s="225"/>
      <c r="O442" s="225"/>
      <c r="P442" s="225"/>
      <c r="Q442" s="225"/>
      <c r="R442" s="225"/>
      <c r="S442" s="225"/>
      <c r="T442" s="226"/>
      <c r="AT442" s="227" t="s">
        <v>180</v>
      </c>
      <c r="AU442" s="227" t="s">
        <v>85</v>
      </c>
      <c r="AV442" s="11" t="s">
        <v>85</v>
      </c>
      <c r="AW442" s="11" t="s">
        <v>38</v>
      </c>
      <c r="AX442" s="11" t="s">
        <v>77</v>
      </c>
      <c r="AY442" s="227" t="s">
        <v>171</v>
      </c>
    </row>
    <row r="443" s="12" customFormat="1">
      <c r="B443" s="228"/>
      <c r="C443" s="229"/>
      <c r="D443" s="219" t="s">
        <v>180</v>
      </c>
      <c r="E443" s="230" t="s">
        <v>1</v>
      </c>
      <c r="F443" s="231" t="s">
        <v>85</v>
      </c>
      <c r="G443" s="229"/>
      <c r="H443" s="232">
        <v>1</v>
      </c>
      <c r="I443" s="233"/>
      <c r="J443" s="229"/>
      <c r="K443" s="229"/>
      <c r="L443" s="234"/>
      <c r="M443" s="235"/>
      <c r="N443" s="236"/>
      <c r="O443" s="236"/>
      <c r="P443" s="236"/>
      <c r="Q443" s="236"/>
      <c r="R443" s="236"/>
      <c r="S443" s="236"/>
      <c r="T443" s="237"/>
      <c r="AT443" s="238" t="s">
        <v>180</v>
      </c>
      <c r="AU443" s="238" t="s">
        <v>85</v>
      </c>
      <c r="AV443" s="12" t="s">
        <v>87</v>
      </c>
      <c r="AW443" s="12" t="s">
        <v>38</v>
      </c>
      <c r="AX443" s="12" t="s">
        <v>85</v>
      </c>
      <c r="AY443" s="238" t="s">
        <v>171</v>
      </c>
    </row>
    <row r="444" s="1" customFormat="1" ht="16.5" customHeight="1">
      <c r="B444" s="38"/>
      <c r="C444" s="205" t="s">
        <v>622</v>
      </c>
      <c r="D444" s="205" t="s">
        <v>173</v>
      </c>
      <c r="E444" s="206" t="s">
        <v>3100</v>
      </c>
      <c r="F444" s="207" t="s">
        <v>2965</v>
      </c>
      <c r="G444" s="208" t="s">
        <v>2803</v>
      </c>
      <c r="H444" s="209">
        <v>12</v>
      </c>
      <c r="I444" s="210"/>
      <c r="J444" s="211">
        <f>ROUND(I444*H444,2)</f>
        <v>0</v>
      </c>
      <c r="K444" s="207" t="s">
        <v>1</v>
      </c>
      <c r="L444" s="43"/>
      <c r="M444" s="212" t="s">
        <v>1</v>
      </c>
      <c r="N444" s="213" t="s">
        <v>48</v>
      </c>
      <c r="O444" s="79"/>
      <c r="P444" s="214">
        <f>O444*H444</f>
        <v>0</v>
      </c>
      <c r="Q444" s="214">
        <v>0</v>
      </c>
      <c r="R444" s="214">
        <f>Q444*H444</f>
        <v>0</v>
      </c>
      <c r="S444" s="214">
        <v>0</v>
      </c>
      <c r="T444" s="215">
        <f>S444*H444</f>
        <v>0</v>
      </c>
      <c r="AR444" s="16" t="s">
        <v>178</v>
      </c>
      <c r="AT444" s="16" t="s">
        <v>173</v>
      </c>
      <c r="AU444" s="16" t="s">
        <v>85</v>
      </c>
      <c r="AY444" s="16" t="s">
        <v>171</v>
      </c>
      <c r="BE444" s="216">
        <f>IF(N444="základní",J444,0)</f>
        <v>0</v>
      </c>
      <c r="BF444" s="216">
        <f>IF(N444="snížená",J444,0)</f>
        <v>0</v>
      </c>
      <c r="BG444" s="216">
        <f>IF(N444="zákl. přenesená",J444,0)</f>
        <v>0</v>
      </c>
      <c r="BH444" s="216">
        <f>IF(N444="sníž. přenesená",J444,0)</f>
        <v>0</v>
      </c>
      <c r="BI444" s="216">
        <f>IF(N444="nulová",J444,0)</f>
        <v>0</v>
      </c>
      <c r="BJ444" s="16" t="s">
        <v>85</v>
      </c>
      <c r="BK444" s="216">
        <f>ROUND(I444*H444,2)</f>
        <v>0</v>
      </c>
      <c r="BL444" s="16" t="s">
        <v>178</v>
      </c>
      <c r="BM444" s="16" t="s">
        <v>3101</v>
      </c>
    </row>
    <row r="445" s="11" customFormat="1">
      <c r="B445" s="217"/>
      <c r="C445" s="218"/>
      <c r="D445" s="219" t="s">
        <v>180</v>
      </c>
      <c r="E445" s="220" t="s">
        <v>1</v>
      </c>
      <c r="F445" s="221" t="s">
        <v>3102</v>
      </c>
      <c r="G445" s="218"/>
      <c r="H445" s="220" t="s">
        <v>1</v>
      </c>
      <c r="I445" s="222"/>
      <c r="J445" s="218"/>
      <c r="K445" s="218"/>
      <c r="L445" s="223"/>
      <c r="M445" s="224"/>
      <c r="N445" s="225"/>
      <c r="O445" s="225"/>
      <c r="P445" s="225"/>
      <c r="Q445" s="225"/>
      <c r="R445" s="225"/>
      <c r="S445" s="225"/>
      <c r="T445" s="226"/>
      <c r="AT445" s="227" t="s">
        <v>180</v>
      </c>
      <c r="AU445" s="227" t="s">
        <v>85</v>
      </c>
      <c r="AV445" s="11" t="s">
        <v>85</v>
      </c>
      <c r="AW445" s="11" t="s">
        <v>38</v>
      </c>
      <c r="AX445" s="11" t="s">
        <v>77</v>
      </c>
      <c r="AY445" s="227" t="s">
        <v>171</v>
      </c>
    </row>
    <row r="446" s="12" customFormat="1">
      <c r="B446" s="228"/>
      <c r="C446" s="229"/>
      <c r="D446" s="219" t="s">
        <v>180</v>
      </c>
      <c r="E446" s="230" t="s">
        <v>1</v>
      </c>
      <c r="F446" s="231" t="s">
        <v>231</v>
      </c>
      <c r="G446" s="229"/>
      <c r="H446" s="232">
        <v>12</v>
      </c>
      <c r="I446" s="233"/>
      <c r="J446" s="229"/>
      <c r="K446" s="229"/>
      <c r="L446" s="234"/>
      <c r="M446" s="235"/>
      <c r="N446" s="236"/>
      <c r="O446" s="236"/>
      <c r="P446" s="236"/>
      <c r="Q446" s="236"/>
      <c r="R446" s="236"/>
      <c r="S446" s="236"/>
      <c r="T446" s="237"/>
      <c r="AT446" s="238" t="s">
        <v>180</v>
      </c>
      <c r="AU446" s="238" t="s">
        <v>85</v>
      </c>
      <c r="AV446" s="12" t="s">
        <v>87</v>
      </c>
      <c r="AW446" s="12" t="s">
        <v>38</v>
      </c>
      <c r="AX446" s="12" t="s">
        <v>85</v>
      </c>
      <c r="AY446" s="238" t="s">
        <v>171</v>
      </c>
    </row>
    <row r="447" s="1" customFormat="1" ht="16.5" customHeight="1">
      <c r="B447" s="38"/>
      <c r="C447" s="205" t="s">
        <v>632</v>
      </c>
      <c r="D447" s="205" t="s">
        <v>173</v>
      </c>
      <c r="E447" s="206" t="s">
        <v>3103</v>
      </c>
      <c r="F447" s="207" t="s">
        <v>2915</v>
      </c>
      <c r="G447" s="208" t="s">
        <v>2803</v>
      </c>
      <c r="H447" s="209">
        <v>2</v>
      </c>
      <c r="I447" s="210"/>
      <c r="J447" s="211">
        <f>ROUND(I447*H447,2)</f>
        <v>0</v>
      </c>
      <c r="K447" s="207" t="s">
        <v>1</v>
      </c>
      <c r="L447" s="43"/>
      <c r="M447" s="212" t="s">
        <v>1</v>
      </c>
      <c r="N447" s="213" t="s">
        <v>48</v>
      </c>
      <c r="O447" s="79"/>
      <c r="P447" s="214">
        <f>O447*H447</f>
        <v>0</v>
      </c>
      <c r="Q447" s="214">
        <v>0</v>
      </c>
      <c r="R447" s="214">
        <f>Q447*H447</f>
        <v>0</v>
      </c>
      <c r="S447" s="214">
        <v>0</v>
      </c>
      <c r="T447" s="215">
        <f>S447*H447</f>
        <v>0</v>
      </c>
      <c r="AR447" s="16" t="s">
        <v>178</v>
      </c>
      <c r="AT447" s="16" t="s">
        <v>173</v>
      </c>
      <c r="AU447" s="16" t="s">
        <v>85</v>
      </c>
      <c r="AY447" s="16" t="s">
        <v>171</v>
      </c>
      <c r="BE447" s="216">
        <f>IF(N447="základní",J447,0)</f>
        <v>0</v>
      </c>
      <c r="BF447" s="216">
        <f>IF(N447="snížená",J447,0)</f>
        <v>0</v>
      </c>
      <c r="BG447" s="216">
        <f>IF(N447="zákl. přenesená",J447,0)</f>
        <v>0</v>
      </c>
      <c r="BH447" s="216">
        <f>IF(N447="sníž. přenesená",J447,0)</f>
        <v>0</v>
      </c>
      <c r="BI447" s="216">
        <f>IF(N447="nulová",J447,0)</f>
        <v>0</v>
      </c>
      <c r="BJ447" s="16" t="s">
        <v>85</v>
      </c>
      <c r="BK447" s="216">
        <f>ROUND(I447*H447,2)</f>
        <v>0</v>
      </c>
      <c r="BL447" s="16" t="s">
        <v>178</v>
      </c>
      <c r="BM447" s="16" t="s">
        <v>3104</v>
      </c>
    </row>
    <row r="448" s="1" customFormat="1" ht="16.5" customHeight="1">
      <c r="B448" s="38"/>
      <c r="C448" s="205" t="s">
        <v>639</v>
      </c>
      <c r="D448" s="205" t="s">
        <v>173</v>
      </c>
      <c r="E448" s="206" t="s">
        <v>3105</v>
      </c>
      <c r="F448" s="207" t="s">
        <v>2817</v>
      </c>
      <c r="G448" s="208" t="s">
        <v>1755</v>
      </c>
      <c r="H448" s="209">
        <v>20</v>
      </c>
      <c r="I448" s="210"/>
      <c r="J448" s="211">
        <f>ROUND(I448*H448,2)</f>
        <v>0</v>
      </c>
      <c r="K448" s="207" t="s">
        <v>1</v>
      </c>
      <c r="L448" s="43"/>
      <c r="M448" s="212" t="s">
        <v>1</v>
      </c>
      <c r="N448" s="213" t="s">
        <v>48</v>
      </c>
      <c r="O448" s="79"/>
      <c r="P448" s="214">
        <f>O448*H448</f>
        <v>0</v>
      </c>
      <c r="Q448" s="214">
        <v>0</v>
      </c>
      <c r="R448" s="214">
        <f>Q448*H448</f>
        <v>0</v>
      </c>
      <c r="S448" s="214">
        <v>0</v>
      </c>
      <c r="T448" s="215">
        <f>S448*H448</f>
        <v>0</v>
      </c>
      <c r="AR448" s="16" t="s">
        <v>178</v>
      </c>
      <c r="AT448" s="16" t="s">
        <v>173</v>
      </c>
      <c r="AU448" s="16" t="s">
        <v>85</v>
      </c>
      <c r="AY448" s="16" t="s">
        <v>171</v>
      </c>
      <c r="BE448" s="216">
        <f>IF(N448="základní",J448,0)</f>
        <v>0</v>
      </c>
      <c r="BF448" s="216">
        <f>IF(N448="snížená",J448,0)</f>
        <v>0</v>
      </c>
      <c r="BG448" s="216">
        <f>IF(N448="zákl. přenesená",J448,0)</f>
        <v>0</v>
      </c>
      <c r="BH448" s="216">
        <f>IF(N448="sníž. přenesená",J448,0)</f>
        <v>0</v>
      </c>
      <c r="BI448" s="216">
        <f>IF(N448="nulová",J448,0)</f>
        <v>0</v>
      </c>
      <c r="BJ448" s="16" t="s">
        <v>85</v>
      </c>
      <c r="BK448" s="216">
        <f>ROUND(I448*H448,2)</f>
        <v>0</v>
      </c>
      <c r="BL448" s="16" t="s">
        <v>178</v>
      </c>
      <c r="BM448" s="16" t="s">
        <v>3106</v>
      </c>
    </row>
    <row r="449" s="1" customFormat="1" ht="16.5" customHeight="1">
      <c r="B449" s="38"/>
      <c r="C449" s="205" t="s">
        <v>644</v>
      </c>
      <c r="D449" s="205" t="s">
        <v>173</v>
      </c>
      <c r="E449" s="206" t="s">
        <v>3107</v>
      </c>
      <c r="F449" s="207" t="s">
        <v>2968</v>
      </c>
      <c r="G449" s="208" t="s">
        <v>2746</v>
      </c>
      <c r="H449" s="209">
        <v>2</v>
      </c>
      <c r="I449" s="210"/>
      <c r="J449" s="211">
        <f>ROUND(I449*H449,2)</f>
        <v>0</v>
      </c>
      <c r="K449" s="207" t="s">
        <v>1</v>
      </c>
      <c r="L449" s="43"/>
      <c r="M449" s="212" t="s">
        <v>1</v>
      </c>
      <c r="N449" s="213" t="s">
        <v>48</v>
      </c>
      <c r="O449" s="79"/>
      <c r="P449" s="214">
        <f>O449*H449</f>
        <v>0</v>
      </c>
      <c r="Q449" s="214">
        <v>0</v>
      </c>
      <c r="R449" s="214">
        <f>Q449*H449</f>
        <v>0</v>
      </c>
      <c r="S449" s="214">
        <v>0</v>
      </c>
      <c r="T449" s="215">
        <f>S449*H449</f>
        <v>0</v>
      </c>
      <c r="AR449" s="16" t="s">
        <v>178</v>
      </c>
      <c r="AT449" s="16" t="s">
        <v>173</v>
      </c>
      <c r="AU449" s="16" t="s">
        <v>85</v>
      </c>
      <c r="AY449" s="16" t="s">
        <v>171</v>
      </c>
      <c r="BE449" s="216">
        <f>IF(N449="základní",J449,0)</f>
        <v>0</v>
      </c>
      <c r="BF449" s="216">
        <f>IF(N449="snížená",J449,0)</f>
        <v>0</v>
      </c>
      <c r="BG449" s="216">
        <f>IF(N449="zákl. přenesená",J449,0)</f>
        <v>0</v>
      </c>
      <c r="BH449" s="216">
        <f>IF(N449="sníž. přenesená",J449,0)</f>
        <v>0</v>
      </c>
      <c r="BI449" s="216">
        <f>IF(N449="nulová",J449,0)</f>
        <v>0</v>
      </c>
      <c r="BJ449" s="16" t="s">
        <v>85</v>
      </c>
      <c r="BK449" s="216">
        <f>ROUND(I449*H449,2)</f>
        <v>0</v>
      </c>
      <c r="BL449" s="16" t="s">
        <v>178</v>
      </c>
      <c r="BM449" s="16" t="s">
        <v>3108</v>
      </c>
    </row>
    <row r="450" s="11" customFormat="1">
      <c r="B450" s="217"/>
      <c r="C450" s="218"/>
      <c r="D450" s="219" t="s">
        <v>180</v>
      </c>
      <c r="E450" s="220" t="s">
        <v>1</v>
      </c>
      <c r="F450" s="221" t="s">
        <v>3109</v>
      </c>
      <c r="G450" s="218"/>
      <c r="H450" s="220" t="s">
        <v>1</v>
      </c>
      <c r="I450" s="222"/>
      <c r="J450" s="218"/>
      <c r="K450" s="218"/>
      <c r="L450" s="223"/>
      <c r="M450" s="224"/>
      <c r="N450" s="225"/>
      <c r="O450" s="225"/>
      <c r="P450" s="225"/>
      <c r="Q450" s="225"/>
      <c r="R450" s="225"/>
      <c r="S450" s="225"/>
      <c r="T450" s="226"/>
      <c r="AT450" s="227" t="s">
        <v>180</v>
      </c>
      <c r="AU450" s="227" t="s">
        <v>85</v>
      </c>
      <c r="AV450" s="11" t="s">
        <v>85</v>
      </c>
      <c r="AW450" s="11" t="s">
        <v>38</v>
      </c>
      <c r="AX450" s="11" t="s">
        <v>77</v>
      </c>
      <c r="AY450" s="227" t="s">
        <v>171</v>
      </c>
    </row>
    <row r="451" s="11" customFormat="1">
      <c r="B451" s="217"/>
      <c r="C451" s="218"/>
      <c r="D451" s="219" t="s">
        <v>180</v>
      </c>
      <c r="E451" s="220" t="s">
        <v>1</v>
      </c>
      <c r="F451" s="221" t="s">
        <v>3110</v>
      </c>
      <c r="G451" s="218"/>
      <c r="H451" s="220" t="s">
        <v>1</v>
      </c>
      <c r="I451" s="222"/>
      <c r="J451" s="218"/>
      <c r="K451" s="218"/>
      <c r="L451" s="223"/>
      <c r="M451" s="224"/>
      <c r="N451" s="225"/>
      <c r="O451" s="225"/>
      <c r="P451" s="225"/>
      <c r="Q451" s="225"/>
      <c r="R451" s="225"/>
      <c r="S451" s="225"/>
      <c r="T451" s="226"/>
      <c r="AT451" s="227" t="s">
        <v>180</v>
      </c>
      <c r="AU451" s="227" t="s">
        <v>85</v>
      </c>
      <c r="AV451" s="11" t="s">
        <v>85</v>
      </c>
      <c r="AW451" s="11" t="s">
        <v>38</v>
      </c>
      <c r="AX451" s="11" t="s">
        <v>77</v>
      </c>
      <c r="AY451" s="227" t="s">
        <v>171</v>
      </c>
    </row>
    <row r="452" s="12" customFormat="1">
      <c r="B452" s="228"/>
      <c r="C452" s="229"/>
      <c r="D452" s="219" t="s">
        <v>180</v>
      </c>
      <c r="E452" s="230" t="s">
        <v>1</v>
      </c>
      <c r="F452" s="231" t="s">
        <v>87</v>
      </c>
      <c r="G452" s="229"/>
      <c r="H452" s="232">
        <v>2</v>
      </c>
      <c r="I452" s="233"/>
      <c r="J452" s="229"/>
      <c r="K452" s="229"/>
      <c r="L452" s="234"/>
      <c r="M452" s="235"/>
      <c r="N452" s="236"/>
      <c r="O452" s="236"/>
      <c r="P452" s="236"/>
      <c r="Q452" s="236"/>
      <c r="R452" s="236"/>
      <c r="S452" s="236"/>
      <c r="T452" s="237"/>
      <c r="AT452" s="238" t="s">
        <v>180</v>
      </c>
      <c r="AU452" s="238" t="s">
        <v>85</v>
      </c>
      <c r="AV452" s="12" t="s">
        <v>87</v>
      </c>
      <c r="AW452" s="12" t="s">
        <v>38</v>
      </c>
      <c r="AX452" s="12" t="s">
        <v>85</v>
      </c>
      <c r="AY452" s="238" t="s">
        <v>171</v>
      </c>
    </row>
    <row r="453" s="1" customFormat="1" ht="16.5" customHeight="1">
      <c r="B453" s="38"/>
      <c r="C453" s="205" t="s">
        <v>650</v>
      </c>
      <c r="D453" s="205" t="s">
        <v>173</v>
      </c>
      <c r="E453" s="206" t="s">
        <v>3111</v>
      </c>
      <c r="F453" s="207" t="s">
        <v>2974</v>
      </c>
      <c r="G453" s="208" t="s">
        <v>2746</v>
      </c>
      <c r="H453" s="209">
        <v>1</v>
      </c>
      <c r="I453" s="210"/>
      <c r="J453" s="211">
        <f>ROUND(I453*H453,2)</f>
        <v>0</v>
      </c>
      <c r="K453" s="207" t="s">
        <v>1</v>
      </c>
      <c r="L453" s="43"/>
      <c r="M453" s="212" t="s">
        <v>1</v>
      </c>
      <c r="N453" s="213" t="s">
        <v>48</v>
      </c>
      <c r="O453" s="79"/>
      <c r="P453" s="214">
        <f>O453*H453</f>
        <v>0</v>
      </c>
      <c r="Q453" s="214">
        <v>0</v>
      </c>
      <c r="R453" s="214">
        <f>Q453*H453</f>
        <v>0</v>
      </c>
      <c r="S453" s="214">
        <v>0</v>
      </c>
      <c r="T453" s="215">
        <f>S453*H453</f>
        <v>0</v>
      </c>
      <c r="AR453" s="16" t="s">
        <v>178</v>
      </c>
      <c r="AT453" s="16" t="s">
        <v>173</v>
      </c>
      <c r="AU453" s="16" t="s">
        <v>85</v>
      </c>
      <c r="AY453" s="16" t="s">
        <v>171</v>
      </c>
      <c r="BE453" s="216">
        <f>IF(N453="základní",J453,0)</f>
        <v>0</v>
      </c>
      <c r="BF453" s="216">
        <f>IF(N453="snížená",J453,0)</f>
        <v>0</v>
      </c>
      <c r="BG453" s="216">
        <f>IF(N453="zákl. přenesená",J453,0)</f>
        <v>0</v>
      </c>
      <c r="BH453" s="216">
        <f>IF(N453="sníž. přenesená",J453,0)</f>
        <v>0</v>
      </c>
      <c r="BI453" s="216">
        <f>IF(N453="nulová",J453,0)</f>
        <v>0</v>
      </c>
      <c r="BJ453" s="16" t="s">
        <v>85</v>
      </c>
      <c r="BK453" s="216">
        <f>ROUND(I453*H453,2)</f>
        <v>0</v>
      </c>
      <c r="BL453" s="16" t="s">
        <v>178</v>
      </c>
      <c r="BM453" s="16" t="s">
        <v>3112</v>
      </c>
    </row>
    <row r="454" s="11" customFormat="1">
      <c r="B454" s="217"/>
      <c r="C454" s="218"/>
      <c r="D454" s="219" t="s">
        <v>180</v>
      </c>
      <c r="E454" s="220" t="s">
        <v>1</v>
      </c>
      <c r="F454" s="221" t="s">
        <v>3113</v>
      </c>
      <c r="G454" s="218"/>
      <c r="H454" s="220" t="s">
        <v>1</v>
      </c>
      <c r="I454" s="222"/>
      <c r="J454" s="218"/>
      <c r="K454" s="218"/>
      <c r="L454" s="223"/>
      <c r="M454" s="224"/>
      <c r="N454" s="225"/>
      <c r="O454" s="225"/>
      <c r="P454" s="225"/>
      <c r="Q454" s="225"/>
      <c r="R454" s="225"/>
      <c r="S454" s="225"/>
      <c r="T454" s="226"/>
      <c r="AT454" s="227" t="s">
        <v>180</v>
      </c>
      <c r="AU454" s="227" t="s">
        <v>85</v>
      </c>
      <c r="AV454" s="11" t="s">
        <v>85</v>
      </c>
      <c r="AW454" s="11" t="s">
        <v>38</v>
      </c>
      <c r="AX454" s="11" t="s">
        <v>77</v>
      </c>
      <c r="AY454" s="227" t="s">
        <v>171</v>
      </c>
    </row>
    <row r="455" s="11" customFormat="1">
      <c r="B455" s="217"/>
      <c r="C455" s="218"/>
      <c r="D455" s="219" t="s">
        <v>180</v>
      </c>
      <c r="E455" s="220" t="s">
        <v>1</v>
      </c>
      <c r="F455" s="221" t="s">
        <v>2976</v>
      </c>
      <c r="G455" s="218"/>
      <c r="H455" s="220" t="s">
        <v>1</v>
      </c>
      <c r="I455" s="222"/>
      <c r="J455" s="218"/>
      <c r="K455" s="218"/>
      <c r="L455" s="223"/>
      <c r="M455" s="224"/>
      <c r="N455" s="225"/>
      <c r="O455" s="225"/>
      <c r="P455" s="225"/>
      <c r="Q455" s="225"/>
      <c r="R455" s="225"/>
      <c r="S455" s="225"/>
      <c r="T455" s="226"/>
      <c r="AT455" s="227" t="s">
        <v>180</v>
      </c>
      <c r="AU455" s="227" t="s">
        <v>85</v>
      </c>
      <c r="AV455" s="11" t="s">
        <v>85</v>
      </c>
      <c r="AW455" s="11" t="s">
        <v>38</v>
      </c>
      <c r="AX455" s="11" t="s">
        <v>77</v>
      </c>
      <c r="AY455" s="227" t="s">
        <v>171</v>
      </c>
    </row>
    <row r="456" s="12" customFormat="1">
      <c r="B456" s="228"/>
      <c r="C456" s="229"/>
      <c r="D456" s="219" t="s">
        <v>180</v>
      </c>
      <c r="E456" s="230" t="s">
        <v>1</v>
      </c>
      <c r="F456" s="231" t="s">
        <v>85</v>
      </c>
      <c r="G456" s="229"/>
      <c r="H456" s="232">
        <v>1</v>
      </c>
      <c r="I456" s="233"/>
      <c r="J456" s="229"/>
      <c r="K456" s="229"/>
      <c r="L456" s="234"/>
      <c r="M456" s="235"/>
      <c r="N456" s="236"/>
      <c r="O456" s="236"/>
      <c r="P456" s="236"/>
      <c r="Q456" s="236"/>
      <c r="R456" s="236"/>
      <c r="S456" s="236"/>
      <c r="T456" s="237"/>
      <c r="AT456" s="238" t="s">
        <v>180</v>
      </c>
      <c r="AU456" s="238" t="s">
        <v>85</v>
      </c>
      <c r="AV456" s="12" t="s">
        <v>87</v>
      </c>
      <c r="AW456" s="12" t="s">
        <v>38</v>
      </c>
      <c r="AX456" s="12" t="s">
        <v>85</v>
      </c>
      <c r="AY456" s="238" t="s">
        <v>171</v>
      </c>
    </row>
    <row r="457" s="1" customFormat="1" ht="16.5" customHeight="1">
      <c r="B457" s="38"/>
      <c r="C457" s="205" t="s">
        <v>655</v>
      </c>
      <c r="D457" s="205" t="s">
        <v>173</v>
      </c>
      <c r="E457" s="206" t="s">
        <v>3114</v>
      </c>
      <c r="F457" s="207" t="s">
        <v>3115</v>
      </c>
      <c r="G457" s="208" t="s">
        <v>2891</v>
      </c>
      <c r="H457" s="209">
        <v>6</v>
      </c>
      <c r="I457" s="210"/>
      <c r="J457" s="211">
        <f>ROUND(I457*H457,2)</f>
        <v>0</v>
      </c>
      <c r="K457" s="207" t="s">
        <v>1</v>
      </c>
      <c r="L457" s="43"/>
      <c r="M457" s="212" t="s">
        <v>1</v>
      </c>
      <c r="N457" s="213" t="s">
        <v>48</v>
      </c>
      <c r="O457" s="79"/>
      <c r="P457" s="214">
        <f>O457*H457</f>
        <v>0</v>
      </c>
      <c r="Q457" s="214">
        <v>0</v>
      </c>
      <c r="R457" s="214">
        <f>Q457*H457</f>
        <v>0</v>
      </c>
      <c r="S457" s="214">
        <v>0</v>
      </c>
      <c r="T457" s="215">
        <f>S457*H457</f>
        <v>0</v>
      </c>
      <c r="AR457" s="16" t="s">
        <v>178</v>
      </c>
      <c r="AT457" s="16" t="s">
        <v>173</v>
      </c>
      <c r="AU457" s="16" t="s">
        <v>85</v>
      </c>
      <c r="AY457" s="16" t="s">
        <v>171</v>
      </c>
      <c r="BE457" s="216">
        <f>IF(N457="základní",J457,0)</f>
        <v>0</v>
      </c>
      <c r="BF457" s="216">
        <f>IF(N457="snížená",J457,0)</f>
        <v>0</v>
      </c>
      <c r="BG457" s="216">
        <f>IF(N457="zákl. přenesená",J457,0)</f>
        <v>0</v>
      </c>
      <c r="BH457" s="216">
        <f>IF(N457="sníž. přenesená",J457,0)</f>
        <v>0</v>
      </c>
      <c r="BI457" s="216">
        <f>IF(N457="nulová",J457,0)</f>
        <v>0</v>
      </c>
      <c r="BJ457" s="16" t="s">
        <v>85</v>
      </c>
      <c r="BK457" s="216">
        <f>ROUND(I457*H457,2)</f>
        <v>0</v>
      </c>
      <c r="BL457" s="16" t="s">
        <v>178</v>
      </c>
      <c r="BM457" s="16" t="s">
        <v>3116</v>
      </c>
    </row>
    <row r="458" s="1" customFormat="1" ht="16.5" customHeight="1">
      <c r="B458" s="38"/>
      <c r="C458" s="205" t="s">
        <v>659</v>
      </c>
      <c r="D458" s="205" t="s">
        <v>173</v>
      </c>
      <c r="E458" s="206" t="s">
        <v>3117</v>
      </c>
      <c r="F458" s="207" t="s">
        <v>2984</v>
      </c>
      <c r="G458" s="208" t="s">
        <v>2803</v>
      </c>
      <c r="H458" s="209">
        <v>3</v>
      </c>
      <c r="I458" s="210"/>
      <c r="J458" s="211">
        <f>ROUND(I458*H458,2)</f>
        <v>0</v>
      </c>
      <c r="K458" s="207" t="s">
        <v>1</v>
      </c>
      <c r="L458" s="43"/>
      <c r="M458" s="212" t="s">
        <v>1</v>
      </c>
      <c r="N458" s="213" t="s">
        <v>48</v>
      </c>
      <c r="O458" s="79"/>
      <c r="P458" s="214">
        <f>O458*H458</f>
        <v>0</v>
      </c>
      <c r="Q458" s="214">
        <v>0</v>
      </c>
      <c r="R458" s="214">
        <f>Q458*H458</f>
        <v>0</v>
      </c>
      <c r="S458" s="214">
        <v>0</v>
      </c>
      <c r="T458" s="215">
        <f>S458*H458</f>
        <v>0</v>
      </c>
      <c r="AR458" s="16" t="s">
        <v>178</v>
      </c>
      <c r="AT458" s="16" t="s">
        <v>173</v>
      </c>
      <c r="AU458" s="16" t="s">
        <v>85</v>
      </c>
      <c r="AY458" s="16" t="s">
        <v>171</v>
      </c>
      <c r="BE458" s="216">
        <f>IF(N458="základní",J458,0)</f>
        <v>0</v>
      </c>
      <c r="BF458" s="216">
        <f>IF(N458="snížená",J458,0)</f>
        <v>0</v>
      </c>
      <c r="BG458" s="216">
        <f>IF(N458="zákl. přenesená",J458,0)</f>
        <v>0</v>
      </c>
      <c r="BH458" s="216">
        <f>IF(N458="sníž. přenesená",J458,0)</f>
        <v>0</v>
      </c>
      <c r="BI458" s="216">
        <f>IF(N458="nulová",J458,0)</f>
        <v>0</v>
      </c>
      <c r="BJ458" s="16" t="s">
        <v>85</v>
      </c>
      <c r="BK458" s="216">
        <f>ROUND(I458*H458,2)</f>
        <v>0</v>
      </c>
      <c r="BL458" s="16" t="s">
        <v>178</v>
      </c>
      <c r="BM458" s="16" t="s">
        <v>3118</v>
      </c>
    </row>
    <row r="459" s="1" customFormat="1" ht="16.5" customHeight="1">
      <c r="B459" s="38"/>
      <c r="C459" s="205" t="s">
        <v>663</v>
      </c>
      <c r="D459" s="205" t="s">
        <v>173</v>
      </c>
      <c r="E459" s="206" t="s">
        <v>3119</v>
      </c>
      <c r="F459" s="207" t="s">
        <v>2987</v>
      </c>
      <c r="G459" s="208" t="s">
        <v>2803</v>
      </c>
      <c r="H459" s="209">
        <v>12</v>
      </c>
      <c r="I459" s="210"/>
      <c r="J459" s="211">
        <f>ROUND(I459*H459,2)</f>
        <v>0</v>
      </c>
      <c r="K459" s="207" t="s">
        <v>1</v>
      </c>
      <c r="L459" s="43"/>
      <c r="M459" s="212" t="s">
        <v>1</v>
      </c>
      <c r="N459" s="213" t="s">
        <v>48</v>
      </c>
      <c r="O459" s="79"/>
      <c r="P459" s="214">
        <f>O459*H459</f>
        <v>0</v>
      </c>
      <c r="Q459" s="214">
        <v>0</v>
      </c>
      <c r="R459" s="214">
        <f>Q459*H459</f>
        <v>0</v>
      </c>
      <c r="S459" s="214">
        <v>0</v>
      </c>
      <c r="T459" s="215">
        <f>S459*H459</f>
        <v>0</v>
      </c>
      <c r="AR459" s="16" t="s">
        <v>178</v>
      </c>
      <c r="AT459" s="16" t="s">
        <v>173</v>
      </c>
      <c r="AU459" s="16" t="s">
        <v>85</v>
      </c>
      <c r="AY459" s="16" t="s">
        <v>171</v>
      </c>
      <c r="BE459" s="216">
        <f>IF(N459="základní",J459,0)</f>
        <v>0</v>
      </c>
      <c r="BF459" s="216">
        <f>IF(N459="snížená",J459,0)</f>
        <v>0</v>
      </c>
      <c r="BG459" s="216">
        <f>IF(N459="zákl. přenesená",J459,0)</f>
        <v>0</v>
      </c>
      <c r="BH459" s="216">
        <f>IF(N459="sníž. přenesená",J459,0)</f>
        <v>0</v>
      </c>
      <c r="BI459" s="216">
        <f>IF(N459="nulová",J459,0)</f>
        <v>0</v>
      </c>
      <c r="BJ459" s="16" t="s">
        <v>85</v>
      </c>
      <c r="BK459" s="216">
        <f>ROUND(I459*H459,2)</f>
        <v>0</v>
      </c>
      <c r="BL459" s="16" t="s">
        <v>178</v>
      </c>
      <c r="BM459" s="16" t="s">
        <v>3120</v>
      </c>
    </row>
    <row r="460" s="1" customFormat="1" ht="16.5" customHeight="1">
      <c r="B460" s="38"/>
      <c r="C460" s="205" t="s">
        <v>667</v>
      </c>
      <c r="D460" s="205" t="s">
        <v>173</v>
      </c>
      <c r="E460" s="206" t="s">
        <v>3121</v>
      </c>
      <c r="F460" s="207" t="s">
        <v>2990</v>
      </c>
      <c r="G460" s="208" t="s">
        <v>2803</v>
      </c>
      <c r="H460" s="209">
        <v>3</v>
      </c>
      <c r="I460" s="210"/>
      <c r="J460" s="211">
        <f>ROUND(I460*H460,2)</f>
        <v>0</v>
      </c>
      <c r="K460" s="207" t="s">
        <v>1</v>
      </c>
      <c r="L460" s="43"/>
      <c r="M460" s="212" t="s">
        <v>1</v>
      </c>
      <c r="N460" s="213" t="s">
        <v>48</v>
      </c>
      <c r="O460" s="79"/>
      <c r="P460" s="214">
        <f>O460*H460</f>
        <v>0</v>
      </c>
      <c r="Q460" s="214">
        <v>0</v>
      </c>
      <c r="R460" s="214">
        <f>Q460*H460</f>
        <v>0</v>
      </c>
      <c r="S460" s="214">
        <v>0</v>
      </c>
      <c r="T460" s="215">
        <f>S460*H460</f>
        <v>0</v>
      </c>
      <c r="AR460" s="16" t="s">
        <v>178</v>
      </c>
      <c r="AT460" s="16" t="s">
        <v>173</v>
      </c>
      <c r="AU460" s="16" t="s">
        <v>85</v>
      </c>
      <c r="AY460" s="16" t="s">
        <v>171</v>
      </c>
      <c r="BE460" s="216">
        <f>IF(N460="základní",J460,0)</f>
        <v>0</v>
      </c>
      <c r="BF460" s="216">
        <f>IF(N460="snížená",J460,0)</f>
        <v>0</v>
      </c>
      <c r="BG460" s="216">
        <f>IF(N460="zákl. přenesená",J460,0)</f>
        <v>0</v>
      </c>
      <c r="BH460" s="216">
        <f>IF(N460="sníž. přenesená",J460,0)</f>
        <v>0</v>
      </c>
      <c r="BI460" s="216">
        <f>IF(N460="nulová",J460,0)</f>
        <v>0</v>
      </c>
      <c r="BJ460" s="16" t="s">
        <v>85</v>
      </c>
      <c r="BK460" s="216">
        <f>ROUND(I460*H460,2)</f>
        <v>0</v>
      </c>
      <c r="BL460" s="16" t="s">
        <v>178</v>
      </c>
      <c r="BM460" s="16" t="s">
        <v>3122</v>
      </c>
    </row>
    <row r="461" s="1" customFormat="1" ht="16.5" customHeight="1">
      <c r="B461" s="38"/>
      <c r="C461" s="205" t="s">
        <v>671</v>
      </c>
      <c r="D461" s="205" t="s">
        <v>173</v>
      </c>
      <c r="E461" s="206" t="s">
        <v>3123</v>
      </c>
      <c r="F461" s="207" t="s">
        <v>2993</v>
      </c>
      <c r="G461" s="208" t="s">
        <v>1755</v>
      </c>
      <c r="H461" s="209">
        <v>1</v>
      </c>
      <c r="I461" s="210"/>
      <c r="J461" s="211">
        <f>ROUND(I461*H461,2)</f>
        <v>0</v>
      </c>
      <c r="K461" s="207" t="s">
        <v>1</v>
      </c>
      <c r="L461" s="43"/>
      <c r="M461" s="212" t="s">
        <v>1</v>
      </c>
      <c r="N461" s="213" t="s">
        <v>48</v>
      </c>
      <c r="O461" s="79"/>
      <c r="P461" s="214">
        <f>O461*H461</f>
        <v>0</v>
      </c>
      <c r="Q461" s="214">
        <v>0</v>
      </c>
      <c r="R461" s="214">
        <f>Q461*H461</f>
        <v>0</v>
      </c>
      <c r="S461" s="214">
        <v>0</v>
      </c>
      <c r="T461" s="215">
        <f>S461*H461</f>
        <v>0</v>
      </c>
      <c r="AR461" s="16" t="s">
        <v>178</v>
      </c>
      <c r="AT461" s="16" t="s">
        <v>173</v>
      </c>
      <c r="AU461" s="16" t="s">
        <v>85</v>
      </c>
      <c r="AY461" s="16" t="s">
        <v>171</v>
      </c>
      <c r="BE461" s="216">
        <f>IF(N461="základní",J461,0)</f>
        <v>0</v>
      </c>
      <c r="BF461" s="216">
        <f>IF(N461="snížená",J461,0)</f>
        <v>0</v>
      </c>
      <c r="BG461" s="216">
        <f>IF(N461="zákl. přenesená",J461,0)</f>
        <v>0</v>
      </c>
      <c r="BH461" s="216">
        <f>IF(N461="sníž. přenesená",J461,0)</f>
        <v>0</v>
      </c>
      <c r="BI461" s="216">
        <f>IF(N461="nulová",J461,0)</f>
        <v>0</v>
      </c>
      <c r="BJ461" s="16" t="s">
        <v>85</v>
      </c>
      <c r="BK461" s="216">
        <f>ROUND(I461*H461,2)</f>
        <v>0</v>
      </c>
      <c r="BL461" s="16" t="s">
        <v>178</v>
      </c>
      <c r="BM461" s="16" t="s">
        <v>3124</v>
      </c>
    </row>
    <row r="462" s="1" customFormat="1" ht="16.5" customHeight="1">
      <c r="B462" s="38"/>
      <c r="C462" s="205" t="s">
        <v>676</v>
      </c>
      <c r="D462" s="205" t="s">
        <v>173</v>
      </c>
      <c r="E462" s="206" t="s">
        <v>3125</v>
      </c>
      <c r="F462" s="207" t="s">
        <v>2996</v>
      </c>
      <c r="G462" s="208" t="s">
        <v>2477</v>
      </c>
      <c r="H462" s="209">
        <v>1</v>
      </c>
      <c r="I462" s="210"/>
      <c r="J462" s="211">
        <f>ROUND(I462*H462,2)</f>
        <v>0</v>
      </c>
      <c r="K462" s="207" t="s">
        <v>1</v>
      </c>
      <c r="L462" s="43"/>
      <c r="M462" s="212" t="s">
        <v>1</v>
      </c>
      <c r="N462" s="213" t="s">
        <v>48</v>
      </c>
      <c r="O462" s="79"/>
      <c r="P462" s="214">
        <f>O462*H462</f>
        <v>0</v>
      </c>
      <c r="Q462" s="214">
        <v>0</v>
      </c>
      <c r="R462" s="214">
        <f>Q462*H462</f>
        <v>0</v>
      </c>
      <c r="S462" s="214">
        <v>0</v>
      </c>
      <c r="T462" s="215">
        <f>S462*H462</f>
        <v>0</v>
      </c>
      <c r="AR462" s="16" t="s">
        <v>178</v>
      </c>
      <c r="AT462" s="16" t="s">
        <v>173</v>
      </c>
      <c r="AU462" s="16" t="s">
        <v>85</v>
      </c>
      <c r="AY462" s="16" t="s">
        <v>171</v>
      </c>
      <c r="BE462" s="216">
        <f>IF(N462="základní",J462,0)</f>
        <v>0</v>
      </c>
      <c r="BF462" s="216">
        <f>IF(N462="snížená",J462,0)</f>
        <v>0</v>
      </c>
      <c r="BG462" s="216">
        <f>IF(N462="zákl. přenesená",J462,0)</f>
        <v>0</v>
      </c>
      <c r="BH462" s="216">
        <f>IF(N462="sníž. přenesená",J462,0)</f>
        <v>0</v>
      </c>
      <c r="BI462" s="216">
        <f>IF(N462="nulová",J462,0)</f>
        <v>0</v>
      </c>
      <c r="BJ462" s="16" t="s">
        <v>85</v>
      </c>
      <c r="BK462" s="216">
        <f>ROUND(I462*H462,2)</f>
        <v>0</v>
      </c>
      <c r="BL462" s="16" t="s">
        <v>178</v>
      </c>
      <c r="BM462" s="16" t="s">
        <v>3126</v>
      </c>
    </row>
    <row r="463" s="1" customFormat="1" ht="16.5" customHeight="1">
      <c r="B463" s="38"/>
      <c r="C463" s="205" t="s">
        <v>680</v>
      </c>
      <c r="D463" s="205" t="s">
        <v>173</v>
      </c>
      <c r="E463" s="206" t="s">
        <v>3127</v>
      </c>
      <c r="F463" s="207" t="s">
        <v>2999</v>
      </c>
      <c r="G463" s="208" t="s">
        <v>2477</v>
      </c>
      <c r="H463" s="209">
        <v>1</v>
      </c>
      <c r="I463" s="210"/>
      <c r="J463" s="211">
        <f>ROUND(I463*H463,2)</f>
        <v>0</v>
      </c>
      <c r="K463" s="207" t="s">
        <v>1</v>
      </c>
      <c r="L463" s="43"/>
      <c r="M463" s="212" t="s">
        <v>1</v>
      </c>
      <c r="N463" s="213" t="s">
        <v>48</v>
      </c>
      <c r="O463" s="79"/>
      <c r="P463" s="214">
        <f>O463*H463</f>
        <v>0</v>
      </c>
      <c r="Q463" s="214">
        <v>0</v>
      </c>
      <c r="R463" s="214">
        <f>Q463*H463</f>
        <v>0</v>
      </c>
      <c r="S463" s="214">
        <v>0</v>
      </c>
      <c r="T463" s="215">
        <f>S463*H463</f>
        <v>0</v>
      </c>
      <c r="AR463" s="16" t="s">
        <v>178</v>
      </c>
      <c r="AT463" s="16" t="s">
        <v>173</v>
      </c>
      <c r="AU463" s="16" t="s">
        <v>85</v>
      </c>
      <c r="AY463" s="16" t="s">
        <v>171</v>
      </c>
      <c r="BE463" s="216">
        <f>IF(N463="základní",J463,0)</f>
        <v>0</v>
      </c>
      <c r="BF463" s="216">
        <f>IF(N463="snížená",J463,0)</f>
        <v>0</v>
      </c>
      <c r="BG463" s="216">
        <f>IF(N463="zákl. přenesená",J463,0)</f>
        <v>0</v>
      </c>
      <c r="BH463" s="216">
        <f>IF(N463="sníž. přenesená",J463,0)</f>
        <v>0</v>
      </c>
      <c r="BI463" s="216">
        <f>IF(N463="nulová",J463,0)</f>
        <v>0</v>
      </c>
      <c r="BJ463" s="16" t="s">
        <v>85</v>
      </c>
      <c r="BK463" s="216">
        <f>ROUND(I463*H463,2)</f>
        <v>0</v>
      </c>
      <c r="BL463" s="16" t="s">
        <v>178</v>
      </c>
      <c r="BM463" s="16" t="s">
        <v>3128</v>
      </c>
    </row>
    <row r="464" s="1" customFormat="1" ht="16.5" customHeight="1">
      <c r="B464" s="38"/>
      <c r="C464" s="205" t="s">
        <v>684</v>
      </c>
      <c r="D464" s="205" t="s">
        <v>173</v>
      </c>
      <c r="E464" s="206" t="s">
        <v>3129</v>
      </c>
      <c r="F464" s="207" t="s">
        <v>3002</v>
      </c>
      <c r="G464" s="208" t="s">
        <v>3130</v>
      </c>
      <c r="H464" s="209">
        <v>1</v>
      </c>
      <c r="I464" s="210"/>
      <c r="J464" s="211">
        <f>ROUND(I464*H464,2)</f>
        <v>0</v>
      </c>
      <c r="K464" s="207" t="s">
        <v>1</v>
      </c>
      <c r="L464" s="43"/>
      <c r="M464" s="212" t="s">
        <v>1</v>
      </c>
      <c r="N464" s="213" t="s">
        <v>48</v>
      </c>
      <c r="O464" s="79"/>
      <c r="P464" s="214">
        <f>O464*H464</f>
        <v>0</v>
      </c>
      <c r="Q464" s="214">
        <v>0</v>
      </c>
      <c r="R464" s="214">
        <f>Q464*H464</f>
        <v>0</v>
      </c>
      <c r="S464" s="214">
        <v>0</v>
      </c>
      <c r="T464" s="215">
        <f>S464*H464</f>
        <v>0</v>
      </c>
      <c r="AR464" s="16" t="s">
        <v>178</v>
      </c>
      <c r="AT464" s="16" t="s">
        <v>173</v>
      </c>
      <c r="AU464" s="16" t="s">
        <v>85</v>
      </c>
      <c r="AY464" s="16" t="s">
        <v>171</v>
      </c>
      <c r="BE464" s="216">
        <f>IF(N464="základní",J464,0)</f>
        <v>0</v>
      </c>
      <c r="BF464" s="216">
        <f>IF(N464="snížená",J464,0)</f>
        <v>0</v>
      </c>
      <c r="BG464" s="216">
        <f>IF(N464="zákl. přenesená",J464,0)</f>
        <v>0</v>
      </c>
      <c r="BH464" s="216">
        <f>IF(N464="sníž. přenesená",J464,0)</f>
        <v>0</v>
      </c>
      <c r="BI464" s="216">
        <f>IF(N464="nulová",J464,0)</f>
        <v>0</v>
      </c>
      <c r="BJ464" s="16" t="s">
        <v>85</v>
      </c>
      <c r="BK464" s="216">
        <f>ROUND(I464*H464,2)</f>
        <v>0</v>
      </c>
      <c r="BL464" s="16" t="s">
        <v>178</v>
      </c>
      <c r="BM464" s="16" t="s">
        <v>3131</v>
      </c>
    </row>
    <row r="465" s="10" customFormat="1" ht="25.92" customHeight="1">
      <c r="B465" s="189"/>
      <c r="C465" s="190"/>
      <c r="D465" s="191" t="s">
        <v>76</v>
      </c>
      <c r="E465" s="192" t="s">
        <v>3132</v>
      </c>
      <c r="F465" s="192" t="s">
        <v>3133</v>
      </c>
      <c r="G465" s="190"/>
      <c r="H465" s="190"/>
      <c r="I465" s="193"/>
      <c r="J465" s="194">
        <f>BK465</f>
        <v>0</v>
      </c>
      <c r="K465" s="190"/>
      <c r="L465" s="195"/>
      <c r="M465" s="196"/>
      <c r="N465" s="197"/>
      <c r="O465" s="197"/>
      <c r="P465" s="198">
        <f>SUM(P466:P470)</f>
        <v>0</v>
      </c>
      <c r="Q465" s="197"/>
      <c r="R465" s="198">
        <f>SUM(R466:R470)</f>
        <v>0</v>
      </c>
      <c r="S465" s="197"/>
      <c r="T465" s="199">
        <f>SUM(T466:T470)</f>
        <v>0</v>
      </c>
      <c r="AR465" s="200" t="s">
        <v>85</v>
      </c>
      <c r="AT465" s="201" t="s">
        <v>76</v>
      </c>
      <c r="AU465" s="201" t="s">
        <v>77</v>
      </c>
      <c r="AY465" s="200" t="s">
        <v>171</v>
      </c>
      <c r="BK465" s="202">
        <f>SUM(BK466:BK470)</f>
        <v>0</v>
      </c>
    </row>
    <row r="466" s="1" customFormat="1" ht="16.5" customHeight="1">
      <c r="B466" s="38"/>
      <c r="C466" s="205" t="s">
        <v>688</v>
      </c>
      <c r="D466" s="205" t="s">
        <v>173</v>
      </c>
      <c r="E466" s="206" t="s">
        <v>3134</v>
      </c>
      <c r="F466" s="207" t="s">
        <v>3135</v>
      </c>
      <c r="G466" s="208" t="s">
        <v>2716</v>
      </c>
      <c r="H466" s="209">
        <v>48</v>
      </c>
      <c r="I466" s="210"/>
      <c r="J466" s="211">
        <f>ROUND(I466*H466,2)</f>
        <v>0</v>
      </c>
      <c r="K466" s="207" t="s">
        <v>1</v>
      </c>
      <c r="L466" s="43"/>
      <c r="M466" s="212" t="s">
        <v>1</v>
      </c>
      <c r="N466" s="213" t="s">
        <v>48</v>
      </c>
      <c r="O466" s="79"/>
      <c r="P466" s="214">
        <f>O466*H466</f>
        <v>0</v>
      </c>
      <c r="Q466" s="214">
        <v>0</v>
      </c>
      <c r="R466" s="214">
        <f>Q466*H466</f>
        <v>0</v>
      </c>
      <c r="S466" s="214">
        <v>0</v>
      </c>
      <c r="T466" s="215">
        <f>S466*H466</f>
        <v>0</v>
      </c>
      <c r="AR466" s="16" t="s">
        <v>178</v>
      </c>
      <c r="AT466" s="16" t="s">
        <v>173</v>
      </c>
      <c r="AU466" s="16" t="s">
        <v>85</v>
      </c>
      <c r="AY466" s="16" t="s">
        <v>171</v>
      </c>
      <c r="BE466" s="216">
        <f>IF(N466="základní",J466,0)</f>
        <v>0</v>
      </c>
      <c r="BF466" s="216">
        <f>IF(N466="snížená",J466,0)</f>
        <v>0</v>
      </c>
      <c r="BG466" s="216">
        <f>IF(N466="zákl. přenesená",J466,0)</f>
        <v>0</v>
      </c>
      <c r="BH466" s="216">
        <f>IF(N466="sníž. přenesená",J466,0)</f>
        <v>0</v>
      </c>
      <c r="BI466" s="216">
        <f>IF(N466="nulová",J466,0)</f>
        <v>0</v>
      </c>
      <c r="BJ466" s="16" t="s">
        <v>85</v>
      </c>
      <c r="BK466" s="216">
        <f>ROUND(I466*H466,2)</f>
        <v>0</v>
      </c>
      <c r="BL466" s="16" t="s">
        <v>178</v>
      </c>
      <c r="BM466" s="16" t="s">
        <v>3136</v>
      </c>
    </row>
    <row r="467" s="1" customFormat="1" ht="16.5" customHeight="1">
      <c r="B467" s="38"/>
      <c r="C467" s="205" t="s">
        <v>692</v>
      </c>
      <c r="D467" s="205" t="s">
        <v>173</v>
      </c>
      <c r="E467" s="206" t="s">
        <v>3137</v>
      </c>
      <c r="F467" s="207" t="s">
        <v>3138</v>
      </c>
      <c r="G467" s="208" t="s">
        <v>2716</v>
      </c>
      <c r="H467" s="209">
        <v>2</v>
      </c>
      <c r="I467" s="210"/>
      <c r="J467" s="211">
        <f>ROUND(I467*H467,2)</f>
        <v>0</v>
      </c>
      <c r="K467" s="207" t="s">
        <v>1</v>
      </c>
      <c r="L467" s="43"/>
      <c r="M467" s="212" t="s">
        <v>1</v>
      </c>
      <c r="N467" s="213" t="s">
        <v>48</v>
      </c>
      <c r="O467" s="79"/>
      <c r="P467" s="214">
        <f>O467*H467</f>
        <v>0</v>
      </c>
      <c r="Q467" s="214">
        <v>0</v>
      </c>
      <c r="R467" s="214">
        <f>Q467*H467</f>
        <v>0</v>
      </c>
      <c r="S467" s="214">
        <v>0</v>
      </c>
      <c r="T467" s="215">
        <f>S467*H467</f>
        <v>0</v>
      </c>
      <c r="AR467" s="16" t="s">
        <v>178</v>
      </c>
      <c r="AT467" s="16" t="s">
        <v>173</v>
      </c>
      <c r="AU467" s="16" t="s">
        <v>85</v>
      </c>
      <c r="AY467" s="16" t="s">
        <v>171</v>
      </c>
      <c r="BE467" s="216">
        <f>IF(N467="základní",J467,0)</f>
        <v>0</v>
      </c>
      <c r="BF467" s="216">
        <f>IF(N467="snížená",J467,0)</f>
        <v>0</v>
      </c>
      <c r="BG467" s="216">
        <f>IF(N467="zákl. přenesená",J467,0)</f>
        <v>0</v>
      </c>
      <c r="BH467" s="216">
        <f>IF(N467="sníž. přenesená",J467,0)</f>
        <v>0</v>
      </c>
      <c r="BI467" s="216">
        <f>IF(N467="nulová",J467,0)</f>
        <v>0</v>
      </c>
      <c r="BJ467" s="16" t="s">
        <v>85</v>
      </c>
      <c r="BK467" s="216">
        <f>ROUND(I467*H467,2)</f>
        <v>0</v>
      </c>
      <c r="BL467" s="16" t="s">
        <v>178</v>
      </c>
      <c r="BM467" s="16" t="s">
        <v>3139</v>
      </c>
    </row>
    <row r="468" s="1" customFormat="1" ht="16.5" customHeight="1">
      <c r="B468" s="38"/>
      <c r="C468" s="205" t="s">
        <v>697</v>
      </c>
      <c r="D468" s="205" t="s">
        <v>173</v>
      </c>
      <c r="E468" s="206" t="s">
        <v>3140</v>
      </c>
      <c r="F468" s="207" t="s">
        <v>3141</v>
      </c>
      <c r="G468" s="208" t="s">
        <v>2716</v>
      </c>
      <c r="H468" s="209">
        <v>24</v>
      </c>
      <c r="I468" s="210"/>
      <c r="J468" s="211">
        <f>ROUND(I468*H468,2)</f>
        <v>0</v>
      </c>
      <c r="K468" s="207" t="s">
        <v>1</v>
      </c>
      <c r="L468" s="43"/>
      <c r="M468" s="212" t="s">
        <v>1</v>
      </c>
      <c r="N468" s="213" t="s">
        <v>48</v>
      </c>
      <c r="O468" s="79"/>
      <c r="P468" s="214">
        <f>O468*H468</f>
        <v>0</v>
      </c>
      <c r="Q468" s="214">
        <v>0</v>
      </c>
      <c r="R468" s="214">
        <f>Q468*H468</f>
        <v>0</v>
      </c>
      <c r="S468" s="214">
        <v>0</v>
      </c>
      <c r="T468" s="215">
        <f>S468*H468</f>
        <v>0</v>
      </c>
      <c r="AR468" s="16" t="s">
        <v>178</v>
      </c>
      <c r="AT468" s="16" t="s">
        <v>173</v>
      </c>
      <c r="AU468" s="16" t="s">
        <v>85</v>
      </c>
      <c r="AY468" s="16" t="s">
        <v>171</v>
      </c>
      <c r="BE468" s="216">
        <f>IF(N468="základní",J468,0)</f>
        <v>0</v>
      </c>
      <c r="BF468" s="216">
        <f>IF(N468="snížená",J468,0)</f>
        <v>0</v>
      </c>
      <c r="BG468" s="216">
        <f>IF(N468="zákl. přenesená",J468,0)</f>
        <v>0</v>
      </c>
      <c r="BH468" s="216">
        <f>IF(N468="sníž. přenesená",J468,0)</f>
        <v>0</v>
      </c>
      <c r="BI468" s="216">
        <f>IF(N468="nulová",J468,0)</f>
        <v>0</v>
      </c>
      <c r="BJ468" s="16" t="s">
        <v>85</v>
      </c>
      <c r="BK468" s="216">
        <f>ROUND(I468*H468,2)</f>
        <v>0</v>
      </c>
      <c r="BL468" s="16" t="s">
        <v>178</v>
      </c>
      <c r="BM468" s="16" t="s">
        <v>3142</v>
      </c>
    </row>
    <row r="469" s="1" customFormat="1" ht="16.5" customHeight="1">
      <c r="B469" s="38"/>
      <c r="C469" s="205" t="s">
        <v>702</v>
      </c>
      <c r="D469" s="205" t="s">
        <v>173</v>
      </c>
      <c r="E469" s="206" t="s">
        <v>3143</v>
      </c>
      <c r="F469" s="207" t="s">
        <v>3144</v>
      </c>
      <c r="G469" s="208" t="s">
        <v>2716</v>
      </c>
      <c r="H469" s="209">
        <v>5</v>
      </c>
      <c r="I469" s="210"/>
      <c r="J469" s="211">
        <f>ROUND(I469*H469,2)</f>
        <v>0</v>
      </c>
      <c r="K469" s="207" t="s">
        <v>1</v>
      </c>
      <c r="L469" s="43"/>
      <c r="M469" s="212" t="s">
        <v>1</v>
      </c>
      <c r="N469" s="213" t="s">
        <v>48</v>
      </c>
      <c r="O469" s="79"/>
      <c r="P469" s="214">
        <f>O469*H469</f>
        <v>0</v>
      </c>
      <c r="Q469" s="214">
        <v>0</v>
      </c>
      <c r="R469" s="214">
        <f>Q469*H469</f>
        <v>0</v>
      </c>
      <c r="S469" s="214">
        <v>0</v>
      </c>
      <c r="T469" s="215">
        <f>S469*H469</f>
        <v>0</v>
      </c>
      <c r="AR469" s="16" t="s">
        <v>178</v>
      </c>
      <c r="AT469" s="16" t="s">
        <v>173</v>
      </c>
      <c r="AU469" s="16" t="s">
        <v>85</v>
      </c>
      <c r="AY469" s="16" t="s">
        <v>171</v>
      </c>
      <c r="BE469" s="216">
        <f>IF(N469="základní",J469,0)</f>
        <v>0</v>
      </c>
      <c r="BF469" s="216">
        <f>IF(N469="snížená",J469,0)</f>
        <v>0</v>
      </c>
      <c r="BG469" s="216">
        <f>IF(N469="zákl. přenesená",J469,0)</f>
        <v>0</v>
      </c>
      <c r="BH469" s="216">
        <f>IF(N469="sníž. přenesená",J469,0)</f>
        <v>0</v>
      </c>
      <c r="BI469" s="216">
        <f>IF(N469="nulová",J469,0)</f>
        <v>0</v>
      </c>
      <c r="BJ469" s="16" t="s">
        <v>85</v>
      </c>
      <c r="BK469" s="216">
        <f>ROUND(I469*H469,2)</f>
        <v>0</v>
      </c>
      <c r="BL469" s="16" t="s">
        <v>178</v>
      </c>
      <c r="BM469" s="16" t="s">
        <v>3145</v>
      </c>
    </row>
    <row r="470" s="1" customFormat="1" ht="16.5" customHeight="1">
      <c r="B470" s="38"/>
      <c r="C470" s="205" t="s">
        <v>706</v>
      </c>
      <c r="D470" s="205" t="s">
        <v>173</v>
      </c>
      <c r="E470" s="206" t="s">
        <v>3146</v>
      </c>
      <c r="F470" s="207" t="s">
        <v>3147</v>
      </c>
      <c r="G470" s="208" t="s">
        <v>2477</v>
      </c>
      <c r="H470" s="209">
        <v>1</v>
      </c>
      <c r="I470" s="210"/>
      <c r="J470" s="211">
        <f>ROUND(I470*H470,2)</f>
        <v>0</v>
      </c>
      <c r="K470" s="207" t="s">
        <v>1</v>
      </c>
      <c r="L470" s="43"/>
      <c r="M470" s="271" t="s">
        <v>1</v>
      </c>
      <c r="N470" s="272" t="s">
        <v>48</v>
      </c>
      <c r="O470" s="273"/>
      <c r="P470" s="274">
        <f>O470*H470</f>
        <v>0</v>
      </c>
      <c r="Q470" s="274">
        <v>0</v>
      </c>
      <c r="R470" s="274">
        <f>Q470*H470</f>
        <v>0</v>
      </c>
      <c r="S470" s="274">
        <v>0</v>
      </c>
      <c r="T470" s="275">
        <f>S470*H470</f>
        <v>0</v>
      </c>
      <c r="AR470" s="16" t="s">
        <v>178</v>
      </c>
      <c r="AT470" s="16" t="s">
        <v>173</v>
      </c>
      <c r="AU470" s="16" t="s">
        <v>85</v>
      </c>
      <c r="AY470" s="16" t="s">
        <v>171</v>
      </c>
      <c r="BE470" s="216">
        <f>IF(N470="základní",J470,0)</f>
        <v>0</v>
      </c>
      <c r="BF470" s="216">
        <f>IF(N470="snížená",J470,0)</f>
        <v>0</v>
      </c>
      <c r="BG470" s="216">
        <f>IF(N470="zákl. přenesená",J470,0)</f>
        <v>0</v>
      </c>
      <c r="BH470" s="216">
        <f>IF(N470="sníž. přenesená",J470,0)</f>
        <v>0</v>
      </c>
      <c r="BI470" s="216">
        <f>IF(N470="nulová",J470,0)</f>
        <v>0</v>
      </c>
      <c r="BJ470" s="16" t="s">
        <v>85</v>
      </c>
      <c r="BK470" s="216">
        <f>ROUND(I470*H470,2)</f>
        <v>0</v>
      </c>
      <c r="BL470" s="16" t="s">
        <v>178</v>
      </c>
      <c r="BM470" s="16" t="s">
        <v>3148</v>
      </c>
    </row>
    <row r="471" s="1" customFormat="1" ht="6.96" customHeight="1">
      <c r="B471" s="57"/>
      <c r="C471" s="58"/>
      <c r="D471" s="58"/>
      <c r="E471" s="58"/>
      <c r="F471" s="58"/>
      <c r="G471" s="58"/>
      <c r="H471" s="58"/>
      <c r="I471" s="155"/>
      <c r="J471" s="58"/>
      <c r="K471" s="58"/>
      <c r="L471" s="43"/>
    </row>
  </sheetData>
  <sheetProtection sheet="1" autoFilter="0" formatColumns="0" formatRows="0" objects="1" scenarios="1" spinCount="100000" saltValue="hgNu8U9YZYk7wGctggKfUZHYGJ1QqwvGIgPfPUWnmqernPr2lh6mBnIqg7rBFn2pPgniAhPVrMUTYvhgbjPhxA==" hashValue="JD8p8CYES0Ejht4ePYJ2bfk/AuCS74zzT553PUostnTALncFa5wGbTqJEvL0lGeGqrLHYVERDxaNM5+2CFwNtA==" algorithmName="SHA-512" password="CC35"/>
  <autoFilter ref="C84:K470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102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87</v>
      </c>
    </row>
    <row r="4" ht="24.96" customHeight="1">
      <c r="B4" s="19"/>
      <c r="D4" s="128" t="s">
        <v>115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Stavební úpravy ZŠ Mnichovická 23.4.2019</v>
      </c>
      <c r="F7" s="129"/>
      <c r="G7" s="129"/>
      <c r="H7" s="129"/>
      <c r="L7" s="19"/>
    </row>
    <row r="8" s="1" customFormat="1" ht="12" customHeight="1">
      <c r="B8" s="43"/>
      <c r="D8" s="129" t="s">
        <v>116</v>
      </c>
      <c r="I8" s="131"/>
      <c r="L8" s="43"/>
    </row>
    <row r="9" s="1" customFormat="1" ht="36.96" customHeight="1">
      <c r="B9" s="43"/>
      <c r="E9" s="132" t="s">
        <v>3149</v>
      </c>
      <c r="F9" s="1"/>
      <c r="G9" s="1"/>
      <c r="H9" s="1"/>
      <c r="I9" s="131"/>
      <c r="L9" s="43"/>
    </row>
    <row r="10" s="1" customFormat="1">
      <c r="B10" s="43"/>
      <c r="I10" s="131"/>
      <c r="L10" s="43"/>
    </row>
    <row r="11" s="1" customFormat="1" ht="12" customHeight="1">
      <c r="B11" s="43"/>
      <c r="D11" s="129" t="s">
        <v>18</v>
      </c>
      <c r="F11" s="16" t="s">
        <v>1</v>
      </c>
      <c r="I11" s="133" t="s">
        <v>20</v>
      </c>
      <c r="J11" s="16" t="s">
        <v>1</v>
      </c>
      <c r="L11" s="43"/>
    </row>
    <row r="12" s="1" customFormat="1" ht="12" customHeight="1">
      <c r="B12" s="43"/>
      <c r="D12" s="129" t="s">
        <v>22</v>
      </c>
      <c r="F12" s="16" t="s">
        <v>23</v>
      </c>
      <c r="I12" s="133" t="s">
        <v>24</v>
      </c>
      <c r="J12" s="134" t="str">
        <f>'Rekapitulace stavby'!AN8</f>
        <v>17. 1. 2019</v>
      </c>
      <c r="L12" s="43"/>
    </row>
    <row r="13" s="1" customFormat="1" ht="10.8" customHeight="1">
      <c r="B13" s="43"/>
      <c r="I13" s="131"/>
      <c r="L13" s="43"/>
    </row>
    <row r="14" s="1" customFormat="1" ht="12" customHeight="1">
      <c r="B14" s="43"/>
      <c r="D14" s="129" t="s">
        <v>30</v>
      </c>
      <c r="I14" s="133" t="s">
        <v>31</v>
      </c>
      <c r="J14" s="16" t="s">
        <v>1</v>
      </c>
      <c r="L14" s="43"/>
    </row>
    <row r="15" s="1" customFormat="1" ht="18" customHeight="1">
      <c r="B15" s="43"/>
      <c r="E15" s="16" t="s">
        <v>32</v>
      </c>
      <c r="I15" s="133" t="s">
        <v>33</v>
      </c>
      <c r="J15" s="16" t="s">
        <v>1</v>
      </c>
      <c r="L15" s="43"/>
    </row>
    <row r="16" s="1" customFormat="1" ht="6.96" customHeight="1">
      <c r="B16" s="43"/>
      <c r="I16" s="131"/>
      <c r="L16" s="43"/>
    </row>
    <row r="17" s="1" customFormat="1" ht="12" customHeight="1">
      <c r="B17" s="43"/>
      <c r="D17" s="129" t="s">
        <v>34</v>
      </c>
      <c r="I17" s="133" t="s">
        <v>31</v>
      </c>
      <c r="J17" s="32" t="str">
        <f>'Rekapitulace stavby'!AN13</f>
        <v>Vyplň údaj</v>
      </c>
      <c r="L17" s="43"/>
    </row>
    <row r="18" s="1" customFormat="1" ht="18" customHeight="1">
      <c r="B18" s="43"/>
      <c r="E18" s="32" t="str">
        <f>'Rekapitulace stavby'!E14</f>
        <v>Vyplň údaj</v>
      </c>
      <c r="F18" s="16"/>
      <c r="G18" s="16"/>
      <c r="H18" s="16"/>
      <c r="I18" s="133" t="s">
        <v>33</v>
      </c>
      <c r="J18" s="32" t="str">
        <f>'Rekapitulace stavby'!AN14</f>
        <v>Vyplň údaj</v>
      </c>
      <c r="L18" s="43"/>
    </row>
    <row r="19" s="1" customFormat="1" ht="6.96" customHeight="1">
      <c r="B19" s="43"/>
      <c r="I19" s="131"/>
      <c r="L19" s="43"/>
    </row>
    <row r="20" s="1" customFormat="1" ht="12" customHeight="1">
      <c r="B20" s="43"/>
      <c r="D20" s="129" t="s">
        <v>36</v>
      </c>
      <c r="I20" s="133" t="s">
        <v>31</v>
      </c>
      <c r="J20" s="16" t="s">
        <v>1</v>
      </c>
      <c r="L20" s="43"/>
    </row>
    <row r="21" s="1" customFormat="1" ht="18" customHeight="1">
      <c r="B21" s="43"/>
      <c r="E21" s="16" t="s">
        <v>37</v>
      </c>
      <c r="I21" s="133" t="s">
        <v>33</v>
      </c>
      <c r="J21" s="16" t="s">
        <v>1</v>
      </c>
      <c r="L21" s="43"/>
    </row>
    <row r="22" s="1" customFormat="1" ht="6.96" customHeight="1">
      <c r="B22" s="43"/>
      <c r="I22" s="131"/>
      <c r="L22" s="43"/>
    </row>
    <row r="23" s="1" customFormat="1" ht="12" customHeight="1">
      <c r="B23" s="43"/>
      <c r="D23" s="129" t="s">
        <v>39</v>
      </c>
      <c r="I23" s="133" t="s">
        <v>31</v>
      </c>
      <c r="J23" s="16" t="str">
        <f>IF('Rekapitulace stavby'!AN19="","",'Rekapitulace stavby'!AN19)</f>
        <v/>
      </c>
      <c r="L23" s="43"/>
    </row>
    <row r="24" s="1" customFormat="1" ht="18" customHeight="1">
      <c r="B24" s="43"/>
      <c r="E24" s="16" t="str">
        <f>IF('Rekapitulace stavby'!E20="","",'Rekapitulace stavby'!E20)</f>
        <v xml:space="preserve"> </v>
      </c>
      <c r="I24" s="133" t="s">
        <v>33</v>
      </c>
      <c r="J24" s="16" t="str">
        <f>IF('Rekapitulace stavby'!AN20="","",'Rekapitulace stavby'!AN20)</f>
        <v/>
      </c>
      <c r="L24" s="43"/>
    </row>
    <row r="25" s="1" customFormat="1" ht="6.96" customHeight="1">
      <c r="B25" s="43"/>
      <c r="I25" s="131"/>
      <c r="L25" s="43"/>
    </row>
    <row r="26" s="1" customFormat="1" ht="12" customHeight="1">
      <c r="B26" s="43"/>
      <c r="D26" s="129" t="s">
        <v>41</v>
      </c>
      <c r="I26" s="131"/>
      <c r="L26" s="43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3"/>
      <c r="I28" s="131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38"/>
      <c r="J29" s="71"/>
      <c r="K29" s="71"/>
      <c r="L29" s="43"/>
    </row>
    <row r="30" s="1" customFormat="1" ht="25.44" customHeight="1">
      <c r="B30" s="43"/>
      <c r="D30" s="139" t="s">
        <v>43</v>
      </c>
      <c r="I30" s="131"/>
      <c r="J30" s="140">
        <f>ROUND(J87,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38"/>
      <c r="J31" s="71"/>
      <c r="K31" s="71"/>
      <c r="L31" s="43"/>
    </row>
    <row r="32" s="1" customFormat="1" ht="14.4" customHeight="1">
      <c r="B32" s="43"/>
      <c r="F32" s="141" t="s">
        <v>45</v>
      </c>
      <c r="I32" s="142" t="s">
        <v>44</v>
      </c>
      <c r="J32" s="141" t="s">
        <v>46</v>
      </c>
      <c r="L32" s="43"/>
    </row>
    <row r="33" s="1" customFormat="1" ht="14.4" customHeight="1">
      <c r="B33" s="43"/>
      <c r="D33" s="129" t="s">
        <v>47</v>
      </c>
      <c r="E33" s="129" t="s">
        <v>48</v>
      </c>
      <c r="F33" s="143">
        <f>ROUND((SUM(BE87:BE187)),  2)</f>
        <v>0</v>
      </c>
      <c r="I33" s="144">
        <v>0.20999999999999999</v>
      </c>
      <c r="J33" s="143">
        <f>ROUND(((SUM(BE87:BE187))*I33),  2)</f>
        <v>0</v>
      </c>
      <c r="L33" s="43"/>
    </row>
    <row r="34" s="1" customFormat="1" ht="14.4" customHeight="1">
      <c r="B34" s="43"/>
      <c r="E34" s="129" t="s">
        <v>49</v>
      </c>
      <c r="F34" s="143">
        <f>ROUND((SUM(BF87:BF187)),  2)</f>
        <v>0</v>
      </c>
      <c r="I34" s="144">
        <v>0.14999999999999999</v>
      </c>
      <c r="J34" s="143">
        <f>ROUND(((SUM(BF87:BF187))*I34),  2)</f>
        <v>0</v>
      </c>
      <c r="L34" s="43"/>
    </row>
    <row r="35" hidden="1" s="1" customFormat="1" ht="14.4" customHeight="1">
      <c r="B35" s="43"/>
      <c r="E35" s="129" t="s">
        <v>50</v>
      </c>
      <c r="F35" s="143">
        <f>ROUND((SUM(BG87:BG187)),  2)</f>
        <v>0</v>
      </c>
      <c r="I35" s="144">
        <v>0.20999999999999999</v>
      </c>
      <c r="J35" s="143">
        <f>0</f>
        <v>0</v>
      </c>
      <c r="L35" s="43"/>
    </row>
    <row r="36" hidden="1" s="1" customFormat="1" ht="14.4" customHeight="1">
      <c r="B36" s="43"/>
      <c r="E36" s="129" t="s">
        <v>51</v>
      </c>
      <c r="F36" s="143">
        <f>ROUND((SUM(BH87:BH187)),  2)</f>
        <v>0</v>
      </c>
      <c r="I36" s="144">
        <v>0.14999999999999999</v>
      </c>
      <c r="J36" s="143">
        <f>0</f>
        <v>0</v>
      </c>
      <c r="L36" s="43"/>
    </row>
    <row r="37" hidden="1" s="1" customFormat="1" ht="14.4" customHeight="1">
      <c r="B37" s="43"/>
      <c r="E37" s="129" t="s">
        <v>52</v>
      </c>
      <c r="F37" s="143">
        <f>ROUND((SUM(BI87:BI187)),  2)</f>
        <v>0</v>
      </c>
      <c r="I37" s="144">
        <v>0</v>
      </c>
      <c r="J37" s="143">
        <f>0</f>
        <v>0</v>
      </c>
      <c r="L37" s="43"/>
    </row>
    <row r="38" s="1" customFormat="1" ht="6.96" customHeight="1">
      <c r="B38" s="43"/>
      <c r="I38" s="131"/>
      <c r="L38" s="43"/>
    </row>
    <row r="39" s="1" customFormat="1" ht="25.44" customHeight="1">
      <c r="B39" s="43"/>
      <c r="C39" s="145"/>
      <c r="D39" s="146" t="s">
        <v>53</v>
      </c>
      <c r="E39" s="147"/>
      <c r="F39" s="147"/>
      <c r="G39" s="148" t="s">
        <v>54</v>
      </c>
      <c r="H39" s="149" t="s">
        <v>55</v>
      </c>
      <c r="I39" s="150"/>
      <c r="J39" s="151">
        <f>SUM(J30:J37)</f>
        <v>0</v>
      </c>
      <c r="K39" s="152"/>
      <c r="L39" s="43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3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3"/>
    </row>
    <row r="45" s="1" customFormat="1" ht="24.96" customHeight="1">
      <c r="B45" s="38"/>
      <c r="C45" s="22" t="s">
        <v>118</v>
      </c>
      <c r="D45" s="39"/>
      <c r="E45" s="39"/>
      <c r="F45" s="39"/>
      <c r="G45" s="39"/>
      <c r="H45" s="39"/>
      <c r="I45" s="131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1"/>
      <c r="J46" s="39"/>
      <c r="K46" s="39"/>
      <c r="L46" s="43"/>
    </row>
    <row r="47" s="1" customFormat="1" ht="12" customHeight="1">
      <c r="B47" s="38"/>
      <c r="C47" s="31" t="s">
        <v>16</v>
      </c>
      <c r="D47" s="39"/>
      <c r="E47" s="39"/>
      <c r="F47" s="39"/>
      <c r="G47" s="39"/>
      <c r="H47" s="39"/>
      <c r="I47" s="131"/>
      <c r="J47" s="39"/>
      <c r="K47" s="39"/>
      <c r="L47" s="43"/>
    </row>
    <row r="48" s="1" customFormat="1" ht="16.5" customHeight="1">
      <c r="B48" s="38"/>
      <c r="C48" s="39"/>
      <c r="D48" s="39"/>
      <c r="E48" s="159" t="str">
        <f>E7</f>
        <v>Stavební úpravy ZŠ Mnichovická 23.4.2019</v>
      </c>
      <c r="F48" s="31"/>
      <c r="G48" s="31"/>
      <c r="H48" s="31"/>
      <c r="I48" s="131"/>
      <c r="J48" s="39"/>
      <c r="K48" s="39"/>
      <c r="L48" s="43"/>
    </row>
    <row r="49" s="1" customFormat="1" ht="12" customHeight="1">
      <c r="B49" s="38"/>
      <c r="C49" s="31" t="s">
        <v>116</v>
      </c>
      <c r="D49" s="39"/>
      <c r="E49" s="39"/>
      <c r="F49" s="39"/>
      <c r="G49" s="39"/>
      <c r="H49" s="39"/>
      <c r="I49" s="131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SO 06 - Elektro - silno</v>
      </c>
      <c r="F50" s="39"/>
      <c r="G50" s="39"/>
      <c r="H50" s="39"/>
      <c r="I50" s="131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1"/>
      <c r="J51" s="39"/>
      <c r="K51" s="39"/>
      <c r="L51" s="43"/>
    </row>
    <row r="52" s="1" customFormat="1" ht="12" customHeight="1">
      <c r="B52" s="38"/>
      <c r="C52" s="31" t="s">
        <v>22</v>
      </c>
      <c r="D52" s="39"/>
      <c r="E52" s="39"/>
      <c r="F52" s="26" t="str">
        <f>F12</f>
        <v>Mnichovická 62, Kolín</v>
      </c>
      <c r="G52" s="39"/>
      <c r="H52" s="39"/>
      <c r="I52" s="133" t="s">
        <v>24</v>
      </c>
      <c r="J52" s="67" t="str">
        <f>IF(J12="","",J12)</f>
        <v>17. 1. 2019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1"/>
      <c r="J53" s="39"/>
      <c r="K53" s="39"/>
      <c r="L53" s="43"/>
    </row>
    <row r="54" s="1" customFormat="1" ht="24.9" customHeight="1">
      <c r="B54" s="38"/>
      <c r="C54" s="31" t="s">
        <v>30</v>
      </c>
      <c r="D54" s="39"/>
      <c r="E54" s="39"/>
      <c r="F54" s="26" t="str">
        <f>E15</f>
        <v>Město Kolín, Karlovo nám. 78, 280 12 Kolín 1</v>
      </c>
      <c r="G54" s="39"/>
      <c r="H54" s="39"/>
      <c r="I54" s="133" t="s">
        <v>36</v>
      </c>
      <c r="J54" s="36" t="str">
        <f>E21</f>
        <v>Projecticon s.r.o., Nový Hrádek 151, 549 522</v>
      </c>
      <c r="K54" s="39"/>
      <c r="L54" s="43"/>
    </row>
    <row r="55" s="1" customFormat="1" ht="13.65" customHeight="1">
      <c r="B55" s="38"/>
      <c r="C55" s="31" t="s">
        <v>34</v>
      </c>
      <c r="D55" s="39"/>
      <c r="E55" s="39"/>
      <c r="F55" s="26" t="str">
        <f>IF(E18="","",E18)</f>
        <v>Vyplň údaj</v>
      </c>
      <c r="G55" s="39"/>
      <c r="H55" s="39"/>
      <c r="I55" s="133" t="s">
        <v>39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1"/>
      <c r="J56" s="39"/>
      <c r="K56" s="39"/>
      <c r="L56" s="43"/>
    </row>
    <row r="57" s="1" customFormat="1" ht="29.28" customHeight="1">
      <c r="B57" s="38"/>
      <c r="C57" s="160" t="s">
        <v>119</v>
      </c>
      <c r="D57" s="161"/>
      <c r="E57" s="161"/>
      <c r="F57" s="161"/>
      <c r="G57" s="161"/>
      <c r="H57" s="161"/>
      <c r="I57" s="162"/>
      <c r="J57" s="163" t="s">
        <v>120</v>
      </c>
      <c r="K57" s="161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1"/>
      <c r="J58" s="39"/>
      <c r="K58" s="39"/>
      <c r="L58" s="43"/>
    </row>
    <row r="59" s="1" customFormat="1" ht="22.8" customHeight="1">
      <c r="B59" s="38"/>
      <c r="C59" s="164" t="s">
        <v>121</v>
      </c>
      <c r="D59" s="39"/>
      <c r="E59" s="39"/>
      <c r="F59" s="39"/>
      <c r="G59" s="39"/>
      <c r="H59" s="39"/>
      <c r="I59" s="131"/>
      <c r="J59" s="98">
        <f>J87</f>
        <v>0</v>
      </c>
      <c r="K59" s="39"/>
      <c r="L59" s="43"/>
      <c r="AU59" s="16" t="s">
        <v>122</v>
      </c>
    </row>
    <row r="60" s="7" customFormat="1" ht="24.96" customHeight="1">
      <c r="B60" s="165"/>
      <c r="C60" s="166"/>
      <c r="D60" s="167" t="s">
        <v>2358</v>
      </c>
      <c r="E60" s="168"/>
      <c r="F60" s="168"/>
      <c r="G60" s="168"/>
      <c r="H60" s="168"/>
      <c r="I60" s="169"/>
      <c r="J60" s="170">
        <f>J88</f>
        <v>0</v>
      </c>
      <c r="K60" s="166"/>
      <c r="L60" s="171"/>
    </row>
    <row r="61" s="8" customFormat="1" ht="19.92" customHeight="1">
      <c r="B61" s="172"/>
      <c r="C61" s="173"/>
      <c r="D61" s="174" t="s">
        <v>129</v>
      </c>
      <c r="E61" s="175"/>
      <c r="F61" s="175"/>
      <c r="G61" s="175"/>
      <c r="H61" s="175"/>
      <c r="I61" s="176"/>
      <c r="J61" s="177">
        <f>J89</f>
        <v>0</v>
      </c>
      <c r="K61" s="173"/>
      <c r="L61" s="178"/>
    </row>
    <row r="62" s="8" customFormat="1" ht="19.92" customHeight="1">
      <c r="B62" s="172"/>
      <c r="C62" s="173"/>
      <c r="D62" s="174" t="s">
        <v>130</v>
      </c>
      <c r="E62" s="175"/>
      <c r="F62" s="175"/>
      <c r="G62" s="175"/>
      <c r="H62" s="175"/>
      <c r="I62" s="176"/>
      <c r="J62" s="177">
        <f>J92</f>
        <v>0</v>
      </c>
      <c r="K62" s="173"/>
      <c r="L62" s="178"/>
    </row>
    <row r="63" s="8" customFormat="1" ht="19.92" customHeight="1">
      <c r="B63" s="172"/>
      <c r="C63" s="173"/>
      <c r="D63" s="174" t="s">
        <v>131</v>
      </c>
      <c r="E63" s="175"/>
      <c r="F63" s="175"/>
      <c r="G63" s="175"/>
      <c r="H63" s="175"/>
      <c r="I63" s="176"/>
      <c r="J63" s="177">
        <f>J98</f>
        <v>0</v>
      </c>
      <c r="K63" s="173"/>
      <c r="L63" s="178"/>
    </row>
    <row r="64" s="7" customFormat="1" ht="24.96" customHeight="1">
      <c r="B64" s="165"/>
      <c r="C64" s="166"/>
      <c r="D64" s="167" t="s">
        <v>133</v>
      </c>
      <c r="E64" s="168"/>
      <c r="F64" s="168"/>
      <c r="G64" s="168"/>
      <c r="H64" s="168"/>
      <c r="I64" s="169"/>
      <c r="J64" s="170">
        <f>J104</f>
        <v>0</v>
      </c>
      <c r="K64" s="166"/>
      <c r="L64" s="171"/>
    </row>
    <row r="65" s="8" customFormat="1" ht="19.92" customHeight="1">
      <c r="B65" s="172"/>
      <c r="C65" s="173"/>
      <c r="D65" s="174" t="s">
        <v>139</v>
      </c>
      <c r="E65" s="175"/>
      <c r="F65" s="175"/>
      <c r="G65" s="175"/>
      <c r="H65" s="175"/>
      <c r="I65" s="176"/>
      <c r="J65" s="177">
        <f>J105</f>
        <v>0</v>
      </c>
      <c r="K65" s="173"/>
      <c r="L65" s="178"/>
    </row>
    <row r="66" s="8" customFormat="1" ht="19.92" customHeight="1">
      <c r="B66" s="172"/>
      <c r="C66" s="173"/>
      <c r="D66" s="174" t="s">
        <v>152</v>
      </c>
      <c r="E66" s="175"/>
      <c r="F66" s="175"/>
      <c r="G66" s="175"/>
      <c r="H66" s="175"/>
      <c r="I66" s="176"/>
      <c r="J66" s="177">
        <f>J179</f>
        <v>0</v>
      </c>
      <c r="K66" s="173"/>
      <c r="L66" s="178"/>
    </row>
    <row r="67" s="7" customFormat="1" ht="24.96" customHeight="1">
      <c r="B67" s="165"/>
      <c r="C67" s="166"/>
      <c r="D67" s="167" t="s">
        <v>3150</v>
      </c>
      <c r="E67" s="168"/>
      <c r="F67" s="168"/>
      <c r="G67" s="168"/>
      <c r="H67" s="168"/>
      <c r="I67" s="169"/>
      <c r="J67" s="170">
        <f>J181</f>
        <v>0</v>
      </c>
      <c r="K67" s="166"/>
      <c r="L67" s="171"/>
    </row>
    <row r="68" s="1" customFormat="1" ht="21.84" customHeight="1">
      <c r="B68" s="38"/>
      <c r="C68" s="39"/>
      <c r="D68" s="39"/>
      <c r="E68" s="39"/>
      <c r="F68" s="39"/>
      <c r="G68" s="39"/>
      <c r="H68" s="39"/>
      <c r="I68" s="131"/>
      <c r="J68" s="39"/>
      <c r="K68" s="39"/>
      <c r="L68" s="43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55"/>
      <c r="J69" s="58"/>
      <c r="K69" s="58"/>
      <c r="L69" s="43"/>
    </row>
    <row r="73" s="1" customFormat="1" ht="6.96" customHeight="1">
      <c r="B73" s="59"/>
      <c r="C73" s="60"/>
      <c r="D73" s="60"/>
      <c r="E73" s="60"/>
      <c r="F73" s="60"/>
      <c r="G73" s="60"/>
      <c r="H73" s="60"/>
      <c r="I73" s="158"/>
      <c r="J73" s="60"/>
      <c r="K73" s="60"/>
      <c r="L73" s="43"/>
    </row>
    <row r="74" s="1" customFormat="1" ht="24.96" customHeight="1">
      <c r="B74" s="38"/>
      <c r="C74" s="22" t="s">
        <v>156</v>
      </c>
      <c r="D74" s="39"/>
      <c r="E74" s="39"/>
      <c r="F74" s="39"/>
      <c r="G74" s="39"/>
      <c r="H74" s="39"/>
      <c r="I74" s="131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31"/>
      <c r="J75" s="39"/>
      <c r="K75" s="39"/>
      <c r="L75" s="43"/>
    </row>
    <row r="76" s="1" customFormat="1" ht="12" customHeight="1">
      <c r="B76" s="38"/>
      <c r="C76" s="31" t="s">
        <v>16</v>
      </c>
      <c r="D76" s="39"/>
      <c r="E76" s="39"/>
      <c r="F76" s="39"/>
      <c r="G76" s="39"/>
      <c r="H76" s="39"/>
      <c r="I76" s="131"/>
      <c r="J76" s="39"/>
      <c r="K76" s="39"/>
      <c r="L76" s="43"/>
    </row>
    <row r="77" s="1" customFormat="1" ht="16.5" customHeight="1">
      <c r="B77" s="38"/>
      <c r="C77" s="39"/>
      <c r="D77" s="39"/>
      <c r="E77" s="159" t="str">
        <f>E7</f>
        <v>Stavební úpravy ZŠ Mnichovická 23.4.2019</v>
      </c>
      <c r="F77" s="31"/>
      <c r="G77" s="31"/>
      <c r="H77" s="31"/>
      <c r="I77" s="131"/>
      <c r="J77" s="39"/>
      <c r="K77" s="39"/>
      <c r="L77" s="43"/>
    </row>
    <row r="78" s="1" customFormat="1" ht="12" customHeight="1">
      <c r="B78" s="38"/>
      <c r="C78" s="31" t="s">
        <v>116</v>
      </c>
      <c r="D78" s="39"/>
      <c r="E78" s="39"/>
      <c r="F78" s="39"/>
      <c r="G78" s="39"/>
      <c r="H78" s="39"/>
      <c r="I78" s="131"/>
      <c r="J78" s="39"/>
      <c r="K78" s="39"/>
      <c r="L78" s="43"/>
    </row>
    <row r="79" s="1" customFormat="1" ht="16.5" customHeight="1">
      <c r="B79" s="38"/>
      <c r="C79" s="39"/>
      <c r="D79" s="39"/>
      <c r="E79" s="64" t="str">
        <f>E9</f>
        <v>SO 06 - Elektro - silno</v>
      </c>
      <c r="F79" s="39"/>
      <c r="G79" s="39"/>
      <c r="H79" s="39"/>
      <c r="I79" s="131"/>
      <c r="J79" s="39"/>
      <c r="K79" s="39"/>
      <c r="L79" s="43"/>
    </row>
    <row r="80" s="1" customFormat="1" ht="6.96" customHeight="1">
      <c r="B80" s="38"/>
      <c r="C80" s="39"/>
      <c r="D80" s="39"/>
      <c r="E80" s="39"/>
      <c r="F80" s="39"/>
      <c r="G80" s="39"/>
      <c r="H80" s="39"/>
      <c r="I80" s="131"/>
      <c r="J80" s="39"/>
      <c r="K80" s="39"/>
      <c r="L80" s="43"/>
    </row>
    <row r="81" s="1" customFormat="1" ht="12" customHeight="1">
      <c r="B81" s="38"/>
      <c r="C81" s="31" t="s">
        <v>22</v>
      </c>
      <c r="D81" s="39"/>
      <c r="E81" s="39"/>
      <c r="F81" s="26" t="str">
        <f>F12</f>
        <v>Mnichovická 62, Kolín</v>
      </c>
      <c r="G81" s="39"/>
      <c r="H81" s="39"/>
      <c r="I81" s="133" t="s">
        <v>24</v>
      </c>
      <c r="J81" s="67" t="str">
        <f>IF(J12="","",J12)</f>
        <v>17. 1. 2019</v>
      </c>
      <c r="K81" s="39"/>
      <c r="L81" s="43"/>
    </row>
    <row r="82" s="1" customFormat="1" ht="6.96" customHeight="1">
      <c r="B82" s="38"/>
      <c r="C82" s="39"/>
      <c r="D82" s="39"/>
      <c r="E82" s="39"/>
      <c r="F82" s="39"/>
      <c r="G82" s="39"/>
      <c r="H82" s="39"/>
      <c r="I82" s="131"/>
      <c r="J82" s="39"/>
      <c r="K82" s="39"/>
      <c r="L82" s="43"/>
    </row>
    <row r="83" s="1" customFormat="1" ht="24.9" customHeight="1">
      <c r="B83" s="38"/>
      <c r="C83" s="31" t="s">
        <v>30</v>
      </c>
      <c r="D83" s="39"/>
      <c r="E83" s="39"/>
      <c r="F83" s="26" t="str">
        <f>E15</f>
        <v>Město Kolín, Karlovo nám. 78, 280 12 Kolín 1</v>
      </c>
      <c r="G83" s="39"/>
      <c r="H83" s="39"/>
      <c r="I83" s="133" t="s">
        <v>36</v>
      </c>
      <c r="J83" s="36" t="str">
        <f>E21</f>
        <v>Projecticon s.r.o., Nový Hrádek 151, 549 522</v>
      </c>
      <c r="K83" s="39"/>
      <c r="L83" s="43"/>
    </row>
    <row r="84" s="1" customFormat="1" ht="13.65" customHeight="1">
      <c r="B84" s="38"/>
      <c r="C84" s="31" t="s">
        <v>34</v>
      </c>
      <c r="D84" s="39"/>
      <c r="E84" s="39"/>
      <c r="F84" s="26" t="str">
        <f>IF(E18="","",E18)</f>
        <v>Vyplň údaj</v>
      </c>
      <c r="G84" s="39"/>
      <c r="H84" s="39"/>
      <c r="I84" s="133" t="s">
        <v>39</v>
      </c>
      <c r="J84" s="36" t="str">
        <f>E24</f>
        <v xml:space="preserve"> </v>
      </c>
      <c r="K84" s="39"/>
      <c r="L84" s="43"/>
    </row>
    <row r="85" s="1" customFormat="1" ht="10.32" customHeight="1">
      <c r="B85" s="38"/>
      <c r="C85" s="39"/>
      <c r="D85" s="39"/>
      <c r="E85" s="39"/>
      <c r="F85" s="39"/>
      <c r="G85" s="39"/>
      <c r="H85" s="39"/>
      <c r="I85" s="131"/>
      <c r="J85" s="39"/>
      <c r="K85" s="39"/>
      <c r="L85" s="43"/>
    </row>
    <row r="86" s="9" customFormat="1" ht="29.28" customHeight="1">
      <c r="B86" s="179"/>
      <c r="C86" s="180" t="s">
        <v>157</v>
      </c>
      <c r="D86" s="181" t="s">
        <v>62</v>
      </c>
      <c r="E86" s="181" t="s">
        <v>58</v>
      </c>
      <c r="F86" s="181" t="s">
        <v>59</v>
      </c>
      <c r="G86" s="181" t="s">
        <v>158</v>
      </c>
      <c r="H86" s="181" t="s">
        <v>159</v>
      </c>
      <c r="I86" s="182" t="s">
        <v>160</v>
      </c>
      <c r="J86" s="181" t="s">
        <v>120</v>
      </c>
      <c r="K86" s="183" t="s">
        <v>161</v>
      </c>
      <c r="L86" s="184"/>
      <c r="M86" s="88" t="s">
        <v>1</v>
      </c>
      <c r="N86" s="89" t="s">
        <v>47</v>
      </c>
      <c r="O86" s="89" t="s">
        <v>162</v>
      </c>
      <c r="P86" s="89" t="s">
        <v>163</v>
      </c>
      <c r="Q86" s="89" t="s">
        <v>164</v>
      </c>
      <c r="R86" s="89" t="s">
        <v>165</v>
      </c>
      <c r="S86" s="89" t="s">
        <v>166</v>
      </c>
      <c r="T86" s="90" t="s">
        <v>167</v>
      </c>
    </row>
    <row r="87" s="1" customFormat="1" ht="22.8" customHeight="1">
      <c r="B87" s="38"/>
      <c r="C87" s="95" t="s">
        <v>168</v>
      </c>
      <c r="D87" s="39"/>
      <c r="E87" s="39"/>
      <c r="F87" s="39"/>
      <c r="G87" s="39"/>
      <c r="H87" s="39"/>
      <c r="I87" s="131"/>
      <c r="J87" s="185">
        <f>BK87</f>
        <v>0</v>
      </c>
      <c r="K87" s="39"/>
      <c r="L87" s="43"/>
      <c r="M87" s="91"/>
      <c r="N87" s="92"/>
      <c r="O87" s="92"/>
      <c r="P87" s="186">
        <f>P88+P104+P181</f>
        <v>0</v>
      </c>
      <c r="Q87" s="92"/>
      <c r="R87" s="186">
        <f>R88+R104+R181</f>
        <v>4.1574749999999998</v>
      </c>
      <c r="S87" s="92"/>
      <c r="T87" s="187">
        <f>T88+T104+T181</f>
        <v>21.211300000000001</v>
      </c>
      <c r="AT87" s="16" t="s">
        <v>76</v>
      </c>
      <c r="AU87" s="16" t="s">
        <v>122</v>
      </c>
      <c r="BK87" s="188">
        <f>BK88+BK104+BK181</f>
        <v>0</v>
      </c>
    </row>
    <row r="88" s="10" customFormat="1" ht="25.92" customHeight="1">
      <c r="B88" s="189"/>
      <c r="C88" s="190"/>
      <c r="D88" s="191" t="s">
        <v>76</v>
      </c>
      <c r="E88" s="192" t="s">
        <v>169</v>
      </c>
      <c r="F88" s="192" t="s">
        <v>169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P89+P92+P98</f>
        <v>0</v>
      </c>
      <c r="Q88" s="197"/>
      <c r="R88" s="198">
        <f>R89+R92+R98</f>
        <v>4.1422499999999998</v>
      </c>
      <c r="S88" s="197"/>
      <c r="T88" s="199">
        <f>T89+T92+T98</f>
        <v>21.211300000000001</v>
      </c>
      <c r="AR88" s="200" t="s">
        <v>85</v>
      </c>
      <c r="AT88" s="201" t="s">
        <v>76</v>
      </c>
      <c r="AU88" s="201" t="s">
        <v>77</v>
      </c>
      <c r="AY88" s="200" t="s">
        <v>171</v>
      </c>
      <c r="BK88" s="202">
        <f>BK89+BK92+BK98</f>
        <v>0</v>
      </c>
    </row>
    <row r="89" s="10" customFormat="1" ht="22.8" customHeight="1">
      <c r="B89" s="189"/>
      <c r="C89" s="190"/>
      <c r="D89" s="191" t="s">
        <v>76</v>
      </c>
      <c r="E89" s="203" t="s">
        <v>202</v>
      </c>
      <c r="F89" s="203" t="s">
        <v>542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SUM(P90:P91)</f>
        <v>0</v>
      </c>
      <c r="Q89" s="197"/>
      <c r="R89" s="198">
        <f>SUM(R90:R91)</f>
        <v>4.1422499999999998</v>
      </c>
      <c r="S89" s="197"/>
      <c r="T89" s="199">
        <f>SUM(T90:T91)</f>
        <v>0</v>
      </c>
      <c r="AR89" s="200" t="s">
        <v>85</v>
      </c>
      <c r="AT89" s="201" t="s">
        <v>76</v>
      </c>
      <c r="AU89" s="201" t="s">
        <v>85</v>
      </c>
      <c r="AY89" s="200" t="s">
        <v>171</v>
      </c>
      <c r="BK89" s="202">
        <f>SUM(BK90:BK91)</f>
        <v>0</v>
      </c>
    </row>
    <row r="90" s="1" customFormat="1" ht="16.5" customHeight="1">
      <c r="B90" s="38"/>
      <c r="C90" s="205" t="s">
        <v>85</v>
      </c>
      <c r="D90" s="205" t="s">
        <v>173</v>
      </c>
      <c r="E90" s="206" t="s">
        <v>3151</v>
      </c>
      <c r="F90" s="207" t="s">
        <v>3152</v>
      </c>
      <c r="G90" s="208" t="s">
        <v>176</v>
      </c>
      <c r="H90" s="209">
        <v>52.5</v>
      </c>
      <c r="I90" s="210"/>
      <c r="J90" s="211">
        <f>ROUND(I90*H90,2)</f>
        <v>0</v>
      </c>
      <c r="K90" s="207" t="s">
        <v>177</v>
      </c>
      <c r="L90" s="43"/>
      <c r="M90" s="212" t="s">
        <v>1</v>
      </c>
      <c r="N90" s="213" t="s">
        <v>48</v>
      </c>
      <c r="O90" s="79"/>
      <c r="P90" s="214">
        <f>O90*H90</f>
        <v>0</v>
      </c>
      <c r="Q90" s="214">
        <v>0.038899999999999997</v>
      </c>
      <c r="R90" s="214">
        <f>Q90*H90</f>
        <v>2.0422499999999997</v>
      </c>
      <c r="S90" s="214">
        <v>0</v>
      </c>
      <c r="T90" s="215">
        <f>S90*H90</f>
        <v>0</v>
      </c>
      <c r="AR90" s="16" t="s">
        <v>178</v>
      </c>
      <c r="AT90" s="16" t="s">
        <v>173</v>
      </c>
      <c r="AU90" s="16" t="s">
        <v>87</v>
      </c>
      <c r="AY90" s="16" t="s">
        <v>171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6" t="s">
        <v>85</v>
      </c>
      <c r="BK90" s="216">
        <f>ROUND(I90*H90,2)</f>
        <v>0</v>
      </c>
      <c r="BL90" s="16" t="s">
        <v>178</v>
      </c>
      <c r="BM90" s="16" t="s">
        <v>3153</v>
      </c>
    </row>
    <row r="91" s="1" customFormat="1" ht="16.5" customHeight="1">
      <c r="B91" s="38"/>
      <c r="C91" s="205" t="s">
        <v>87</v>
      </c>
      <c r="D91" s="205" t="s">
        <v>173</v>
      </c>
      <c r="E91" s="206" t="s">
        <v>3154</v>
      </c>
      <c r="F91" s="207" t="s">
        <v>3155</v>
      </c>
      <c r="G91" s="208" t="s">
        <v>176</v>
      </c>
      <c r="H91" s="209">
        <v>52.5</v>
      </c>
      <c r="I91" s="210"/>
      <c r="J91" s="211">
        <f>ROUND(I91*H91,2)</f>
        <v>0</v>
      </c>
      <c r="K91" s="207" t="s">
        <v>177</v>
      </c>
      <c r="L91" s="43"/>
      <c r="M91" s="212" t="s">
        <v>1</v>
      </c>
      <c r="N91" s="213" t="s">
        <v>48</v>
      </c>
      <c r="O91" s="79"/>
      <c r="P91" s="214">
        <f>O91*H91</f>
        <v>0</v>
      </c>
      <c r="Q91" s="214">
        <v>0.040000000000000001</v>
      </c>
      <c r="R91" s="214">
        <f>Q91*H91</f>
        <v>2.1000000000000001</v>
      </c>
      <c r="S91" s="214">
        <v>0</v>
      </c>
      <c r="T91" s="215">
        <f>S91*H91</f>
        <v>0</v>
      </c>
      <c r="AR91" s="16" t="s">
        <v>178</v>
      </c>
      <c r="AT91" s="16" t="s">
        <v>173</v>
      </c>
      <c r="AU91" s="16" t="s">
        <v>87</v>
      </c>
      <c r="AY91" s="16" t="s">
        <v>171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85</v>
      </c>
      <c r="BK91" s="216">
        <f>ROUND(I91*H91,2)</f>
        <v>0</v>
      </c>
      <c r="BL91" s="16" t="s">
        <v>178</v>
      </c>
      <c r="BM91" s="16" t="s">
        <v>3156</v>
      </c>
    </row>
    <row r="92" s="10" customFormat="1" ht="22.8" customHeight="1">
      <c r="B92" s="189"/>
      <c r="C92" s="190"/>
      <c r="D92" s="191" t="s">
        <v>76</v>
      </c>
      <c r="E92" s="203" t="s">
        <v>216</v>
      </c>
      <c r="F92" s="203" t="s">
        <v>730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SUM(P93:P97)</f>
        <v>0</v>
      </c>
      <c r="Q92" s="197"/>
      <c r="R92" s="198">
        <f>SUM(R93:R97)</f>
        <v>0</v>
      </c>
      <c r="S92" s="197"/>
      <c r="T92" s="199">
        <f>SUM(T93:T97)</f>
        <v>21.211300000000001</v>
      </c>
      <c r="AR92" s="200" t="s">
        <v>85</v>
      </c>
      <c r="AT92" s="201" t="s">
        <v>76</v>
      </c>
      <c r="AU92" s="201" t="s">
        <v>85</v>
      </c>
      <c r="AY92" s="200" t="s">
        <v>171</v>
      </c>
      <c r="BK92" s="202">
        <f>SUM(BK93:BK97)</f>
        <v>0</v>
      </c>
    </row>
    <row r="93" s="1" customFormat="1" ht="16.5" customHeight="1">
      <c r="B93" s="38"/>
      <c r="C93" s="205" t="s">
        <v>186</v>
      </c>
      <c r="D93" s="205" t="s">
        <v>173</v>
      </c>
      <c r="E93" s="206" t="s">
        <v>2578</v>
      </c>
      <c r="F93" s="207" t="s">
        <v>2579</v>
      </c>
      <c r="G93" s="208" t="s">
        <v>331</v>
      </c>
      <c r="H93" s="209">
        <v>4</v>
      </c>
      <c r="I93" s="210"/>
      <c r="J93" s="211">
        <f>ROUND(I93*H93,2)</f>
        <v>0</v>
      </c>
      <c r="K93" s="207" t="s">
        <v>177</v>
      </c>
      <c r="L93" s="43"/>
      <c r="M93" s="212" t="s">
        <v>1</v>
      </c>
      <c r="N93" s="213" t="s">
        <v>48</v>
      </c>
      <c r="O93" s="79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AR93" s="16" t="s">
        <v>178</v>
      </c>
      <c r="AT93" s="16" t="s">
        <v>173</v>
      </c>
      <c r="AU93" s="16" t="s">
        <v>87</v>
      </c>
      <c r="AY93" s="16" t="s">
        <v>171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6" t="s">
        <v>85</v>
      </c>
      <c r="BK93" s="216">
        <f>ROUND(I93*H93,2)</f>
        <v>0</v>
      </c>
      <c r="BL93" s="16" t="s">
        <v>178</v>
      </c>
      <c r="BM93" s="16" t="s">
        <v>3157</v>
      </c>
    </row>
    <row r="94" s="1" customFormat="1" ht="16.5" customHeight="1">
      <c r="B94" s="38"/>
      <c r="C94" s="205" t="s">
        <v>178</v>
      </c>
      <c r="D94" s="205" t="s">
        <v>173</v>
      </c>
      <c r="E94" s="206" t="s">
        <v>2581</v>
      </c>
      <c r="F94" s="207" t="s">
        <v>2582</v>
      </c>
      <c r="G94" s="208" t="s">
        <v>331</v>
      </c>
      <c r="H94" s="209">
        <v>60</v>
      </c>
      <c r="I94" s="210"/>
      <c r="J94" s="211">
        <f>ROUND(I94*H94,2)</f>
        <v>0</v>
      </c>
      <c r="K94" s="207" t="s">
        <v>177</v>
      </c>
      <c r="L94" s="43"/>
      <c r="M94" s="212" t="s">
        <v>1</v>
      </c>
      <c r="N94" s="213" t="s">
        <v>48</v>
      </c>
      <c r="O94" s="79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16" t="s">
        <v>178</v>
      </c>
      <c r="AT94" s="16" t="s">
        <v>173</v>
      </c>
      <c r="AU94" s="16" t="s">
        <v>87</v>
      </c>
      <c r="AY94" s="16" t="s">
        <v>171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85</v>
      </c>
      <c r="BK94" s="216">
        <f>ROUND(I94*H94,2)</f>
        <v>0</v>
      </c>
      <c r="BL94" s="16" t="s">
        <v>178</v>
      </c>
      <c r="BM94" s="16" t="s">
        <v>3158</v>
      </c>
    </row>
    <row r="95" s="1" customFormat="1" ht="16.5" customHeight="1">
      <c r="B95" s="38"/>
      <c r="C95" s="205" t="s">
        <v>198</v>
      </c>
      <c r="D95" s="205" t="s">
        <v>173</v>
      </c>
      <c r="E95" s="206" t="s">
        <v>815</v>
      </c>
      <c r="F95" s="207" t="s">
        <v>816</v>
      </c>
      <c r="G95" s="208" t="s">
        <v>331</v>
      </c>
      <c r="H95" s="209">
        <v>2</v>
      </c>
      <c r="I95" s="210"/>
      <c r="J95" s="211">
        <f>ROUND(I95*H95,2)</f>
        <v>0</v>
      </c>
      <c r="K95" s="207" t="s">
        <v>177</v>
      </c>
      <c r="L95" s="43"/>
      <c r="M95" s="212" t="s">
        <v>1</v>
      </c>
      <c r="N95" s="213" t="s">
        <v>48</v>
      </c>
      <c r="O95" s="79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AR95" s="16" t="s">
        <v>178</v>
      </c>
      <c r="AT95" s="16" t="s">
        <v>173</v>
      </c>
      <c r="AU95" s="16" t="s">
        <v>87</v>
      </c>
      <c r="AY95" s="16" t="s">
        <v>171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6" t="s">
        <v>85</v>
      </c>
      <c r="BK95" s="216">
        <f>ROUND(I95*H95,2)</f>
        <v>0</v>
      </c>
      <c r="BL95" s="16" t="s">
        <v>178</v>
      </c>
      <c r="BM95" s="16" t="s">
        <v>3159</v>
      </c>
    </row>
    <row r="96" s="1" customFormat="1" ht="16.5" customHeight="1">
      <c r="B96" s="38"/>
      <c r="C96" s="205" t="s">
        <v>202</v>
      </c>
      <c r="D96" s="205" t="s">
        <v>173</v>
      </c>
      <c r="E96" s="206" t="s">
        <v>2585</v>
      </c>
      <c r="F96" s="207" t="s">
        <v>2586</v>
      </c>
      <c r="G96" s="208" t="s">
        <v>189</v>
      </c>
      <c r="H96" s="209">
        <v>175.30000000000001</v>
      </c>
      <c r="I96" s="210"/>
      <c r="J96" s="211">
        <f>ROUND(I96*H96,2)</f>
        <v>0</v>
      </c>
      <c r="K96" s="207" t="s">
        <v>177</v>
      </c>
      <c r="L96" s="43"/>
      <c r="M96" s="212" t="s">
        <v>1</v>
      </c>
      <c r="N96" s="213" t="s">
        <v>48</v>
      </c>
      <c r="O96" s="79"/>
      <c r="P96" s="214">
        <f>O96*H96</f>
        <v>0</v>
      </c>
      <c r="Q96" s="214">
        <v>0</v>
      </c>
      <c r="R96" s="214">
        <f>Q96*H96</f>
        <v>0</v>
      </c>
      <c r="S96" s="214">
        <v>0.081000000000000003</v>
      </c>
      <c r="T96" s="215">
        <f>S96*H96</f>
        <v>14.199300000000001</v>
      </c>
      <c r="AR96" s="16" t="s">
        <v>178</v>
      </c>
      <c r="AT96" s="16" t="s">
        <v>173</v>
      </c>
      <c r="AU96" s="16" t="s">
        <v>87</v>
      </c>
      <c r="AY96" s="16" t="s">
        <v>171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6" t="s">
        <v>85</v>
      </c>
      <c r="BK96" s="216">
        <f>ROUND(I96*H96,2)</f>
        <v>0</v>
      </c>
      <c r="BL96" s="16" t="s">
        <v>178</v>
      </c>
      <c r="BM96" s="16" t="s">
        <v>3160</v>
      </c>
    </row>
    <row r="97" s="1" customFormat="1" ht="16.5" customHeight="1">
      <c r="B97" s="38"/>
      <c r="C97" s="205" t="s">
        <v>206</v>
      </c>
      <c r="D97" s="205" t="s">
        <v>173</v>
      </c>
      <c r="E97" s="206" t="s">
        <v>2589</v>
      </c>
      <c r="F97" s="207" t="s">
        <v>2590</v>
      </c>
      <c r="G97" s="208" t="s">
        <v>189</v>
      </c>
      <c r="H97" s="209">
        <v>175.30000000000001</v>
      </c>
      <c r="I97" s="210"/>
      <c r="J97" s="211">
        <f>ROUND(I97*H97,2)</f>
        <v>0</v>
      </c>
      <c r="K97" s="207" t="s">
        <v>177</v>
      </c>
      <c r="L97" s="43"/>
      <c r="M97" s="212" t="s">
        <v>1</v>
      </c>
      <c r="N97" s="213" t="s">
        <v>48</v>
      </c>
      <c r="O97" s="79"/>
      <c r="P97" s="214">
        <f>O97*H97</f>
        <v>0</v>
      </c>
      <c r="Q97" s="214">
        <v>0</v>
      </c>
      <c r="R97" s="214">
        <f>Q97*H97</f>
        <v>0</v>
      </c>
      <c r="S97" s="214">
        <v>0.040000000000000001</v>
      </c>
      <c r="T97" s="215">
        <f>S97*H97</f>
        <v>7.0120000000000005</v>
      </c>
      <c r="AR97" s="16" t="s">
        <v>178</v>
      </c>
      <c r="AT97" s="16" t="s">
        <v>173</v>
      </c>
      <c r="AU97" s="16" t="s">
        <v>87</v>
      </c>
      <c r="AY97" s="16" t="s">
        <v>171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85</v>
      </c>
      <c r="BK97" s="216">
        <f>ROUND(I97*H97,2)</f>
        <v>0</v>
      </c>
      <c r="BL97" s="16" t="s">
        <v>178</v>
      </c>
      <c r="BM97" s="16" t="s">
        <v>3161</v>
      </c>
    </row>
    <row r="98" s="10" customFormat="1" ht="22.8" customHeight="1">
      <c r="B98" s="189"/>
      <c r="C98" s="190"/>
      <c r="D98" s="191" t="s">
        <v>76</v>
      </c>
      <c r="E98" s="203" t="s">
        <v>858</v>
      </c>
      <c r="F98" s="203" t="s">
        <v>859</v>
      </c>
      <c r="G98" s="190"/>
      <c r="H98" s="190"/>
      <c r="I98" s="193"/>
      <c r="J98" s="204">
        <f>BK98</f>
        <v>0</v>
      </c>
      <c r="K98" s="190"/>
      <c r="L98" s="195"/>
      <c r="M98" s="196"/>
      <c r="N98" s="197"/>
      <c r="O98" s="197"/>
      <c r="P98" s="198">
        <f>SUM(P99:P103)</f>
        <v>0</v>
      </c>
      <c r="Q98" s="197"/>
      <c r="R98" s="198">
        <f>SUM(R99:R103)</f>
        <v>0</v>
      </c>
      <c r="S98" s="197"/>
      <c r="T98" s="199">
        <f>SUM(T99:T103)</f>
        <v>0</v>
      </c>
      <c r="AR98" s="200" t="s">
        <v>85</v>
      </c>
      <c r="AT98" s="201" t="s">
        <v>76</v>
      </c>
      <c r="AU98" s="201" t="s">
        <v>85</v>
      </c>
      <c r="AY98" s="200" t="s">
        <v>171</v>
      </c>
      <c r="BK98" s="202">
        <f>SUM(BK99:BK103)</f>
        <v>0</v>
      </c>
    </row>
    <row r="99" s="1" customFormat="1" ht="16.5" customHeight="1">
      <c r="B99" s="38"/>
      <c r="C99" s="205" t="s">
        <v>211</v>
      </c>
      <c r="D99" s="205" t="s">
        <v>173</v>
      </c>
      <c r="E99" s="206" t="s">
        <v>3162</v>
      </c>
      <c r="F99" s="207" t="s">
        <v>3163</v>
      </c>
      <c r="G99" s="208" t="s">
        <v>234</v>
      </c>
      <c r="H99" s="209">
        <v>21.210999999999999</v>
      </c>
      <c r="I99" s="210"/>
      <c r="J99" s="211">
        <f>ROUND(I99*H99,2)</f>
        <v>0</v>
      </c>
      <c r="K99" s="207" t="s">
        <v>177</v>
      </c>
      <c r="L99" s="43"/>
      <c r="M99" s="212" t="s">
        <v>1</v>
      </c>
      <c r="N99" s="213" t="s">
        <v>48</v>
      </c>
      <c r="O99" s="79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AR99" s="16" t="s">
        <v>178</v>
      </c>
      <c r="AT99" s="16" t="s">
        <v>173</v>
      </c>
      <c r="AU99" s="16" t="s">
        <v>87</v>
      </c>
      <c r="AY99" s="16" t="s">
        <v>171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6" t="s">
        <v>85</v>
      </c>
      <c r="BK99" s="216">
        <f>ROUND(I99*H99,2)</f>
        <v>0</v>
      </c>
      <c r="BL99" s="16" t="s">
        <v>178</v>
      </c>
      <c r="BM99" s="16" t="s">
        <v>3164</v>
      </c>
    </row>
    <row r="100" s="1" customFormat="1" ht="16.5" customHeight="1">
      <c r="B100" s="38"/>
      <c r="C100" s="205" t="s">
        <v>216</v>
      </c>
      <c r="D100" s="205" t="s">
        <v>173</v>
      </c>
      <c r="E100" s="206" t="s">
        <v>874</v>
      </c>
      <c r="F100" s="207" t="s">
        <v>875</v>
      </c>
      <c r="G100" s="208" t="s">
        <v>234</v>
      </c>
      <c r="H100" s="209">
        <v>21.210999999999999</v>
      </c>
      <c r="I100" s="210"/>
      <c r="J100" s="211">
        <f>ROUND(I100*H100,2)</f>
        <v>0</v>
      </c>
      <c r="K100" s="207" t="s">
        <v>177</v>
      </c>
      <c r="L100" s="43"/>
      <c r="M100" s="212" t="s">
        <v>1</v>
      </c>
      <c r="N100" s="213" t="s">
        <v>48</v>
      </c>
      <c r="O100" s="79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6" t="s">
        <v>178</v>
      </c>
      <c r="AT100" s="16" t="s">
        <v>173</v>
      </c>
      <c r="AU100" s="16" t="s">
        <v>87</v>
      </c>
      <c r="AY100" s="16" t="s">
        <v>171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85</v>
      </c>
      <c r="BK100" s="216">
        <f>ROUND(I100*H100,2)</f>
        <v>0</v>
      </c>
      <c r="BL100" s="16" t="s">
        <v>178</v>
      </c>
      <c r="BM100" s="16" t="s">
        <v>3165</v>
      </c>
    </row>
    <row r="101" s="1" customFormat="1" ht="16.5" customHeight="1">
      <c r="B101" s="38"/>
      <c r="C101" s="205" t="s">
        <v>221</v>
      </c>
      <c r="D101" s="205" t="s">
        <v>173</v>
      </c>
      <c r="E101" s="206" t="s">
        <v>869</v>
      </c>
      <c r="F101" s="207" t="s">
        <v>870</v>
      </c>
      <c r="G101" s="208" t="s">
        <v>234</v>
      </c>
      <c r="H101" s="209">
        <v>318.16500000000002</v>
      </c>
      <c r="I101" s="210"/>
      <c r="J101" s="211">
        <f>ROUND(I101*H101,2)</f>
        <v>0</v>
      </c>
      <c r="K101" s="207" t="s">
        <v>177</v>
      </c>
      <c r="L101" s="43"/>
      <c r="M101" s="212" t="s">
        <v>1</v>
      </c>
      <c r="N101" s="213" t="s">
        <v>48</v>
      </c>
      <c r="O101" s="79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AR101" s="16" t="s">
        <v>178</v>
      </c>
      <c r="AT101" s="16" t="s">
        <v>173</v>
      </c>
      <c r="AU101" s="16" t="s">
        <v>87</v>
      </c>
      <c r="AY101" s="16" t="s">
        <v>171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85</v>
      </c>
      <c r="BK101" s="216">
        <f>ROUND(I101*H101,2)</f>
        <v>0</v>
      </c>
      <c r="BL101" s="16" t="s">
        <v>178</v>
      </c>
      <c r="BM101" s="16" t="s">
        <v>3166</v>
      </c>
    </row>
    <row r="102" s="12" customFormat="1">
      <c r="B102" s="228"/>
      <c r="C102" s="229"/>
      <c r="D102" s="219" t="s">
        <v>180</v>
      </c>
      <c r="E102" s="230" t="s">
        <v>1</v>
      </c>
      <c r="F102" s="231" t="s">
        <v>3167</v>
      </c>
      <c r="G102" s="229"/>
      <c r="H102" s="232">
        <v>318.16500000000002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AT102" s="238" t="s">
        <v>180</v>
      </c>
      <c r="AU102" s="238" t="s">
        <v>87</v>
      </c>
      <c r="AV102" s="12" t="s">
        <v>87</v>
      </c>
      <c r="AW102" s="12" t="s">
        <v>38</v>
      </c>
      <c r="AX102" s="12" t="s">
        <v>85</v>
      </c>
      <c r="AY102" s="238" t="s">
        <v>171</v>
      </c>
    </row>
    <row r="103" s="1" customFormat="1" ht="16.5" customHeight="1">
      <c r="B103" s="38"/>
      <c r="C103" s="205" t="s">
        <v>226</v>
      </c>
      <c r="D103" s="205" t="s">
        <v>173</v>
      </c>
      <c r="E103" s="206" t="s">
        <v>902</v>
      </c>
      <c r="F103" s="207" t="s">
        <v>903</v>
      </c>
      <c r="G103" s="208" t="s">
        <v>234</v>
      </c>
      <c r="H103" s="209">
        <v>21.210999999999999</v>
      </c>
      <c r="I103" s="210"/>
      <c r="J103" s="211">
        <f>ROUND(I103*H103,2)</f>
        <v>0</v>
      </c>
      <c r="K103" s="207" t="s">
        <v>177</v>
      </c>
      <c r="L103" s="43"/>
      <c r="M103" s="212" t="s">
        <v>1</v>
      </c>
      <c r="N103" s="213" t="s">
        <v>48</v>
      </c>
      <c r="O103" s="79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AR103" s="16" t="s">
        <v>178</v>
      </c>
      <c r="AT103" s="16" t="s">
        <v>173</v>
      </c>
      <c r="AU103" s="16" t="s">
        <v>87</v>
      </c>
      <c r="AY103" s="16" t="s">
        <v>171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6" t="s">
        <v>85</v>
      </c>
      <c r="BK103" s="216">
        <f>ROUND(I103*H103,2)</f>
        <v>0</v>
      </c>
      <c r="BL103" s="16" t="s">
        <v>178</v>
      </c>
      <c r="BM103" s="16" t="s">
        <v>3168</v>
      </c>
    </row>
    <row r="104" s="10" customFormat="1" ht="25.92" customHeight="1">
      <c r="B104" s="189"/>
      <c r="C104" s="190"/>
      <c r="D104" s="191" t="s">
        <v>76</v>
      </c>
      <c r="E104" s="192" t="s">
        <v>915</v>
      </c>
      <c r="F104" s="192" t="s">
        <v>916</v>
      </c>
      <c r="G104" s="190"/>
      <c r="H104" s="190"/>
      <c r="I104" s="193"/>
      <c r="J104" s="194">
        <f>BK104</f>
        <v>0</v>
      </c>
      <c r="K104" s="190"/>
      <c r="L104" s="195"/>
      <c r="M104" s="196"/>
      <c r="N104" s="197"/>
      <c r="O104" s="197"/>
      <c r="P104" s="198">
        <f>P105+P179</f>
        <v>0</v>
      </c>
      <c r="Q104" s="197"/>
      <c r="R104" s="198">
        <f>R105+R179</f>
        <v>0.015225000000000001</v>
      </c>
      <c r="S104" s="197"/>
      <c r="T104" s="199">
        <f>T105+T179</f>
        <v>0</v>
      </c>
      <c r="AR104" s="200" t="s">
        <v>87</v>
      </c>
      <c r="AT104" s="201" t="s">
        <v>76</v>
      </c>
      <c r="AU104" s="201" t="s">
        <v>77</v>
      </c>
      <c r="AY104" s="200" t="s">
        <v>171</v>
      </c>
      <c r="BK104" s="202">
        <f>BK105+BK179</f>
        <v>0</v>
      </c>
    </row>
    <row r="105" s="10" customFormat="1" ht="22.8" customHeight="1">
      <c r="B105" s="189"/>
      <c r="C105" s="190"/>
      <c r="D105" s="191" t="s">
        <v>76</v>
      </c>
      <c r="E105" s="203" t="s">
        <v>1162</v>
      </c>
      <c r="F105" s="203" t="s">
        <v>1163</v>
      </c>
      <c r="G105" s="190"/>
      <c r="H105" s="190"/>
      <c r="I105" s="193"/>
      <c r="J105" s="204">
        <f>BK105</f>
        <v>0</v>
      </c>
      <c r="K105" s="190"/>
      <c r="L105" s="195"/>
      <c r="M105" s="196"/>
      <c r="N105" s="197"/>
      <c r="O105" s="197"/>
      <c r="P105" s="198">
        <f>SUM(P106:P178)</f>
        <v>0</v>
      </c>
      <c r="Q105" s="197"/>
      <c r="R105" s="198">
        <f>SUM(R106:R178)</f>
        <v>0</v>
      </c>
      <c r="S105" s="197"/>
      <c r="T105" s="199">
        <f>SUM(T106:T178)</f>
        <v>0</v>
      </c>
      <c r="AR105" s="200" t="s">
        <v>87</v>
      </c>
      <c r="AT105" s="201" t="s">
        <v>76</v>
      </c>
      <c r="AU105" s="201" t="s">
        <v>85</v>
      </c>
      <c r="AY105" s="200" t="s">
        <v>171</v>
      </c>
      <c r="BK105" s="202">
        <f>SUM(BK106:BK178)</f>
        <v>0</v>
      </c>
    </row>
    <row r="106" s="1" customFormat="1" ht="16.5" customHeight="1">
      <c r="B106" s="38"/>
      <c r="C106" s="205" t="s">
        <v>231</v>
      </c>
      <c r="D106" s="205" t="s">
        <v>173</v>
      </c>
      <c r="E106" s="206" t="s">
        <v>3169</v>
      </c>
      <c r="F106" s="207" t="s">
        <v>3170</v>
      </c>
      <c r="G106" s="208" t="s">
        <v>331</v>
      </c>
      <c r="H106" s="209">
        <v>10</v>
      </c>
      <c r="I106" s="210"/>
      <c r="J106" s="211">
        <f>ROUND(I106*H106,2)</f>
        <v>0</v>
      </c>
      <c r="K106" s="207" t="s">
        <v>1</v>
      </c>
      <c r="L106" s="43"/>
      <c r="M106" s="212" t="s">
        <v>1</v>
      </c>
      <c r="N106" s="213" t="s">
        <v>48</v>
      </c>
      <c r="O106" s="79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16" t="s">
        <v>254</v>
      </c>
      <c r="AT106" s="16" t="s">
        <v>173</v>
      </c>
      <c r="AU106" s="16" t="s">
        <v>87</v>
      </c>
      <c r="AY106" s="16" t="s">
        <v>171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85</v>
      </c>
      <c r="BK106" s="216">
        <f>ROUND(I106*H106,2)</f>
        <v>0</v>
      </c>
      <c r="BL106" s="16" t="s">
        <v>254</v>
      </c>
      <c r="BM106" s="16" t="s">
        <v>3171</v>
      </c>
    </row>
    <row r="107" s="1" customFormat="1" ht="16.5" customHeight="1">
      <c r="B107" s="38"/>
      <c r="C107" s="205" t="s">
        <v>236</v>
      </c>
      <c r="D107" s="205" t="s">
        <v>173</v>
      </c>
      <c r="E107" s="206" t="s">
        <v>3172</v>
      </c>
      <c r="F107" s="207" t="s">
        <v>3173</v>
      </c>
      <c r="G107" s="208" t="s">
        <v>331</v>
      </c>
      <c r="H107" s="209">
        <v>30</v>
      </c>
      <c r="I107" s="210"/>
      <c r="J107" s="211">
        <f>ROUND(I107*H107,2)</f>
        <v>0</v>
      </c>
      <c r="K107" s="207" t="s">
        <v>177</v>
      </c>
      <c r="L107" s="43"/>
      <c r="M107" s="212" t="s">
        <v>1</v>
      </c>
      <c r="N107" s="213" t="s">
        <v>48</v>
      </c>
      <c r="O107" s="79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AR107" s="16" t="s">
        <v>254</v>
      </c>
      <c r="AT107" s="16" t="s">
        <v>173</v>
      </c>
      <c r="AU107" s="16" t="s">
        <v>87</v>
      </c>
      <c r="AY107" s="16" t="s">
        <v>171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85</v>
      </c>
      <c r="BK107" s="216">
        <f>ROUND(I107*H107,2)</f>
        <v>0</v>
      </c>
      <c r="BL107" s="16" t="s">
        <v>254</v>
      </c>
      <c r="BM107" s="16" t="s">
        <v>3174</v>
      </c>
    </row>
    <row r="108" s="1" customFormat="1" ht="16.5" customHeight="1">
      <c r="B108" s="38"/>
      <c r="C108" s="205" t="s">
        <v>242</v>
      </c>
      <c r="D108" s="205" t="s">
        <v>173</v>
      </c>
      <c r="E108" s="206" t="s">
        <v>3175</v>
      </c>
      <c r="F108" s="207" t="s">
        <v>3176</v>
      </c>
      <c r="G108" s="208" t="s">
        <v>331</v>
      </c>
      <c r="H108" s="209">
        <v>25</v>
      </c>
      <c r="I108" s="210"/>
      <c r="J108" s="211">
        <f>ROUND(I108*H108,2)</f>
        <v>0</v>
      </c>
      <c r="K108" s="207" t="s">
        <v>1</v>
      </c>
      <c r="L108" s="43"/>
      <c r="M108" s="212" t="s">
        <v>1</v>
      </c>
      <c r="N108" s="213" t="s">
        <v>48</v>
      </c>
      <c r="O108" s="79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AR108" s="16" t="s">
        <v>254</v>
      </c>
      <c r="AT108" s="16" t="s">
        <v>173</v>
      </c>
      <c r="AU108" s="16" t="s">
        <v>87</v>
      </c>
      <c r="AY108" s="16" t="s">
        <v>171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6" t="s">
        <v>85</v>
      </c>
      <c r="BK108" s="216">
        <f>ROUND(I108*H108,2)</f>
        <v>0</v>
      </c>
      <c r="BL108" s="16" t="s">
        <v>254</v>
      </c>
      <c r="BM108" s="16" t="s">
        <v>3177</v>
      </c>
    </row>
    <row r="109" s="1" customFormat="1" ht="16.5" customHeight="1">
      <c r="B109" s="38"/>
      <c r="C109" s="205" t="s">
        <v>8</v>
      </c>
      <c r="D109" s="205" t="s">
        <v>173</v>
      </c>
      <c r="E109" s="206" t="s">
        <v>3178</v>
      </c>
      <c r="F109" s="207" t="s">
        <v>3179</v>
      </c>
      <c r="G109" s="208" t="s">
        <v>331</v>
      </c>
      <c r="H109" s="209">
        <v>77</v>
      </c>
      <c r="I109" s="210"/>
      <c r="J109" s="211">
        <f>ROUND(I109*H109,2)</f>
        <v>0</v>
      </c>
      <c r="K109" s="207" t="s">
        <v>1</v>
      </c>
      <c r="L109" s="43"/>
      <c r="M109" s="212" t="s">
        <v>1</v>
      </c>
      <c r="N109" s="213" t="s">
        <v>48</v>
      </c>
      <c r="O109" s="79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AR109" s="16" t="s">
        <v>254</v>
      </c>
      <c r="AT109" s="16" t="s">
        <v>173</v>
      </c>
      <c r="AU109" s="16" t="s">
        <v>87</v>
      </c>
      <c r="AY109" s="16" t="s">
        <v>171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6" t="s">
        <v>85</v>
      </c>
      <c r="BK109" s="216">
        <f>ROUND(I109*H109,2)</f>
        <v>0</v>
      </c>
      <c r="BL109" s="16" t="s">
        <v>254</v>
      </c>
      <c r="BM109" s="16" t="s">
        <v>3180</v>
      </c>
    </row>
    <row r="110" s="1" customFormat="1" ht="16.5" customHeight="1">
      <c r="B110" s="38"/>
      <c r="C110" s="205" t="s">
        <v>254</v>
      </c>
      <c r="D110" s="205" t="s">
        <v>173</v>
      </c>
      <c r="E110" s="206" t="s">
        <v>3181</v>
      </c>
      <c r="F110" s="207" t="s">
        <v>3182</v>
      </c>
      <c r="G110" s="208" t="s">
        <v>189</v>
      </c>
      <c r="H110" s="209">
        <v>26.065000000000001</v>
      </c>
      <c r="I110" s="210"/>
      <c r="J110" s="211">
        <f>ROUND(I110*H110,2)</f>
        <v>0</v>
      </c>
      <c r="K110" s="207" t="s">
        <v>1</v>
      </c>
      <c r="L110" s="43"/>
      <c r="M110" s="212" t="s">
        <v>1</v>
      </c>
      <c r="N110" s="213" t="s">
        <v>48</v>
      </c>
      <c r="O110" s="79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AR110" s="16" t="s">
        <v>254</v>
      </c>
      <c r="AT110" s="16" t="s">
        <v>173</v>
      </c>
      <c r="AU110" s="16" t="s">
        <v>87</v>
      </c>
      <c r="AY110" s="16" t="s">
        <v>171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85</v>
      </c>
      <c r="BK110" s="216">
        <f>ROUND(I110*H110,2)</f>
        <v>0</v>
      </c>
      <c r="BL110" s="16" t="s">
        <v>254</v>
      </c>
      <c r="BM110" s="16" t="s">
        <v>3183</v>
      </c>
    </row>
    <row r="111" s="1" customFormat="1" ht="16.5" customHeight="1">
      <c r="B111" s="38"/>
      <c r="C111" s="205" t="s">
        <v>260</v>
      </c>
      <c r="D111" s="205" t="s">
        <v>173</v>
      </c>
      <c r="E111" s="206" t="s">
        <v>3184</v>
      </c>
      <c r="F111" s="207" t="s">
        <v>3185</v>
      </c>
      <c r="G111" s="208" t="s">
        <v>189</v>
      </c>
      <c r="H111" s="209">
        <v>27.199999999999999</v>
      </c>
      <c r="I111" s="210"/>
      <c r="J111" s="211">
        <f>ROUND(I111*H111,2)</f>
        <v>0</v>
      </c>
      <c r="K111" s="207" t="s">
        <v>1</v>
      </c>
      <c r="L111" s="43"/>
      <c r="M111" s="212" t="s">
        <v>1</v>
      </c>
      <c r="N111" s="213" t="s">
        <v>48</v>
      </c>
      <c r="O111" s="79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AR111" s="16" t="s">
        <v>254</v>
      </c>
      <c r="AT111" s="16" t="s">
        <v>173</v>
      </c>
      <c r="AU111" s="16" t="s">
        <v>87</v>
      </c>
      <c r="AY111" s="16" t="s">
        <v>171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6" t="s">
        <v>85</v>
      </c>
      <c r="BK111" s="216">
        <f>ROUND(I111*H111,2)</f>
        <v>0</v>
      </c>
      <c r="BL111" s="16" t="s">
        <v>254</v>
      </c>
      <c r="BM111" s="16" t="s">
        <v>3186</v>
      </c>
    </row>
    <row r="112" s="1" customFormat="1" ht="16.5" customHeight="1">
      <c r="B112" s="38"/>
      <c r="C112" s="205" t="s">
        <v>265</v>
      </c>
      <c r="D112" s="205" t="s">
        <v>173</v>
      </c>
      <c r="E112" s="206" t="s">
        <v>3187</v>
      </c>
      <c r="F112" s="207" t="s">
        <v>3188</v>
      </c>
      <c r="G112" s="208" t="s">
        <v>189</v>
      </c>
      <c r="H112" s="209">
        <v>2.5</v>
      </c>
      <c r="I112" s="210"/>
      <c r="J112" s="211">
        <f>ROUND(I112*H112,2)</f>
        <v>0</v>
      </c>
      <c r="K112" s="207" t="s">
        <v>1</v>
      </c>
      <c r="L112" s="43"/>
      <c r="M112" s="212" t="s">
        <v>1</v>
      </c>
      <c r="N112" s="213" t="s">
        <v>48</v>
      </c>
      <c r="O112" s="79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16" t="s">
        <v>254</v>
      </c>
      <c r="AT112" s="16" t="s">
        <v>173</v>
      </c>
      <c r="AU112" s="16" t="s">
        <v>87</v>
      </c>
      <c r="AY112" s="16" t="s">
        <v>171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85</v>
      </c>
      <c r="BK112" s="216">
        <f>ROUND(I112*H112,2)</f>
        <v>0</v>
      </c>
      <c r="BL112" s="16" t="s">
        <v>254</v>
      </c>
      <c r="BM112" s="16" t="s">
        <v>3189</v>
      </c>
    </row>
    <row r="113" s="1" customFormat="1" ht="16.5" customHeight="1">
      <c r="B113" s="38"/>
      <c r="C113" s="205" t="s">
        <v>272</v>
      </c>
      <c r="D113" s="205" t="s">
        <v>173</v>
      </c>
      <c r="E113" s="206" t="s">
        <v>3190</v>
      </c>
      <c r="F113" s="207" t="s">
        <v>3191</v>
      </c>
      <c r="G113" s="208" t="s">
        <v>189</v>
      </c>
      <c r="H113" s="209">
        <v>12.5</v>
      </c>
      <c r="I113" s="210"/>
      <c r="J113" s="211">
        <f>ROUND(I113*H113,2)</f>
        <v>0</v>
      </c>
      <c r="K113" s="207" t="s">
        <v>1</v>
      </c>
      <c r="L113" s="43"/>
      <c r="M113" s="212" t="s">
        <v>1</v>
      </c>
      <c r="N113" s="213" t="s">
        <v>48</v>
      </c>
      <c r="O113" s="79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AR113" s="16" t="s">
        <v>254</v>
      </c>
      <c r="AT113" s="16" t="s">
        <v>173</v>
      </c>
      <c r="AU113" s="16" t="s">
        <v>87</v>
      </c>
      <c r="AY113" s="16" t="s">
        <v>171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6" t="s">
        <v>85</v>
      </c>
      <c r="BK113" s="216">
        <f>ROUND(I113*H113,2)</f>
        <v>0</v>
      </c>
      <c r="BL113" s="16" t="s">
        <v>254</v>
      </c>
      <c r="BM113" s="16" t="s">
        <v>3192</v>
      </c>
    </row>
    <row r="114" s="1" customFormat="1" ht="16.5" customHeight="1">
      <c r="B114" s="38"/>
      <c r="C114" s="205" t="s">
        <v>277</v>
      </c>
      <c r="D114" s="205" t="s">
        <v>173</v>
      </c>
      <c r="E114" s="206" t="s">
        <v>3193</v>
      </c>
      <c r="F114" s="207" t="s">
        <v>3194</v>
      </c>
      <c r="G114" s="208" t="s">
        <v>189</v>
      </c>
      <c r="H114" s="209">
        <v>23.100000000000001</v>
      </c>
      <c r="I114" s="210"/>
      <c r="J114" s="211">
        <f>ROUND(I114*H114,2)</f>
        <v>0</v>
      </c>
      <c r="K114" s="207" t="s">
        <v>1</v>
      </c>
      <c r="L114" s="43"/>
      <c r="M114" s="212" t="s">
        <v>1</v>
      </c>
      <c r="N114" s="213" t="s">
        <v>48</v>
      </c>
      <c r="O114" s="79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AR114" s="16" t="s">
        <v>254</v>
      </c>
      <c r="AT114" s="16" t="s">
        <v>173</v>
      </c>
      <c r="AU114" s="16" t="s">
        <v>87</v>
      </c>
      <c r="AY114" s="16" t="s">
        <v>171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6" t="s">
        <v>85</v>
      </c>
      <c r="BK114" s="216">
        <f>ROUND(I114*H114,2)</f>
        <v>0</v>
      </c>
      <c r="BL114" s="16" t="s">
        <v>254</v>
      </c>
      <c r="BM114" s="16" t="s">
        <v>3195</v>
      </c>
    </row>
    <row r="115" s="1" customFormat="1" ht="16.5" customHeight="1">
      <c r="B115" s="38"/>
      <c r="C115" s="205" t="s">
        <v>7</v>
      </c>
      <c r="D115" s="205" t="s">
        <v>173</v>
      </c>
      <c r="E115" s="206" t="s">
        <v>3196</v>
      </c>
      <c r="F115" s="207" t="s">
        <v>3197</v>
      </c>
      <c r="G115" s="208" t="s">
        <v>189</v>
      </c>
      <c r="H115" s="209">
        <v>12.5</v>
      </c>
      <c r="I115" s="210"/>
      <c r="J115" s="211">
        <f>ROUND(I115*H115,2)</f>
        <v>0</v>
      </c>
      <c r="K115" s="207" t="s">
        <v>1</v>
      </c>
      <c r="L115" s="43"/>
      <c r="M115" s="212" t="s">
        <v>1</v>
      </c>
      <c r="N115" s="213" t="s">
        <v>48</v>
      </c>
      <c r="O115" s="79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AR115" s="16" t="s">
        <v>254</v>
      </c>
      <c r="AT115" s="16" t="s">
        <v>173</v>
      </c>
      <c r="AU115" s="16" t="s">
        <v>87</v>
      </c>
      <c r="AY115" s="16" t="s">
        <v>171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6" t="s">
        <v>85</v>
      </c>
      <c r="BK115" s="216">
        <f>ROUND(I115*H115,2)</f>
        <v>0</v>
      </c>
      <c r="BL115" s="16" t="s">
        <v>254</v>
      </c>
      <c r="BM115" s="16" t="s">
        <v>3198</v>
      </c>
    </row>
    <row r="116" s="1" customFormat="1" ht="22.5" customHeight="1">
      <c r="B116" s="38"/>
      <c r="C116" s="205" t="s">
        <v>288</v>
      </c>
      <c r="D116" s="205" t="s">
        <v>173</v>
      </c>
      <c r="E116" s="206" t="s">
        <v>3199</v>
      </c>
      <c r="F116" s="207" t="s">
        <v>3200</v>
      </c>
      <c r="G116" s="208" t="s">
        <v>189</v>
      </c>
      <c r="H116" s="209">
        <v>2450</v>
      </c>
      <c r="I116" s="210"/>
      <c r="J116" s="211">
        <f>ROUND(I116*H116,2)</f>
        <v>0</v>
      </c>
      <c r="K116" s="207" t="s">
        <v>1</v>
      </c>
      <c r="L116" s="43"/>
      <c r="M116" s="212" t="s">
        <v>1</v>
      </c>
      <c r="N116" s="213" t="s">
        <v>48</v>
      </c>
      <c r="O116" s="79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AR116" s="16" t="s">
        <v>254</v>
      </c>
      <c r="AT116" s="16" t="s">
        <v>173</v>
      </c>
      <c r="AU116" s="16" t="s">
        <v>87</v>
      </c>
      <c r="AY116" s="16" t="s">
        <v>171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85</v>
      </c>
      <c r="BK116" s="216">
        <f>ROUND(I116*H116,2)</f>
        <v>0</v>
      </c>
      <c r="BL116" s="16" t="s">
        <v>254</v>
      </c>
      <c r="BM116" s="16" t="s">
        <v>3201</v>
      </c>
    </row>
    <row r="117" s="1" customFormat="1" ht="22.5" customHeight="1">
      <c r="B117" s="38"/>
      <c r="C117" s="205" t="s">
        <v>293</v>
      </c>
      <c r="D117" s="205" t="s">
        <v>173</v>
      </c>
      <c r="E117" s="206" t="s">
        <v>3202</v>
      </c>
      <c r="F117" s="207" t="s">
        <v>3203</v>
      </c>
      <c r="G117" s="208" t="s">
        <v>189</v>
      </c>
      <c r="H117" s="209">
        <v>2628</v>
      </c>
      <c r="I117" s="210"/>
      <c r="J117" s="211">
        <f>ROUND(I117*H117,2)</f>
        <v>0</v>
      </c>
      <c r="K117" s="207" t="s">
        <v>1</v>
      </c>
      <c r="L117" s="43"/>
      <c r="M117" s="212" t="s">
        <v>1</v>
      </c>
      <c r="N117" s="213" t="s">
        <v>48</v>
      </c>
      <c r="O117" s="79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AR117" s="16" t="s">
        <v>254</v>
      </c>
      <c r="AT117" s="16" t="s">
        <v>173</v>
      </c>
      <c r="AU117" s="16" t="s">
        <v>87</v>
      </c>
      <c r="AY117" s="16" t="s">
        <v>171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6" t="s">
        <v>85</v>
      </c>
      <c r="BK117" s="216">
        <f>ROUND(I117*H117,2)</f>
        <v>0</v>
      </c>
      <c r="BL117" s="16" t="s">
        <v>254</v>
      </c>
      <c r="BM117" s="16" t="s">
        <v>3204</v>
      </c>
    </row>
    <row r="118" s="1" customFormat="1" ht="16.5" customHeight="1">
      <c r="B118" s="38"/>
      <c r="C118" s="205" t="s">
        <v>299</v>
      </c>
      <c r="D118" s="205" t="s">
        <v>173</v>
      </c>
      <c r="E118" s="206" t="s">
        <v>3205</v>
      </c>
      <c r="F118" s="207" t="s">
        <v>3206</v>
      </c>
      <c r="G118" s="208" t="s">
        <v>331</v>
      </c>
      <c r="H118" s="209">
        <v>1</v>
      </c>
      <c r="I118" s="210"/>
      <c r="J118" s="211">
        <f>ROUND(I118*H118,2)</f>
        <v>0</v>
      </c>
      <c r="K118" s="207" t="s">
        <v>177</v>
      </c>
      <c r="L118" s="43"/>
      <c r="M118" s="212" t="s">
        <v>1</v>
      </c>
      <c r="N118" s="213" t="s">
        <v>48</v>
      </c>
      <c r="O118" s="79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AR118" s="16" t="s">
        <v>254</v>
      </c>
      <c r="AT118" s="16" t="s">
        <v>173</v>
      </c>
      <c r="AU118" s="16" t="s">
        <v>87</v>
      </c>
      <c r="AY118" s="16" t="s">
        <v>171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6" t="s">
        <v>85</v>
      </c>
      <c r="BK118" s="216">
        <f>ROUND(I118*H118,2)</f>
        <v>0</v>
      </c>
      <c r="BL118" s="16" t="s">
        <v>254</v>
      </c>
      <c r="BM118" s="16" t="s">
        <v>3207</v>
      </c>
    </row>
    <row r="119" s="11" customFormat="1">
      <c r="B119" s="217"/>
      <c r="C119" s="218"/>
      <c r="D119" s="219" t="s">
        <v>180</v>
      </c>
      <c r="E119" s="220" t="s">
        <v>1</v>
      </c>
      <c r="F119" s="221" t="s">
        <v>3208</v>
      </c>
      <c r="G119" s="218"/>
      <c r="H119" s="220" t="s">
        <v>1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180</v>
      </c>
      <c r="AU119" s="227" t="s">
        <v>87</v>
      </c>
      <c r="AV119" s="11" t="s">
        <v>85</v>
      </c>
      <c r="AW119" s="11" t="s">
        <v>38</v>
      </c>
      <c r="AX119" s="11" t="s">
        <v>77</v>
      </c>
      <c r="AY119" s="227" t="s">
        <v>171</v>
      </c>
    </row>
    <row r="120" s="12" customFormat="1">
      <c r="B120" s="228"/>
      <c r="C120" s="229"/>
      <c r="D120" s="219" t="s">
        <v>180</v>
      </c>
      <c r="E120" s="230" t="s">
        <v>1</v>
      </c>
      <c r="F120" s="231" t="s">
        <v>85</v>
      </c>
      <c r="G120" s="229"/>
      <c r="H120" s="232">
        <v>1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AT120" s="238" t="s">
        <v>180</v>
      </c>
      <c r="AU120" s="238" t="s">
        <v>87</v>
      </c>
      <c r="AV120" s="12" t="s">
        <v>87</v>
      </c>
      <c r="AW120" s="12" t="s">
        <v>38</v>
      </c>
      <c r="AX120" s="12" t="s">
        <v>85</v>
      </c>
      <c r="AY120" s="238" t="s">
        <v>171</v>
      </c>
    </row>
    <row r="121" s="1" customFormat="1" ht="16.5" customHeight="1">
      <c r="B121" s="38"/>
      <c r="C121" s="205" t="s">
        <v>305</v>
      </c>
      <c r="D121" s="205" t="s">
        <v>173</v>
      </c>
      <c r="E121" s="206" t="s">
        <v>3209</v>
      </c>
      <c r="F121" s="207" t="s">
        <v>3210</v>
      </c>
      <c r="G121" s="208" t="s">
        <v>331</v>
      </c>
      <c r="H121" s="209">
        <v>1</v>
      </c>
      <c r="I121" s="210"/>
      <c r="J121" s="211">
        <f>ROUND(I121*H121,2)</f>
        <v>0</v>
      </c>
      <c r="K121" s="207" t="s">
        <v>177</v>
      </c>
      <c r="L121" s="43"/>
      <c r="M121" s="212" t="s">
        <v>1</v>
      </c>
      <c r="N121" s="213" t="s">
        <v>48</v>
      </c>
      <c r="O121" s="79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AR121" s="16" t="s">
        <v>254</v>
      </c>
      <c r="AT121" s="16" t="s">
        <v>173</v>
      </c>
      <c r="AU121" s="16" t="s">
        <v>87</v>
      </c>
      <c r="AY121" s="16" t="s">
        <v>171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6" t="s">
        <v>85</v>
      </c>
      <c r="BK121" s="216">
        <f>ROUND(I121*H121,2)</f>
        <v>0</v>
      </c>
      <c r="BL121" s="16" t="s">
        <v>254</v>
      </c>
      <c r="BM121" s="16" t="s">
        <v>3211</v>
      </c>
    </row>
    <row r="122" s="11" customFormat="1">
      <c r="B122" s="217"/>
      <c r="C122" s="218"/>
      <c r="D122" s="219" t="s">
        <v>180</v>
      </c>
      <c r="E122" s="220" t="s">
        <v>1</v>
      </c>
      <c r="F122" s="221" t="s">
        <v>3208</v>
      </c>
      <c r="G122" s="218"/>
      <c r="H122" s="220" t="s">
        <v>1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180</v>
      </c>
      <c r="AU122" s="227" t="s">
        <v>87</v>
      </c>
      <c r="AV122" s="11" t="s">
        <v>85</v>
      </c>
      <c r="AW122" s="11" t="s">
        <v>38</v>
      </c>
      <c r="AX122" s="11" t="s">
        <v>77</v>
      </c>
      <c r="AY122" s="227" t="s">
        <v>171</v>
      </c>
    </row>
    <row r="123" s="12" customFormat="1">
      <c r="B123" s="228"/>
      <c r="C123" s="229"/>
      <c r="D123" s="219" t="s">
        <v>180</v>
      </c>
      <c r="E123" s="230" t="s">
        <v>1</v>
      </c>
      <c r="F123" s="231" t="s">
        <v>85</v>
      </c>
      <c r="G123" s="229"/>
      <c r="H123" s="232">
        <v>1</v>
      </c>
      <c r="I123" s="233"/>
      <c r="J123" s="229"/>
      <c r="K123" s="229"/>
      <c r="L123" s="234"/>
      <c r="M123" s="235"/>
      <c r="N123" s="236"/>
      <c r="O123" s="236"/>
      <c r="P123" s="236"/>
      <c r="Q123" s="236"/>
      <c r="R123" s="236"/>
      <c r="S123" s="236"/>
      <c r="T123" s="237"/>
      <c r="AT123" s="238" t="s">
        <v>180</v>
      </c>
      <c r="AU123" s="238" t="s">
        <v>87</v>
      </c>
      <c r="AV123" s="12" t="s">
        <v>87</v>
      </c>
      <c r="AW123" s="12" t="s">
        <v>38</v>
      </c>
      <c r="AX123" s="12" t="s">
        <v>85</v>
      </c>
      <c r="AY123" s="238" t="s">
        <v>171</v>
      </c>
    </row>
    <row r="124" s="1" customFormat="1" ht="16.5" customHeight="1">
      <c r="B124" s="38"/>
      <c r="C124" s="205" t="s">
        <v>312</v>
      </c>
      <c r="D124" s="205" t="s">
        <v>173</v>
      </c>
      <c r="E124" s="206" t="s">
        <v>3212</v>
      </c>
      <c r="F124" s="207" t="s">
        <v>3213</v>
      </c>
      <c r="G124" s="208" t="s">
        <v>331</v>
      </c>
      <c r="H124" s="209">
        <v>1</v>
      </c>
      <c r="I124" s="210"/>
      <c r="J124" s="211">
        <f>ROUND(I124*H124,2)</f>
        <v>0</v>
      </c>
      <c r="K124" s="207" t="s">
        <v>1</v>
      </c>
      <c r="L124" s="43"/>
      <c r="M124" s="212" t="s">
        <v>1</v>
      </c>
      <c r="N124" s="213" t="s">
        <v>48</v>
      </c>
      <c r="O124" s="79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AR124" s="16" t="s">
        <v>254</v>
      </c>
      <c r="AT124" s="16" t="s">
        <v>173</v>
      </c>
      <c r="AU124" s="16" t="s">
        <v>87</v>
      </c>
      <c r="AY124" s="16" t="s">
        <v>171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6" t="s">
        <v>85</v>
      </c>
      <c r="BK124" s="216">
        <f>ROUND(I124*H124,2)</f>
        <v>0</v>
      </c>
      <c r="BL124" s="16" t="s">
        <v>254</v>
      </c>
      <c r="BM124" s="16" t="s">
        <v>3214</v>
      </c>
    </row>
    <row r="125" s="11" customFormat="1">
      <c r="B125" s="217"/>
      <c r="C125" s="218"/>
      <c r="D125" s="219" t="s">
        <v>180</v>
      </c>
      <c r="E125" s="220" t="s">
        <v>1</v>
      </c>
      <c r="F125" s="221" t="s">
        <v>3208</v>
      </c>
      <c r="G125" s="218"/>
      <c r="H125" s="220" t="s">
        <v>1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180</v>
      </c>
      <c r="AU125" s="227" t="s">
        <v>87</v>
      </c>
      <c r="AV125" s="11" t="s">
        <v>85</v>
      </c>
      <c r="AW125" s="11" t="s">
        <v>38</v>
      </c>
      <c r="AX125" s="11" t="s">
        <v>77</v>
      </c>
      <c r="AY125" s="227" t="s">
        <v>171</v>
      </c>
    </row>
    <row r="126" s="12" customFormat="1">
      <c r="B126" s="228"/>
      <c r="C126" s="229"/>
      <c r="D126" s="219" t="s">
        <v>180</v>
      </c>
      <c r="E126" s="230" t="s">
        <v>1</v>
      </c>
      <c r="F126" s="231" t="s">
        <v>85</v>
      </c>
      <c r="G126" s="229"/>
      <c r="H126" s="232">
        <v>1</v>
      </c>
      <c r="I126" s="233"/>
      <c r="J126" s="229"/>
      <c r="K126" s="229"/>
      <c r="L126" s="234"/>
      <c r="M126" s="235"/>
      <c r="N126" s="236"/>
      <c r="O126" s="236"/>
      <c r="P126" s="236"/>
      <c r="Q126" s="236"/>
      <c r="R126" s="236"/>
      <c r="S126" s="236"/>
      <c r="T126" s="237"/>
      <c r="AT126" s="238" t="s">
        <v>180</v>
      </c>
      <c r="AU126" s="238" t="s">
        <v>87</v>
      </c>
      <c r="AV126" s="12" t="s">
        <v>87</v>
      </c>
      <c r="AW126" s="12" t="s">
        <v>38</v>
      </c>
      <c r="AX126" s="12" t="s">
        <v>85</v>
      </c>
      <c r="AY126" s="238" t="s">
        <v>171</v>
      </c>
    </row>
    <row r="127" s="1" customFormat="1" ht="16.5" customHeight="1">
      <c r="B127" s="38"/>
      <c r="C127" s="205" t="s">
        <v>317</v>
      </c>
      <c r="D127" s="205" t="s">
        <v>173</v>
      </c>
      <c r="E127" s="206" t="s">
        <v>3215</v>
      </c>
      <c r="F127" s="207" t="s">
        <v>3216</v>
      </c>
      <c r="G127" s="208" t="s">
        <v>331</v>
      </c>
      <c r="H127" s="209">
        <v>1</v>
      </c>
      <c r="I127" s="210"/>
      <c r="J127" s="211">
        <f>ROUND(I127*H127,2)</f>
        <v>0</v>
      </c>
      <c r="K127" s="207" t="s">
        <v>1</v>
      </c>
      <c r="L127" s="43"/>
      <c r="M127" s="212" t="s">
        <v>1</v>
      </c>
      <c r="N127" s="213" t="s">
        <v>48</v>
      </c>
      <c r="O127" s="79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AR127" s="16" t="s">
        <v>254</v>
      </c>
      <c r="AT127" s="16" t="s">
        <v>173</v>
      </c>
      <c r="AU127" s="16" t="s">
        <v>87</v>
      </c>
      <c r="AY127" s="16" t="s">
        <v>171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85</v>
      </c>
      <c r="BK127" s="216">
        <f>ROUND(I127*H127,2)</f>
        <v>0</v>
      </c>
      <c r="BL127" s="16" t="s">
        <v>254</v>
      </c>
      <c r="BM127" s="16" t="s">
        <v>3217</v>
      </c>
    </row>
    <row r="128" s="11" customFormat="1">
      <c r="B128" s="217"/>
      <c r="C128" s="218"/>
      <c r="D128" s="219" t="s">
        <v>180</v>
      </c>
      <c r="E128" s="220" t="s">
        <v>1</v>
      </c>
      <c r="F128" s="221" t="s">
        <v>3208</v>
      </c>
      <c r="G128" s="218"/>
      <c r="H128" s="220" t="s">
        <v>1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180</v>
      </c>
      <c r="AU128" s="227" t="s">
        <v>87</v>
      </c>
      <c r="AV128" s="11" t="s">
        <v>85</v>
      </c>
      <c r="AW128" s="11" t="s">
        <v>38</v>
      </c>
      <c r="AX128" s="11" t="s">
        <v>77</v>
      </c>
      <c r="AY128" s="227" t="s">
        <v>171</v>
      </c>
    </row>
    <row r="129" s="12" customFormat="1">
      <c r="B129" s="228"/>
      <c r="C129" s="229"/>
      <c r="D129" s="219" t="s">
        <v>180</v>
      </c>
      <c r="E129" s="230" t="s">
        <v>1</v>
      </c>
      <c r="F129" s="231" t="s">
        <v>85</v>
      </c>
      <c r="G129" s="229"/>
      <c r="H129" s="232">
        <v>1</v>
      </c>
      <c r="I129" s="233"/>
      <c r="J129" s="229"/>
      <c r="K129" s="229"/>
      <c r="L129" s="234"/>
      <c r="M129" s="235"/>
      <c r="N129" s="236"/>
      <c r="O129" s="236"/>
      <c r="P129" s="236"/>
      <c r="Q129" s="236"/>
      <c r="R129" s="236"/>
      <c r="S129" s="236"/>
      <c r="T129" s="237"/>
      <c r="AT129" s="238" t="s">
        <v>180</v>
      </c>
      <c r="AU129" s="238" t="s">
        <v>87</v>
      </c>
      <c r="AV129" s="12" t="s">
        <v>87</v>
      </c>
      <c r="AW129" s="12" t="s">
        <v>38</v>
      </c>
      <c r="AX129" s="12" t="s">
        <v>85</v>
      </c>
      <c r="AY129" s="238" t="s">
        <v>171</v>
      </c>
    </row>
    <row r="130" s="1" customFormat="1" ht="16.5" customHeight="1">
      <c r="B130" s="38"/>
      <c r="C130" s="205" t="s">
        <v>323</v>
      </c>
      <c r="D130" s="205" t="s">
        <v>173</v>
      </c>
      <c r="E130" s="206" t="s">
        <v>3218</v>
      </c>
      <c r="F130" s="207" t="s">
        <v>3219</v>
      </c>
      <c r="G130" s="208" t="s">
        <v>331</v>
      </c>
      <c r="H130" s="209">
        <v>17</v>
      </c>
      <c r="I130" s="210"/>
      <c r="J130" s="211">
        <f>ROUND(I130*H130,2)</f>
        <v>0</v>
      </c>
      <c r="K130" s="207" t="s">
        <v>177</v>
      </c>
      <c r="L130" s="43"/>
      <c r="M130" s="212" t="s">
        <v>1</v>
      </c>
      <c r="N130" s="213" t="s">
        <v>48</v>
      </c>
      <c r="O130" s="79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AR130" s="16" t="s">
        <v>254</v>
      </c>
      <c r="AT130" s="16" t="s">
        <v>173</v>
      </c>
      <c r="AU130" s="16" t="s">
        <v>87</v>
      </c>
      <c r="AY130" s="16" t="s">
        <v>171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6" t="s">
        <v>85</v>
      </c>
      <c r="BK130" s="216">
        <f>ROUND(I130*H130,2)</f>
        <v>0</v>
      </c>
      <c r="BL130" s="16" t="s">
        <v>254</v>
      </c>
      <c r="BM130" s="16" t="s">
        <v>3220</v>
      </c>
    </row>
    <row r="131" s="1" customFormat="1" ht="16.5" customHeight="1">
      <c r="B131" s="38"/>
      <c r="C131" s="205" t="s">
        <v>328</v>
      </c>
      <c r="D131" s="205" t="s">
        <v>173</v>
      </c>
      <c r="E131" s="206" t="s">
        <v>3221</v>
      </c>
      <c r="F131" s="207" t="s">
        <v>3222</v>
      </c>
      <c r="G131" s="208" t="s">
        <v>331</v>
      </c>
      <c r="H131" s="209">
        <v>14</v>
      </c>
      <c r="I131" s="210"/>
      <c r="J131" s="211">
        <f>ROUND(I131*H131,2)</f>
        <v>0</v>
      </c>
      <c r="K131" s="207" t="s">
        <v>1</v>
      </c>
      <c r="L131" s="43"/>
      <c r="M131" s="212" t="s">
        <v>1</v>
      </c>
      <c r="N131" s="213" t="s">
        <v>48</v>
      </c>
      <c r="O131" s="79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AR131" s="16" t="s">
        <v>254</v>
      </c>
      <c r="AT131" s="16" t="s">
        <v>173</v>
      </c>
      <c r="AU131" s="16" t="s">
        <v>87</v>
      </c>
      <c r="AY131" s="16" t="s">
        <v>171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6" t="s">
        <v>85</v>
      </c>
      <c r="BK131" s="216">
        <f>ROUND(I131*H131,2)</f>
        <v>0</v>
      </c>
      <c r="BL131" s="16" t="s">
        <v>254</v>
      </c>
      <c r="BM131" s="16" t="s">
        <v>3223</v>
      </c>
    </row>
    <row r="132" s="1" customFormat="1" ht="16.5" customHeight="1">
      <c r="B132" s="38"/>
      <c r="C132" s="205" t="s">
        <v>334</v>
      </c>
      <c r="D132" s="205" t="s">
        <v>173</v>
      </c>
      <c r="E132" s="206" t="s">
        <v>3224</v>
      </c>
      <c r="F132" s="207" t="s">
        <v>3225</v>
      </c>
      <c r="G132" s="208" t="s">
        <v>331</v>
      </c>
      <c r="H132" s="209">
        <v>4</v>
      </c>
      <c r="I132" s="210"/>
      <c r="J132" s="211">
        <f>ROUND(I132*H132,2)</f>
        <v>0</v>
      </c>
      <c r="K132" s="207" t="s">
        <v>1</v>
      </c>
      <c r="L132" s="43"/>
      <c r="M132" s="212" t="s">
        <v>1</v>
      </c>
      <c r="N132" s="213" t="s">
        <v>48</v>
      </c>
      <c r="O132" s="79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AR132" s="16" t="s">
        <v>254</v>
      </c>
      <c r="AT132" s="16" t="s">
        <v>173</v>
      </c>
      <c r="AU132" s="16" t="s">
        <v>87</v>
      </c>
      <c r="AY132" s="16" t="s">
        <v>171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6" t="s">
        <v>85</v>
      </c>
      <c r="BK132" s="216">
        <f>ROUND(I132*H132,2)</f>
        <v>0</v>
      </c>
      <c r="BL132" s="16" t="s">
        <v>254</v>
      </c>
      <c r="BM132" s="16" t="s">
        <v>3226</v>
      </c>
    </row>
    <row r="133" s="1" customFormat="1" ht="16.5" customHeight="1">
      <c r="B133" s="38"/>
      <c r="C133" s="205" t="s">
        <v>339</v>
      </c>
      <c r="D133" s="205" t="s">
        <v>173</v>
      </c>
      <c r="E133" s="206" t="s">
        <v>3227</v>
      </c>
      <c r="F133" s="207" t="s">
        <v>3228</v>
      </c>
      <c r="G133" s="208" t="s">
        <v>331</v>
      </c>
      <c r="H133" s="209">
        <v>1</v>
      </c>
      <c r="I133" s="210"/>
      <c r="J133" s="211">
        <f>ROUND(I133*H133,2)</f>
        <v>0</v>
      </c>
      <c r="K133" s="207" t="s">
        <v>1</v>
      </c>
      <c r="L133" s="43"/>
      <c r="M133" s="212" t="s">
        <v>1</v>
      </c>
      <c r="N133" s="213" t="s">
        <v>48</v>
      </c>
      <c r="O133" s="79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AR133" s="16" t="s">
        <v>254</v>
      </c>
      <c r="AT133" s="16" t="s">
        <v>173</v>
      </c>
      <c r="AU133" s="16" t="s">
        <v>87</v>
      </c>
      <c r="AY133" s="16" t="s">
        <v>171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6" t="s">
        <v>85</v>
      </c>
      <c r="BK133" s="216">
        <f>ROUND(I133*H133,2)</f>
        <v>0</v>
      </c>
      <c r="BL133" s="16" t="s">
        <v>254</v>
      </c>
      <c r="BM133" s="16" t="s">
        <v>3229</v>
      </c>
    </row>
    <row r="134" s="1" customFormat="1" ht="16.5" customHeight="1">
      <c r="B134" s="38"/>
      <c r="C134" s="205" t="s">
        <v>343</v>
      </c>
      <c r="D134" s="205" t="s">
        <v>173</v>
      </c>
      <c r="E134" s="206" t="s">
        <v>3230</v>
      </c>
      <c r="F134" s="207" t="s">
        <v>3231</v>
      </c>
      <c r="G134" s="208" t="s">
        <v>331</v>
      </c>
      <c r="H134" s="209">
        <v>74</v>
      </c>
      <c r="I134" s="210"/>
      <c r="J134" s="211">
        <f>ROUND(I134*H134,2)</f>
        <v>0</v>
      </c>
      <c r="K134" s="207" t="s">
        <v>1</v>
      </c>
      <c r="L134" s="43"/>
      <c r="M134" s="212" t="s">
        <v>1</v>
      </c>
      <c r="N134" s="213" t="s">
        <v>48</v>
      </c>
      <c r="O134" s="79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AR134" s="16" t="s">
        <v>254</v>
      </c>
      <c r="AT134" s="16" t="s">
        <v>173</v>
      </c>
      <c r="AU134" s="16" t="s">
        <v>87</v>
      </c>
      <c r="AY134" s="16" t="s">
        <v>171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6" t="s">
        <v>85</v>
      </c>
      <c r="BK134" s="216">
        <f>ROUND(I134*H134,2)</f>
        <v>0</v>
      </c>
      <c r="BL134" s="16" t="s">
        <v>254</v>
      </c>
      <c r="BM134" s="16" t="s">
        <v>3232</v>
      </c>
    </row>
    <row r="135" s="12" customFormat="1">
      <c r="B135" s="228"/>
      <c r="C135" s="229"/>
      <c r="D135" s="219" t="s">
        <v>180</v>
      </c>
      <c r="E135" s="230" t="s">
        <v>1</v>
      </c>
      <c r="F135" s="231" t="s">
        <v>3233</v>
      </c>
      <c r="G135" s="229"/>
      <c r="H135" s="232">
        <v>74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180</v>
      </c>
      <c r="AU135" s="238" t="s">
        <v>87</v>
      </c>
      <c r="AV135" s="12" t="s">
        <v>87</v>
      </c>
      <c r="AW135" s="12" t="s">
        <v>38</v>
      </c>
      <c r="AX135" s="12" t="s">
        <v>85</v>
      </c>
      <c r="AY135" s="238" t="s">
        <v>171</v>
      </c>
    </row>
    <row r="136" s="1" customFormat="1" ht="16.5" customHeight="1">
      <c r="B136" s="38"/>
      <c r="C136" s="205" t="s">
        <v>347</v>
      </c>
      <c r="D136" s="205" t="s">
        <v>173</v>
      </c>
      <c r="E136" s="206" t="s">
        <v>3234</v>
      </c>
      <c r="F136" s="207" t="s">
        <v>3235</v>
      </c>
      <c r="G136" s="208" t="s">
        <v>331</v>
      </c>
      <c r="H136" s="209">
        <v>10</v>
      </c>
      <c r="I136" s="210"/>
      <c r="J136" s="211">
        <f>ROUND(I136*H136,2)</f>
        <v>0</v>
      </c>
      <c r="K136" s="207" t="s">
        <v>1</v>
      </c>
      <c r="L136" s="43"/>
      <c r="M136" s="212" t="s">
        <v>1</v>
      </c>
      <c r="N136" s="213" t="s">
        <v>48</v>
      </c>
      <c r="O136" s="79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AR136" s="16" t="s">
        <v>254</v>
      </c>
      <c r="AT136" s="16" t="s">
        <v>173</v>
      </c>
      <c r="AU136" s="16" t="s">
        <v>87</v>
      </c>
      <c r="AY136" s="16" t="s">
        <v>171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6" t="s">
        <v>85</v>
      </c>
      <c r="BK136" s="216">
        <f>ROUND(I136*H136,2)</f>
        <v>0</v>
      </c>
      <c r="BL136" s="16" t="s">
        <v>254</v>
      </c>
      <c r="BM136" s="16" t="s">
        <v>3236</v>
      </c>
    </row>
    <row r="137" s="1" customFormat="1" ht="16.5" customHeight="1">
      <c r="B137" s="38"/>
      <c r="C137" s="205" t="s">
        <v>353</v>
      </c>
      <c r="D137" s="205" t="s">
        <v>173</v>
      </c>
      <c r="E137" s="206" t="s">
        <v>3237</v>
      </c>
      <c r="F137" s="207" t="s">
        <v>3238</v>
      </c>
      <c r="G137" s="208" t="s">
        <v>331</v>
      </c>
      <c r="H137" s="209">
        <v>7</v>
      </c>
      <c r="I137" s="210"/>
      <c r="J137" s="211">
        <f>ROUND(I137*H137,2)</f>
        <v>0</v>
      </c>
      <c r="K137" s="207" t="s">
        <v>1</v>
      </c>
      <c r="L137" s="43"/>
      <c r="M137" s="212" t="s">
        <v>1</v>
      </c>
      <c r="N137" s="213" t="s">
        <v>48</v>
      </c>
      <c r="O137" s="79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AR137" s="16" t="s">
        <v>254</v>
      </c>
      <c r="AT137" s="16" t="s">
        <v>173</v>
      </c>
      <c r="AU137" s="16" t="s">
        <v>87</v>
      </c>
      <c r="AY137" s="16" t="s">
        <v>171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6" t="s">
        <v>85</v>
      </c>
      <c r="BK137" s="216">
        <f>ROUND(I137*H137,2)</f>
        <v>0</v>
      </c>
      <c r="BL137" s="16" t="s">
        <v>254</v>
      </c>
      <c r="BM137" s="16" t="s">
        <v>3239</v>
      </c>
    </row>
    <row r="138" s="1" customFormat="1" ht="16.5" customHeight="1">
      <c r="B138" s="38"/>
      <c r="C138" s="205" t="s">
        <v>270</v>
      </c>
      <c r="D138" s="205" t="s">
        <v>173</v>
      </c>
      <c r="E138" s="206" t="s">
        <v>3240</v>
      </c>
      <c r="F138" s="207" t="s">
        <v>3241</v>
      </c>
      <c r="G138" s="208" t="s">
        <v>331</v>
      </c>
      <c r="H138" s="209">
        <v>1</v>
      </c>
      <c r="I138" s="210"/>
      <c r="J138" s="211">
        <f>ROUND(I138*H138,2)</f>
        <v>0</v>
      </c>
      <c r="K138" s="207" t="s">
        <v>1</v>
      </c>
      <c r="L138" s="43"/>
      <c r="M138" s="212" t="s">
        <v>1</v>
      </c>
      <c r="N138" s="213" t="s">
        <v>48</v>
      </c>
      <c r="O138" s="79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AR138" s="16" t="s">
        <v>254</v>
      </c>
      <c r="AT138" s="16" t="s">
        <v>173</v>
      </c>
      <c r="AU138" s="16" t="s">
        <v>87</v>
      </c>
      <c r="AY138" s="16" t="s">
        <v>171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85</v>
      </c>
      <c r="BK138" s="216">
        <f>ROUND(I138*H138,2)</f>
        <v>0</v>
      </c>
      <c r="BL138" s="16" t="s">
        <v>254</v>
      </c>
      <c r="BM138" s="16" t="s">
        <v>3242</v>
      </c>
    </row>
    <row r="139" s="1" customFormat="1" ht="16.5" customHeight="1">
      <c r="B139" s="38"/>
      <c r="C139" s="205" t="s">
        <v>364</v>
      </c>
      <c r="D139" s="205" t="s">
        <v>173</v>
      </c>
      <c r="E139" s="206" t="s">
        <v>3243</v>
      </c>
      <c r="F139" s="207" t="s">
        <v>3244</v>
      </c>
      <c r="G139" s="208" t="s">
        <v>331</v>
      </c>
      <c r="H139" s="209">
        <v>2</v>
      </c>
      <c r="I139" s="210"/>
      <c r="J139" s="211">
        <f>ROUND(I139*H139,2)</f>
        <v>0</v>
      </c>
      <c r="K139" s="207" t="s">
        <v>1</v>
      </c>
      <c r="L139" s="43"/>
      <c r="M139" s="212" t="s">
        <v>1</v>
      </c>
      <c r="N139" s="213" t="s">
        <v>48</v>
      </c>
      <c r="O139" s="79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AR139" s="16" t="s">
        <v>254</v>
      </c>
      <c r="AT139" s="16" t="s">
        <v>173</v>
      </c>
      <c r="AU139" s="16" t="s">
        <v>87</v>
      </c>
      <c r="AY139" s="16" t="s">
        <v>171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6" t="s">
        <v>85</v>
      </c>
      <c r="BK139" s="216">
        <f>ROUND(I139*H139,2)</f>
        <v>0</v>
      </c>
      <c r="BL139" s="16" t="s">
        <v>254</v>
      </c>
      <c r="BM139" s="16" t="s">
        <v>3245</v>
      </c>
    </row>
    <row r="140" s="1" customFormat="1" ht="16.5" customHeight="1">
      <c r="B140" s="38"/>
      <c r="C140" s="205" t="s">
        <v>368</v>
      </c>
      <c r="D140" s="205" t="s">
        <v>173</v>
      </c>
      <c r="E140" s="206" t="s">
        <v>3246</v>
      </c>
      <c r="F140" s="207" t="s">
        <v>3247</v>
      </c>
      <c r="G140" s="208" t="s">
        <v>331</v>
      </c>
      <c r="H140" s="209">
        <v>5</v>
      </c>
      <c r="I140" s="210"/>
      <c r="J140" s="211">
        <f>ROUND(I140*H140,2)</f>
        <v>0</v>
      </c>
      <c r="K140" s="207" t="s">
        <v>1</v>
      </c>
      <c r="L140" s="43"/>
      <c r="M140" s="212" t="s">
        <v>1</v>
      </c>
      <c r="N140" s="213" t="s">
        <v>48</v>
      </c>
      <c r="O140" s="79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AR140" s="16" t="s">
        <v>254</v>
      </c>
      <c r="AT140" s="16" t="s">
        <v>173</v>
      </c>
      <c r="AU140" s="16" t="s">
        <v>87</v>
      </c>
      <c r="AY140" s="16" t="s">
        <v>171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6" t="s">
        <v>85</v>
      </c>
      <c r="BK140" s="216">
        <f>ROUND(I140*H140,2)</f>
        <v>0</v>
      </c>
      <c r="BL140" s="16" t="s">
        <v>254</v>
      </c>
      <c r="BM140" s="16" t="s">
        <v>3248</v>
      </c>
    </row>
    <row r="141" s="1" customFormat="1" ht="16.5" customHeight="1">
      <c r="B141" s="38"/>
      <c r="C141" s="205" t="s">
        <v>373</v>
      </c>
      <c r="D141" s="205" t="s">
        <v>173</v>
      </c>
      <c r="E141" s="206" t="s">
        <v>3249</v>
      </c>
      <c r="F141" s="207" t="s">
        <v>3250</v>
      </c>
      <c r="G141" s="208" t="s">
        <v>331</v>
      </c>
      <c r="H141" s="209">
        <v>1</v>
      </c>
      <c r="I141" s="210"/>
      <c r="J141" s="211">
        <f>ROUND(I141*H141,2)</f>
        <v>0</v>
      </c>
      <c r="K141" s="207" t="s">
        <v>1</v>
      </c>
      <c r="L141" s="43"/>
      <c r="M141" s="212" t="s">
        <v>1</v>
      </c>
      <c r="N141" s="213" t="s">
        <v>48</v>
      </c>
      <c r="O141" s="79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AR141" s="16" t="s">
        <v>254</v>
      </c>
      <c r="AT141" s="16" t="s">
        <v>173</v>
      </c>
      <c r="AU141" s="16" t="s">
        <v>87</v>
      </c>
      <c r="AY141" s="16" t="s">
        <v>171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6" t="s">
        <v>85</v>
      </c>
      <c r="BK141" s="216">
        <f>ROUND(I141*H141,2)</f>
        <v>0</v>
      </c>
      <c r="BL141" s="16" t="s">
        <v>254</v>
      </c>
      <c r="BM141" s="16" t="s">
        <v>3251</v>
      </c>
    </row>
    <row r="142" s="1" customFormat="1" ht="16.5" customHeight="1">
      <c r="B142" s="38"/>
      <c r="C142" s="205" t="s">
        <v>378</v>
      </c>
      <c r="D142" s="205" t="s">
        <v>173</v>
      </c>
      <c r="E142" s="206" t="s">
        <v>3252</v>
      </c>
      <c r="F142" s="207" t="s">
        <v>3253</v>
      </c>
      <c r="G142" s="208" t="s">
        <v>331</v>
      </c>
      <c r="H142" s="209">
        <v>1</v>
      </c>
      <c r="I142" s="210"/>
      <c r="J142" s="211">
        <f>ROUND(I142*H142,2)</f>
        <v>0</v>
      </c>
      <c r="K142" s="207" t="s">
        <v>1</v>
      </c>
      <c r="L142" s="43"/>
      <c r="M142" s="212" t="s">
        <v>1</v>
      </c>
      <c r="N142" s="213" t="s">
        <v>48</v>
      </c>
      <c r="O142" s="79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AR142" s="16" t="s">
        <v>254</v>
      </c>
      <c r="AT142" s="16" t="s">
        <v>173</v>
      </c>
      <c r="AU142" s="16" t="s">
        <v>87</v>
      </c>
      <c r="AY142" s="16" t="s">
        <v>171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6" t="s">
        <v>85</v>
      </c>
      <c r="BK142" s="216">
        <f>ROUND(I142*H142,2)</f>
        <v>0</v>
      </c>
      <c r="BL142" s="16" t="s">
        <v>254</v>
      </c>
      <c r="BM142" s="16" t="s">
        <v>3254</v>
      </c>
    </row>
    <row r="143" s="1" customFormat="1" ht="16.5" customHeight="1">
      <c r="B143" s="38"/>
      <c r="C143" s="205" t="s">
        <v>382</v>
      </c>
      <c r="D143" s="205" t="s">
        <v>173</v>
      </c>
      <c r="E143" s="206" t="s">
        <v>3255</v>
      </c>
      <c r="F143" s="207" t="s">
        <v>3256</v>
      </c>
      <c r="G143" s="208" t="s">
        <v>331</v>
      </c>
      <c r="H143" s="209">
        <v>1</v>
      </c>
      <c r="I143" s="210"/>
      <c r="J143" s="211">
        <f>ROUND(I143*H143,2)</f>
        <v>0</v>
      </c>
      <c r="K143" s="207" t="s">
        <v>1</v>
      </c>
      <c r="L143" s="43"/>
      <c r="M143" s="212" t="s">
        <v>1</v>
      </c>
      <c r="N143" s="213" t="s">
        <v>48</v>
      </c>
      <c r="O143" s="79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AR143" s="16" t="s">
        <v>254</v>
      </c>
      <c r="AT143" s="16" t="s">
        <v>173</v>
      </c>
      <c r="AU143" s="16" t="s">
        <v>87</v>
      </c>
      <c r="AY143" s="16" t="s">
        <v>171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6" t="s">
        <v>85</v>
      </c>
      <c r="BK143" s="216">
        <f>ROUND(I143*H143,2)</f>
        <v>0</v>
      </c>
      <c r="BL143" s="16" t="s">
        <v>254</v>
      </c>
      <c r="BM143" s="16" t="s">
        <v>3257</v>
      </c>
    </row>
    <row r="144" s="1" customFormat="1" ht="16.5" customHeight="1">
      <c r="B144" s="38"/>
      <c r="C144" s="205" t="s">
        <v>388</v>
      </c>
      <c r="D144" s="205" t="s">
        <v>173</v>
      </c>
      <c r="E144" s="206" t="s">
        <v>3258</v>
      </c>
      <c r="F144" s="207" t="s">
        <v>3259</v>
      </c>
      <c r="G144" s="208" t="s">
        <v>331</v>
      </c>
      <c r="H144" s="209">
        <v>1</v>
      </c>
      <c r="I144" s="210"/>
      <c r="J144" s="211">
        <f>ROUND(I144*H144,2)</f>
        <v>0</v>
      </c>
      <c r="K144" s="207" t="s">
        <v>1</v>
      </c>
      <c r="L144" s="43"/>
      <c r="M144" s="212" t="s">
        <v>1</v>
      </c>
      <c r="N144" s="213" t="s">
        <v>48</v>
      </c>
      <c r="O144" s="79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AR144" s="16" t="s">
        <v>254</v>
      </c>
      <c r="AT144" s="16" t="s">
        <v>173</v>
      </c>
      <c r="AU144" s="16" t="s">
        <v>87</v>
      </c>
      <c r="AY144" s="16" t="s">
        <v>171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6" t="s">
        <v>85</v>
      </c>
      <c r="BK144" s="216">
        <f>ROUND(I144*H144,2)</f>
        <v>0</v>
      </c>
      <c r="BL144" s="16" t="s">
        <v>254</v>
      </c>
      <c r="BM144" s="16" t="s">
        <v>3260</v>
      </c>
    </row>
    <row r="145" s="1" customFormat="1" ht="16.5" customHeight="1">
      <c r="B145" s="38"/>
      <c r="C145" s="205" t="s">
        <v>393</v>
      </c>
      <c r="D145" s="205" t="s">
        <v>173</v>
      </c>
      <c r="E145" s="206" t="s">
        <v>3261</v>
      </c>
      <c r="F145" s="207" t="s">
        <v>3262</v>
      </c>
      <c r="G145" s="208" t="s">
        <v>331</v>
      </c>
      <c r="H145" s="209">
        <v>1</v>
      </c>
      <c r="I145" s="210"/>
      <c r="J145" s="211">
        <f>ROUND(I145*H145,2)</f>
        <v>0</v>
      </c>
      <c r="K145" s="207" t="s">
        <v>1</v>
      </c>
      <c r="L145" s="43"/>
      <c r="M145" s="212" t="s">
        <v>1</v>
      </c>
      <c r="N145" s="213" t="s">
        <v>48</v>
      </c>
      <c r="O145" s="79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AR145" s="16" t="s">
        <v>254</v>
      </c>
      <c r="AT145" s="16" t="s">
        <v>173</v>
      </c>
      <c r="AU145" s="16" t="s">
        <v>87</v>
      </c>
      <c r="AY145" s="16" t="s">
        <v>171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6" t="s">
        <v>85</v>
      </c>
      <c r="BK145" s="216">
        <f>ROUND(I145*H145,2)</f>
        <v>0</v>
      </c>
      <c r="BL145" s="16" t="s">
        <v>254</v>
      </c>
      <c r="BM145" s="16" t="s">
        <v>3263</v>
      </c>
    </row>
    <row r="146" s="1" customFormat="1" ht="16.5" customHeight="1">
      <c r="B146" s="38"/>
      <c r="C146" s="205" t="s">
        <v>398</v>
      </c>
      <c r="D146" s="205" t="s">
        <v>173</v>
      </c>
      <c r="E146" s="206" t="s">
        <v>3264</v>
      </c>
      <c r="F146" s="207" t="s">
        <v>3265</v>
      </c>
      <c r="G146" s="208" t="s">
        <v>331</v>
      </c>
      <c r="H146" s="209">
        <v>1</v>
      </c>
      <c r="I146" s="210"/>
      <c r="J146" s="211">
        <f>ROUND(I146*H146,2)</f>
        <v>0</v>
      </c>
      <c r="K146" s="207" t="s">
        <v>1</v>
      </c>
      <c r="L146" s="43"/>
      <c r="M146" s="212" t="s">
        <v>1</v>
      </c>
      <c r="N146" s="213" t="s">
        <v>48</v>
      </c>
      <c r="O146" s="79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AR146" s="16" t="s">
        <v>254</v>
      </c>
      <c r="AT146" s="16" t="s">
        <v>173</v>
      </c>
      <c r="AU146" s="16" t="s">
        <v>87</v>
      </c>
      <c r="AY146" s="16" t="s">
        <v>171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6" t="s">
        <v>85</v>
      </c>
      <c r="BK146" s="216">
        <f>ROUND(I146*H146,2)</f>
        <v>0</v>
      </c>
      <c r="BL146" s="16" t="s">
        <v>254</v>
      </c>
      <c r="BM146" s="16" t="s">
        <v>3266</v>
      </c>
    </row>
    <row r="147" s="1" customFormat="1" ht="16.5" customHeight="1">
      <c r="B147" s="38"/>
      <c r="C147" s="205" t="s">
        <v>402</v>
      </c>
      <c r="D147" s="205" t="s">
        <v>173</v>
      </c>
      <c r="E147" s="206" t="s">
        <v>3267</v>
      </c>
      <c r="F147" s="207" t="s">
        <v>3268</v>
      </c>
      <c r="G147" s="208" t="s">
        <v>331</v>
      </c>
      <c r="H147" s="209">
        <v>1</v>
      </c>
      <c r="I147" s="210"/>
      <c r="J147" s="211">
        <f>ROUND(I147*H147,2)</f>
        <v>0</v>
      </c>
      <c r="K147" s="207" t="s">
        <v>1</v>
      </c>
      <c r="L147" s="43"/>
      <c r="M147" s="212" t="s">
        <v>1</v>
      </c>
      <c r="N147" s="213" t="s">
        <v>48</v>
      </c>
      <c r="O147" s="79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AR147" s="16" t="s">
        <v>254</v>
      </c>
      <c r="AT147" s="16" t="s">
        <v>173</v>
      </c>
      <c r="AU147" s="16" t="s">
        <v>87</v>
      </c>
      <c r="AY147" s="16" t="s">
        <v>171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6" t="s">
        <v>85</v>
      </c>
      <c r="BK147" s="216">
        <f>ROUND(I147*H147,2)</f>
        <v>0</v>
      </c>
      <c r="BL147" s="16" t="s">
        <v>254</v>
      </c>
      <c r="BM147" s="16" t="s">
        <v>3269</v>
      </c>
    </row>
    <row r="148" s="1" customFormat="1" ht="16.5" customHeight="1">
      <c r="B148" s="38"/>
      <c r="C148" s="205" t="s">
        <v>406</v>
      </c>
      <c r="D148" s="205" t="s">
        <v>173</v>
      </c>
      <c r="E148" s="206" t="s">
        <v>3270</v>
      </c>
      <c r="F148" s="207" t="s">
        <v>3271</v>
      </c>
      <c r="G148" s="208" t="s">
        <v>331</v>
      </c>
      <c r="H148" s="209">
        <v>1</v>
      </c>
      <c r="I148" s="210"/>
      <c r="J148" s="211">
        <f>ROUND(I148*H148,2)</f>
        <v>0</v>
      </c>
      <c r="K148" s="207" t="s">
        <v>1</v>
      </c>
      <c r="L148" s="43"/>
      <c r="M148" s="212" t="s">
        <v>1</v>
      </c>
      <c r="N148" s="213" t="s">
        <v>48</v>
      </c>
      <c r="O148" s="79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AR148" s="16" t="s">
        <v>254</v>
      </c>
      <c r="AT148" s="16" t="s">
        <v>173</v>
      </c>
      <c r="AU148" s="16" t="s">
        <v>87</v>
      </c>
      <c r="AY148" s="16" t="s">
        <v>171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6" t="s">
        <v>85</v>
      </c>
      <c r="BK148" s="216">
        <f>ROUND(I148*H148,2)</f>
        <v>0</v>
      </c>
      <c r="BL148" s="16" t="s">
        <v>254</v>
      </c>
      <c r="BM148" s="16" t="s">
        <v>3272</v>
      </c>
    </row>
    <row r="149" s="1" customFormat="1" ht="16.5" customHeight="1">
      <c r="B149" s="38"/>
      <c r="C149" s="205" t="s">
        <v>410</v>
      </c>
      <c r="D149" s="205" t="s">
        <v>173</v>
      </c>
      <c r="E149" s="206" t="s">
        <v>3273</v>
      </c>
      <c r="F149" s="207" t="s">
        <v>3274</v>
      </c>
      <c r="G149" s="208" t="s">
        <v>331</v>
      </c>
      <c r="H149" s="209">
        <v>1</v>
      </c>
      <c r="I149" s="210"/>
      <c r="J149" s="211">
        <f>ROUND(I149*H149,2)</f>
        <v>0</v>
      </c>
      <c r="K149" s="207" t="s">
        <v>1</v>
      </c>
      <c r="L149" s="43"/>
      <c r="M149" s="212" t="s">
        <v>1</v>
      </c>
      <c r="N149" s="213" t="s">
        <v>48</v>
      </c>
      <c r="O149" s="79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AR149" s="16" t="s">
        <v>254</v>
      </c>
      <c r="AT149" s="16" t="s">
        <v>173</v>
      </c>
      <c r="AU149" s="16" t="s">
        <v>87</v>
      </c>
      <c r="AY149" s="16" t="s">
        <v>171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6" t="s">
        <v>85</v>
      </c>
      <c r="BK149" s="216">
        <f>ROUND(I149*H149,2)</f>
        <v>0</v>
      </c>
      <c r="BL149" s="16" t="s">
        <v>254</v>
      </c>
      <c r="BM149" s="16" t="s">
        <v>3275</v>
      </c>
    </row>
    <row r="150" s="1" customFormat="1" ht="16.5" customHeight="1">
      <c r="B150" s="38"/>
      <c r="C150" s="205" t="s">
        <v>415</v>
      </c>
      <c r="D150" s="205" t="s">
        <v>173</v>
      </c>
      <c r="E150" s="206" t="s">
        <v>3276</v>
      </c>
      <c r="F150" s="207" t="s">
        <v>3277</v>
      </c>
      <c r="G150" s="208" t="s">
        <v>331</v>
      </c>
      <c r="H150" s="209">
        <v>1</v>
      </c>
      <c r="I150" s="210"/>
      <c r="J150" s="211">
        <f>ROUND(I150*H150,2)</f>
        <v>0</v>
      </c>
      <c r="K150" s="207" t="s">
        <v>1</v>
      </c>
      <c r="L150" s="43"/>
      <c r="M150" s="212" t="s">
        <v>1</v>
      </c>
      <c r="N150" s="213" t="s">
        <v>48</v>
      </c>
      <c r="O150" s="79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AR150" s="16" t="s">
        <v>254</v>
      </c>
      <c r="AT150" s="16" t="s">
        <v>173</v>
      </c>
      <c r="AU150" s="16" t="s">
        <v>87</v>
      </c>
      <c r="AY150" s="16" t="s">
        <v>171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6" t="s">
        <v>85</v>
      </c>
      <c r="BK150" s="216">
        <f>ROUND(I150*H150,2)</f>
        <v>0</v>
      </c>
      <c r="BL150" s="16" t="s">
        <v>254</v>
      </c>
      <c r="BM150" s="16" t="s">
        <v>3278</v>
      </c>
    </row>
    <row r="151" s="1" customFormat="1" ht="16.5" customHeight="1">
      <c r="B151" s="38"/>
      <c r="C151" s="205" t="s">
        <v>420</v>
      </c>
      <c r="D151" s="205" t="s">
        <v>173</v>
      </c>
      <c r="E151" s="206" t="s">
        <v>3279</v>
      </c>
      <c r="F151" s="207" t="s">
        <v>3280</v>
      </c>
      <c r="G151" s="208" t="s">
        <v>331</v>
      </c>
      <c r="H151" s="209">
        <v>1</v>
      </c>
      <c r="I151" s="210"/>
      <c r="J151" s="211">
        <f>ROUND(I151*H151,2)</f>
        <v>0</v>
      </c>
      <c r="K151" s="207" t="s">
        <v>1</v>
      </c>
      <c r="L151" s="43"/>
      <c r="M151" s="212" t="s">
        <v>1</v>
      </c>
      <c r="N151" s="213" t="s">
        <v>48</v>
      </c>
      <c r="O151" s="79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AR151" s="16" t="s">
        <v>254</v>
      </c>
      <c r="AT151" s="16" t="s">
        <v>173</v>
      </c>
      <c r="AU151" s="16" t="s">
        <v>87</v>
      </c>
      <c r="AY151" s="16" t="s">
        <v>171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6" t="s">
        <v>85</v>
      </c>
      <c r="BK151" s="216">
        <f>ROUND(I151*H151,2)</f>
        <v>0</v>
      </c>
      <c r="BL151" s="16" t="s">
        <v>254</v>
      </c>
      <c r="BM151" s="16" t="s">
        <v>3281</v>
      </c>
    </row>
    <row r="152" s="1" customFormat="1" ht="16.5" customHeight="1">
      <c r="B152" s="38"/>
      <c r="C152" s="205" t="s">
        <v>425</v>
      </c>
      <c r="D152" s="205" t="s">
        <v>173</v>
      </c>
      <c r="E152" s="206" t="s">
        <v>3282</v>
      </c>
      <c r="F152" s="207" t="s">
        <v>3283</v>
      </c>
      <c r="G152" s="208" t="s">
        <v>331</v>
      </c>
      <c r="H152" s="209">
        <v>6</v>
      </c>
      <c r="I152" s="210"/>
      <c r="J152" s="211">
        <f>ROUND(I152*H152,2)</f>
        <v>0</v>
      </c>
      <c r="K152" s="207" t="s">
        <v>1</v>
      </c>
      <c r="L152" s="43"/>
      <c r="M152" s="212" t="s">
        <v>1</v>
      </c>
      <c r="N152" s="213" t="s">
        <v>48</v>
      </c>
      <c r="O152" s="79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AR152" s="16" t="s">
        <v>254</v>
      </c>
      <c r="AT152" s="16" t="s">
        <v>173</v>
      </c>
      <c r="AU152" s="16" t="s">
        <v>87</v>
      </c>
      <c r="AY152" s="16" t="s">
        <v>171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6" t="s">
        <v>85</v>
      </c>
      <c r="BK152" s="216">
        <f>ROUND(I152*H152,2)</f>
        <v>0</v>
      </c>
      <c r="BL152" s="16" t="s">
        <v>254</v>
      </c>
      <c r="BM152" s="16" t="s">
        <v>3284</v>
      </c>
    </row>
    <row r="153" s="1" customFormat="1" ht="16.5" customHeight="1">
      <c r="B153" s="38"/>
      <c r="C153" s="205" t="s">
        <v>430</v>
      </c>
      <c r="D153" s="205" t="s">
        <v>173</v>
      </c>
      <c r="E153" s="206" t="s">
        <v>3285</v>
      </c>
      <c r="F153" s="207" t="s">
        <v>3286</v>
      </c>
      <c r="G153" s="208" t="s">
        <v>331</v>
      </c>
      <c r="H153" s="209">
        <v>1</v>
      </c>
      <c r="I153" s="210"/>
      <c r="J153" s="211">
        <f>ROUND(I153*H153,2)</f>
        <v>0</v>
      </c>
      <c r="K153" s="207" t="s">
        <v>1</v>
      </c>
      <c r="L153" s="43"/>
      <c r="M153" s="212" t="s">
        <v>1</v>
      </c>
      <c r="N153" s="213" t="s">
        <v>48</v>
      </c>
      <c r="O153" s="79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AR153" s="16" t="s">
        <v>254</v>
      </c>
      <c r="AT153" s="16" t="s">
        <v>173</v>
      </c>
      <c r="AU153" s="16" t="s">
        <v>87</v>
      </c>
      <c r="AY153" s="16" t="s">
        <v>171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6" t="s">
        <v>85</v>
      </c>
      <c r="BK153" s="216">
        <f>ROUND(I153*H153,2)</f>
        <v>0</v>
      </c>
      <c r="BL153" s="16" t="s">
        <v>254</v>
      </c>
      <c r="BM153" s="16" t="s">
        <v>3287</v>
      </c>
    </row>
    <row r="154" s="1" customFormat="1" ht="16.5" customHeight="1">
      <c r="B154" s="38"/>
      <c r="C154" s="205" t="s">
        <v>435</v>
      </c>
      <c r="D154" s="205" t="s">
        <v>173</v>
      </c>
      <c r="E154" s="206" t="s">
        <v>3288</v>
      </c>
      <c r="F154" s="207" t="s">
        <v>3289</v>
      </c>
      <c r="G154" s="208" t="s">
        <v>331</v>
      </c>
      <c r="H154" s="209">
        <v>5</v>
      </c>
      <c r="I154" s="210"/>
      <c r="J154" s="211">
        <f>ROUND(I154*H154,2)</f>
        <v>0</v>
      </c>
      <c r="K154" s="207" t="s">
        <v>1</v>
      </c>
      <c r="L154" s="43"/>
      <c r="M154" s="212" t="s">
        <v>1</v>
      </c>
      <c r="N154" s="213" t="s">
        <v>48</v>
      </c>
      <c r="O154" s="79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AR154" s="16" t="s">
        <v>254</v>
      </c>
      <c r="AT154" s="16" t="s">
        <v>173</v>
      </c>
      <c r="AU154" s="16" t="s">
        <v>87</v>
      </c>
      <c r="AY154" s="16" t="s">
        <v>171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6" t="s">
        <v>85</v>
      </c>
      <c r="BK154" s="216">
        <f>ROUND(I154*H154,2)</f>
        <v>0</v>
      </c>
      <c r="BL154" s="16" t="s">
        <v>254</v>
      </c>
      <c r="BM154" s="16" t="s">
        <v>3290</v>
      </c>
    </row>
    <row r="155" s="1" customFormat="1" ht="16.5" customHeight="1">
      <c r="B155" s="38"/>
      <c r="C155" s="205" t="s">
        <v>438</v>
      </c>
      <c r="D155" s="205" t="s">
        <v>173</v>
      </c>
      <c r="E155" s="206" t="s">
        <v>3291</v>
      </c>
      <c r="F155" s="207" t="s">
        <v>3292</v>
      </c>
      <c r="G155" s="208" t="s">
        <v>331</v>
      </c>
      <c r="H155" s="209">
        <v>6</v>
      </c>
      <c r="I155" s="210"/>
      <c r="J155" s="211">
        <f>ROUND(I155*H155,2)</f>
        <v>0</v>
      </c>
      <c r="K155" s="207" t="s">
        <v>1</v>
      </c>
      <c r="L155" s="43"/>
      <c r="M155" s="212" t="s">
        <v>1</v>
      </c>
      <c r="N155" s="213" t="s">
        <v>48</v>
      </c>
      <c r="O155" s="79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AR155" s="16" t="s">
        <v>254</v>
      </c>
      <c r="AT155" s="16" t="s">
        <v>173</v>
      </c>
      <c r="AU155" s="16" t="s">
        <v>87</v>
      </c>
      <c r="AY155" s="16" t="s">
        <v>171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6" t="s">
        <v>85</v>
      </c>
      <c r="BK155" s="216">
        <f>ROUND(I155*H155,2)</f>
        <v>0</v>
      </c>
      <c r="BL155" s="16" t="s">
        <v>254</v>
      </c>
      <c r="BM155" s="16" t="s">
        <v>3293</v>
      </c>
    </row>
    <row r="156" s="1" customFormat="1" ht="16.5" customHeight="1">
      <c r="B156" s="38"/>
      <c r="C156" s="205" t="s">
        <v>440</v>
      </c>
      <c r="D156" s="205" t="s">
        <v>173</v>
      </c>
      <c r="E156" s="206" t="s">
        <v>3294</v>
      </c>
      <c r="F156" s="207" t="s">
        <v>3295</v>
      </c>
      <c r="G156" s="208" t="s">
        <v>331</v>
      </c>
      <c r="H156" s="209">
        <v>1</v>
      </c>
      <c r="I156" s="210"/>
      <c r="J156" s="211">
        <f>ROUND(I156*H156,2)</f>
        <v>0</v>
      </c>
      <c r="K156" s="207" t="s">
        <v>1</v>
      </c>
      <c r="L156" s="43"/>
      <c r="M156" s="212" t="s">
        <v>1</v>
      </c>
      <c r="N156" s="213" t="s">
        <v>48</v>
      </c>
      <c r="O156" s="79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AR156" s="16" t="s">
        <v>254</v>
      </c>
      <c r="AT156" s="16" t="s">
        <v>173</v>
      </c>
      <c r="AU156" s="16" t="s">
        <v>87</v>
      </c>
      <c r="AY156" s="16" t="s">
        <v>171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6" t="s">
        <v>85</v>
      </c>
      <c r="BK156" s="216">
        <f>ROUND(I156*H156,2)</f>
        <v>0</v>
      </c>
      <c r="BL156" s="16" t="s">
        <v>254</v>
      </c>
      <c r="BM156" s="16" t="s">
        <v>3296</v>
      </c>
    </row>
    <row r="157" s="1" customFormat="1" ht="16.5" customHeight="1">
      <c r="B157" s="38"/>
      <c r="C157" s="205" t="s">
        <v>442</v>
      </c>
      <c r="D157" s="205" t="s">
        <v>173</v>
      </c>
      <c r="E157" s="206" t="s">
        <v>3297</v>
      </c>
      <c r="F157" s="207" t="s">
        <v>3298</v>
      </c>
      <c r="G157" s="208" t="s">
        <v>331</v>
      </c>
      <c r="H157" s="209">
        <v>2</v>
      </c>
      <c r="I157" s="210"/>
      <c r="J157" s="211">
        <f>ROUND(I157*H157,2)</f>
        <v>0</v>
      </c>
      <c r="K157" s="207" t="s">
        <v>1</v>
      </c>
      <c r="L157" s="43"/>
      <c r="M157" s="212" t="s">
        <v>1</v>
      </c>
      <c r="N157" s="213" t="s">
        <v>48</v>
      </c>
      <c r="O157" s="79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AR157" s="16" t="s">
        <v>254</v>
      </c>
      <c r="AT157" s="16" t="s">
        <v>173</v>
      </c>
      <c r="AU157" s="16" t="s">
        <v>87</v>
      </c>
      <c r="AY157" s="16" t="s">
        <v>171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6" t="s">
        <v>85</v>
      </c>
      <c r="BK157" s="216">
        <f>ROUND(I157*H157,2)</f>
        <v>0</v>
      </c>
      <c r="BL157" s="16" t="s">
        <v>254</v>
      </c>
      <c r="BM157" s="16" t="s">
        <v>3299</v>
      </c>
    </row>
    <row r="158" s="1" customFormat="1" ht="16.5" customHeight="1">
      <c r="B158" s="38"/>
      <c r="C158" s="205" t="s">
        <v>444</v>
      </c>
      <c r="D158" s="205" t="s">
        <v>173</v>
      </c>
      <c r="E158" s="206" t="s">
        <v>3300</v>
      </c>
      <c r="F158" s="207" t="s">
        <v>3301</v>
      </c>
      <c r="G158" s="208" t="s">
        <v>331</v>
      </c>
      <c r="H158" s="209">
        <v>2</v>
      </c>
      <c r="I158" s="210"/>
      <c r="J158" s="211">
        <f>ROUND(I158*H158,2)</f>
        <v>0</v>
      </c>
      <c r="K158" s="207" t="s">
        <v>1</v>
      </c>
      <c r="L158" s="43"/>
      <c r="M158" s="212" t="s">
        <v>1</v>
      </c>
      <c r="N158" s="213" t="s">
        <v>48</v>
      </c>
      <c r="O158" s="79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AR158" s="16" t="s">
        <v>254</v>
      </c>
      <c r="AT158" s="16" t="s">
        <v>173</v>
      </c>
      <c r="AU158" s="16" t="s">
        <v>87</v>
      </c>
      <c r="AY158" s="16" t="s">
        <v>171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6" t="s">
        <v>85</v>
      </c>
      <c r="BK158" s="216">
        <f>ROUND(I158*H158,2)</f>
        <v>0</v>
      </c>
      <c r="BL158" s="16" t="s">
        <v>254</v>
      </c>
      <c r="BM158" s="16" t="s">
        <v>3302</v>
      </c>
    </row>
    <row r="159" s="1" customFormat="1" ht="16.5" customHeight="1">
      <c r="B159" s="38"/>
      <c r="C159" s="205" t="s">
        <v>452</v>
      </c>
      <c r="D159" s="205" t="s">
        <v>173</v>
      </c>
      <c r="E159" s="206" t="s">
        <v>3303</v>
      </c>
      <c r="F159" s="207" t="s">
        <v>3304</v>
      </c>
      <c r="G159" s="208" t="s">
        <v>331</v>
      </c>
      <c r="H159" s="209">
        <v>4</v>
      </c>
      <c r="I159" s="210"/>
      <c r="J159" s="211">
        <f>ROUND(I159*H159,2)</f>
        <v>0</v>
      </c>
      <c r="K159" s="207" t="s">
        <v>1</v>
      </c>
      <c r="L159" s="43"/>
      <c r="M159" s="212" t="s">
        <v>1</v>
      </c>
      <c r="N159" s="213" t="s">
        <v>48</v>
      </c>
      <c r="O159" s="79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AR159" s="16" t="s">
        <v>254</v>
      </c>
      <c r="AT159" s="16" t="s">
        <v>173</v>
      </c>
      <c r="AU159" s="16" t="s">
        <v>87</v>
      </c>
      <c r="AY159" s="16" t="s">
        <v>171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6" t="s">
        <v>85</v>
      </c>
      <c r="BK159" s="216">
        <f>ROUND(I159*H159,2)</f>
        <v>0</v>
      </c>
      <c r="BL159" s="16" t="s">
        <v>254</v>
      </c>
      <c r="BM159" s="16" t="s">
        <v>3305</v>
      </c>
    </row>
    <row r="160" s="1" customFormat="1" ht="16.5" customHeight="1">
      <c r="B160" s="38"/>
      <c r="C160" s="205" t="s">
        <v>456</v>
      </c>
      <c r="D160" s="205" t="s">
        <v>173</v>
      </c>
      <c r="E160" s="206" t="s">
        <v>3306</v>
      </c>
      <c r="F160" s="207" t="s">
        <v>3307</v>
      </c>
      <c r="G160" s="208" t="s">
        <v>331</v>
      </c>
      <c r="H160" s="209">
        <v>3</v>
      </c>
      <c r="I160" s="210"/>
      <c r="J160" s="211">
        <f>ROUND(I160*H160,2)</f>
        <v>0</v>
      </c>
      <c r="K160" s="207" t="s">
        <v>1</v>
      </c>
      <c r="L160" s="43"/>
      <c r="M160" s="212" t="s">
        <v>1</v>
      </c>
      <c r="N160" s="213" t="s">
        <v>48</v>
      </c>
      <c r="O160" s="79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AR160" s="16" t="s">
        <v>254</v>
      </c>
      <c r="AT160" s="16" t="s">
        <v>173</v>
      </c>
      <c r="AU160" s="16" t="s">
        <v>87</v>
      </c>
      <c r="AY160" s="16" t="s">
        <v>171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6" t="s">
        <v>85</v>
      </c>
      <c r="BK160" s="216">
        <f>ROUND(I160*H160,2)</f>
        <v>0</v>
      </c>
      <c r="BL160" s="16" t="s">
        <v>254</v>
      </c>
      <c r="BM160" s="16" t="s">
        <v>3308</v>
      </c>
    </row>
    <row r="161" s="1" customFormat="1" ht="16.5" customHeight="1">
      <c r="B161" s="38"/>
      <c r="C161" s="205" t="s">
        <v>460</v>
      </c>
      <c r="D161" s="205" t="s">
        <v>173</v>
      </c>
      <c r="E161" s="206" t="s">
        <v>3309</v>
      </c>
      <c r="F161" s="207" t="s">
        <v>3310</v>
      </c>
      <c r="G161" s="208" t="s">
        <v>331</v>
      </c>
      <c r="H161" s="209">
        <v>4</v>
      </c>
      <c r="I161" s="210"/>
      <c r="J161" s="211">
        <f>ROUND(I161*H161,2)</f>
        <v>0</v>
      </c>
      <c r="K161" s="207" t="s">
        <v>1</v>
      </c>
      <c r="L161" s="43"/>
      <c r="M161" s="212" t="s">
        <v>1</v>
      </c>
      <c r="N161" s="213" t="s">
        <v>48</v>
      </c>
      <c r="O161" s="79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AR161" s="16" t="s">
        <v>254</v>
      </c>
      <c r="AT161" s="16" t="s">
        <v>173</v>
      </c>
      <c r="AU161" s="16" t="s">
        <v>87</v>
      </c>
      <c r="AY161" s="16" t="s">
        <v>171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6" t="s">
        <v>85</v>
      </c>
      <c r="BK161" s="216">
        <f>ROUND(I161*H161,2)</f>
        <v>0</v>
      </c>
      <c r="BL161" s="16" t="s">
        <v>254</v>
      </c>
      <c r="BM161" s="16" t="s">
        <v>3311</v>
      </c>
    </row>
    <row r="162" s="1" customFormat="1" ht="16.5" customHeight="1">
      <c r="B162" s="38"/>
      <c r="C162" s="205" t="s">
        <v>465</v>
      </c>
      <c r="D162" s="205" t="s">
        <v>173</v>
      </c>
      <c r="E162" s="206" t="s">
        <v>3312</v>
      </c>
      <c r="F162" s="207" t="s">
        <v>3313</v>
      </c>
      <c r="G162" s="208" t="s">
        <v>331</v>
      </c>
      <c r="H162" s="209">
        <v>3</v>
      </c>
      <c r="I162" s="210"/>
      <c r="J162" s="211">
        <f>ROUND(I162*H162,2)</f>
        <v>0</v>
      </c>
      <c r="K162" s="207" t="s">
        <v>1</v>
      </c>
      <c r="L162" s="43"/>
      <c r="M162" s="212" t="s">
        <v>1</v>
      </c>
      <c r="N162" s="213" t="s">
        <v>48</v>
      </c>
      <c r="O162" s="79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AR162" s="16" t="s">
        <v>254</v>
      </c>
      <c r="AT162" s="16" t="s">
        <v>173</v>
      </c>
      <c r="AU162" s="16" t="s">
        <v>87</v>
      </c>
      <c r="AY162" s="16" t="s">
        <v>171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6" t="s">
        <v>85</v>
      </c>
      <c r="BK162" s="216">
        <f>ROUND(I162*H162,2)</f>
        <v>0</v>
      </c>
      <c r="BL162" s="16" t="s">
        <v>254</v>
      </c>
      <c r="BM162" s="16" t="s">
        <v>3314</v>
      </c>
    </row>
    <row r="163" s="1" customFormat="1" ht="16.5" customHeight="1">
      <c r="B163" s="38"/>
      <c r="C163" s="205" t="s">
        <v>470</v>
      </c>
      <c r="D163" s="205" t="s">
        <v>173</v>
      </c>
      <c r="E163" s="206" t="s">
        <v>3315</v>
      </c>
      <c r="F163" s="207" t="s">
        <v>3316</v>
      </c>
      <c r="G163" s="208" t="s">
        <v>331</v>
      </c>
      <c r="H163" s="209">
        <v>2</v>
      </c>
      <c r="I163" s="210"/>
      <c r="J163" s="211">
        <f>ROUND(I163*H163,2)</f>
        <v>0</v>
      </c>
      <c r="K163" s="207" t="s">
        <v>1</v>
      </c>
      <c r="L163" s="43"/>
      <c r="M163" s="212" t="s">
        <v>1</v>
      </c>
      <c r="N163" s="213" t="s">
        <v>48</v>
      </c>
      <c r="O163" s="79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AR163" s="16" t="s">
        <v>254</v>
      </c>
      <c r="AT163" s="16" t="s">
        <v>173</v>
      </c>
      <c r="AU163" s="16" t="s">
        <v>87</v>
      </c>
      <c r="AY163" s="16" t="s">
        <v>171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6" t="s">
        <v>85</v>
      </c>
      <c r="BK163" s="216">
        <f>ROUND(I163*H163,2)</f>
        <v>0</v>
      </c>
      <c r="BL163" s="16" t="s">
        <v>254</v>
      </c>
      <c r="BM163" s="16" t="s">
        <v>3317</v>
      </c>
    </row>
    <row r="164" s="1" customFormat="1" ht="16.5" customHeight="1">
      <c r="B164" s="38"/>
      <c r="C164" s="205" t="s">
        <v>475</v>
      </c>
      <c r="D164" s="205" t="s">
        <v>173</v>
      </c>
      <c r="E164" s="206" t="s">
        <v>3318</v>
      </c>
      <c r="F164" s="207" t="s">
        <v>3319</v>
      </c>
      <c r="G164" s="208" t="s">
        <v>331</v>
      </c>
      <c r="H164" s="209">
        <v>2</v>
      </c>
      <c r="I164" s="210"/>
      <c r="J164" s="211">
        <f>ROUND(I164*H164,2)</f>
        <v>0</v>
      </c>
      <c r="K164" s="207" t="s">
        <v>1</v>
      </c>
      <c r="L164" s="43"/>
      <c r="M164" s="212" t="s">
        <v>1</v>
      </c>
      <c r="N164" s="213" t="s">
        <v>48</v>
      </c>
      <c r="O164" s="79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AR164" s="16" t="s">
        <v>254</v>
      </c>
      <c r="AT164" s="16" t="s">
        <v>173</v>
      </c>
      <c r="AU164" s="16" t="s">
        <v>87</v>
      </c>
      <c r="AY164" s="16" t="s">
        <v>171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6" t="s">
        <v>85</v>
      </c>
      <c r="BK164" s="216">
        <f>ROUND(I164*H164,2)</f>
        <v>0</v>
      </c>
      <c r="BL164" s="16" t="s">
        <v>254</v>
      </c>
      <c r="BM164" s="16" t="s">
        <v>3320</v>
      </c>
    </row>
    <row r="165" s="1" customFormat="1" ht="16.5" customHeight="1">
      <c r="B165" s="38"/>
      <c r="C165" s="205" t="s">
        <v>480</v>
      </c>
      <c r="D165" s="205" t="s">
        <v>173</v>
      </c>
      <c r="E165" s="206" t="s">
        <v>3321</v>
      </c>
      <c r="F165" s="207" t="s">
        <v>3322</v>
      </c>
      <c r="G165" s="208" t="s">
        <v>331</v>
      </c>
      <c r="H165" s="209">
        <v>6</v>
      </c>
      <c r="I165" s="210"/>
      <c r="J165" s="211">
        <f>ROUND(I165*H165,2)</f>
        <v>0</v>
      </c>
      <c r="K165" s="207" t="s">
        <v>1</v>
      </c>
      <c r="L165" s="43"/>
      <c r="M165" s="212" t="s">
        <v>1</v>
      </c>
      <c r="N165" s="213" t="s">
        <v>48</v>
      </c>
      <c r="O165" s="79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AR165" s="16" t="s">
        <v>254</v>
      </c>
      <c r="AT165" s="16" t="s">
        <v>173</v>
      </c>
      <c r="AU165" s="16" t="s">
        <v>87</v>
      </c>
      <c r="AY165" s="16" t="s">
        <v>171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6" t="s">
        <v>85</v>
      </c>
      <c r="BK165" s="216">
        <f>ROUND(I165*H165,2)</f>
        <v>0</v>
      </c>
      <c r="BL165" s="16" t="s">
        <v>254</v>
      </c>
      <c r="BM165" s="16" t="s">
        <v>3323</v>
      </c>
    </row>
    <row r="166" s="1" customFormat="1" ht="16.5" customHeight="1">
      <c r="B166" s="38"/>
      <c r="C166" s="205" t="s">
        <v>484</v>
      </c>
      <c r="D166" s="205" t="s">
        <v>173</v>
      </c>
      <c r="E166" s="206" t="s">
        <v>3324</v>
      </c>
      <c r="F166" s="207" t="s">
        <v>3325</v>
      </c>
      <c r="G166" s="208" t="s">
        <v>331</v>
      </c>
      <c r="H166" s="209">
        <v>12</v>
      </c>
      <c r="I166" s="210"/>
      <c r="J166" s="211">
        <f>ROUND(I166*H166,2)</f>
        <v>0</v>
      </c>
      <c r="K166" s="207" t="s">
        <v>1</v>
      </c>
      <c r="L166" s="43"/>
      <c r="M166" s="212" t="s">
        <v>1</v>
      </c>
      <c r="N166" s="213" t="s">
        <v>48</v>
      </c>
      <c r="O166" s="79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AR166" s="16" t="s">
        <v>254</v>
      </c>
      <c r="AT166" s="16" t="s">
        <v>173</v>
      </c>
      <c r="AU166" s="16" t="s">
        <v>87</v>
      </c>
      <c r="AY166" s="16" t="s">
        <v>171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6" t="s">
        <v>85</v>
      </c>
      <c r="BK166" s="216">
        <f>ROUND(I166*H166,2)</f>
        <v>0</v>
      </c>
      <c r="BL166" s="16" t="s">
        <v>254</v>
      </c>
      <c r="BM166" s="16" t="s">
        <v>3326</v>
      </c>
    </row>
    <row r="167" s="1" customFormat="1" ht="16.5" customHeight="1">
      <c r="B167" s="38"/>
      <c r="C167" s="205" t="s">
        <v>489</v>
      </c>
      <c r="D167" s="205" t="s">
        <v>173</v>
      </c>
      <c r="E167" s="206" t="s">
        <v>3327</v>
      </c>
      <c r="F167" s="207" t="s">
        <v>3328</v>
      </c>
      <c r="G167" s="208" t="s">
        <v>331</v>
      </c>
      <c r="H167" s="209">
        <v>6</v>
      </c>
      <c r="I167" s="210"/>
      <c r="J167" s="211">
        <f>ROUND(I167*H167,2)</f>
        <v>0</v>
      </c>
      <c r="K167" s="207" t="s">
        <v>1</v>
      </c>
      <c r="L167" s="43"/>
      <c r="M167" s="212" t="s">
        <v>1</v>
      </c>
      <c r="N167" s="213" t="s">
        <v>48</v>
      </c>
      <c r="O167" s="79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AR167" s="16" t="s">
        <v>254</v>
      </c>
      <c r="AT167" s="16" t="s">
        <v>173</v>
      </c>
      <c r="AU167" s="16" t="s">
        <v>87</v>
      </c>
      <c r="AY167" s="16" t="s">
        <v>171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6" t="s">
        <v>85</v>
      </c>
      <c r="BK167" s="216">
        <f>ROUND(I167*H167,2)</f>
        <v>0</v>
      </c>
      <c r="BL167" s="16" t="s">
        <v>254</v>
      </c>
      <c r="BM167" s="16" t="s">
        <v>3329</v>
      </c>
    </row>
    <row r="168" s="1" customFormat="1" ht="16.5" customHeight="1">
      <c r="B168" s="38"/>
      <c r="C168" s="205" t="s">
        <v>493</v>
      </c>
      <c r="D168" s="205" t="s">
        <v>173</v>
      </c>
      <c r="E168" s="206" t="s">
        <v>3330</v>
      </c>
      <c r="F168" s="207" t="s">
        <v>3331</v>
      </c>
      <c r="G168" s="208" t="s">
        <v>331</v>
      </c>
      <c r="H168" s="209">
        <v>2</v>
      </c>
      <c r="I168" s="210"/>
      <c r="J168" s="211">
        <f>ROUND(I168*H168,2)</f>
        <v>0</v>
      </c>
      <c r="K168" s="207" t="s">
        <v>1</v>
      </c>
      <c r="L168" s="43"/>
      <c r="M168" s="212" t="s">
        <v>1</v>
      </c>
      <c r="N168" s="213" t="s">
        <v>48</v>
      </c>
      <c r="O168" s="79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AR168" s="16" t="s">
        <v>254</v>
      </c>
      <c r="AT168" s="16" t="s">
        <v>173</v>
      </c>
      <c r="AU168" s="16" t="s">
        <v>87</v>
      </c>
      <c r="AY168" s="16" t="s">
        <v>171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6" t="s">
        <v>85</v>
      </c>
      <c r="BK168" s="216">
        <f>ROUND(I168*H168,2)</f>
        <v>0</v>
      </c>
      <c r="BL168" s="16" t="s">
        <v>254</v>
      </c>
      <c r="BM168" s="16" t="s">
        <v>3332</v>
      </c>
    </row>
    <row r="169" s="1" customFormat="1" ht="16.5" customHeight="1">
      <c r="B169" s="38"/>
      <c r="C169" s="205" t="s">
        <v>498</v>
      </c>
      <c r="D169" s="205" t="s">
        <v>173</v>
      </c>
      <c r="E169" s="206" t="s">
        <v>3333</v>
      </c>
      <c r="F169" s="207" t="s">
        <v>3334</v>
      </c>
      <c r="G169" s="208" t="s">
        <v>331</v>
      </c>
      <c r="H169" s="209">
        <v>5</v>
      </c>
      <c r="I169" s="210"/>
      <c r="J169" s="211">
        <f>ROUND(I169*H169,2)</f>
        <v>0</v>
      </c>
      <c r="K169" s="207" t="s">
        <v>1</v>
      </c>
      <c r="L169" s="43"/>
      <c r="M169" s="212" t="s">
        <v>1</v>
      </c>
      <c r="N169" s="213" t="s">
        <v>48</v>
      </c>
      <c r="O169" s="79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AR169" s="16" t="s">
        <v>254</v>
      </c>
      <c r="AT169" s="16" t="s">
        <v>173</v>
      </c>
      <c r="AU169" s="16" t="s">
        <v>87</v>
      </c>
      <c r="AY169" s="16" t="s">
        <v>171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6" t="s">
        <v>85</v>
      </c>
      <c r="BK169" s="216">
        <f>ROUND(I169*H169,2)</f>
        <v>0</v>
      </c>
      <c r="BL169" s="16" t="s">
        <v>254</v>
      </c>
      <c r="BM169" s="16" t="s">
        <v>3335</v>
      </c>
    </row>
    <row r="170" s="1" customFormat="1" ht="16.5" customHeight="1">
      <c r="B170" s="38"/>
      <c r="C170" s="205" t="s">
        <v>504</v>
      </c>
      <c r="D170" s="205" t="s">
        <v>173</v>
      </c>
      <c r="E170" s="206" t="s">
        <v>3336</v>
      </c>
      <c r="F170" s="207" t="s">
        <v>3337</v>
      </c>
      <c r="G170" s="208" t="s">
        <v>331</v>
      </c>
      <c r="H170" s="209">
        <v>10</v>
      </c>
      <c r="I170" s="210"/>
      <c r="J170" s="211">
        <f>ROUND(I170*H170,2)</f>
        <v>0</v>
      </c>
      <c r="K170" s="207" t="s">
        <v>1</v>
      </c>
      <c r="L170" s="43"/>
      <c r="M170" s="212" t="s">
        <v>1</v>
      </c>
      <c r="N170" s="213" t="s">
        <v>48</v>
      </c>
      <c r="O170" s="79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AR170" s="16" t="s">
        <v>254</v>
      </c>
      <c r="AT170" s="16" t="s">
        <v>173</v>
      </c>
      <c r="AU170" s="16" t="s">
        <v>87</v>
      </c>
      <c r="AY170" s="16" t="s">
        <v>171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6" t="s">
        <v>85</v>
      </c>
      <c r="BK170" s="216">
        <f>ROUND(I170*H170,2)</f>
        <v>0</v>
      </c>
      <c r="BL170" s="16" t="s">
        <v>254</v>
      </c>
      <c r="BM170" s="16" t="s">
        <v>3338</v>
      </c>
    </row>
    <row r="171" s="1" customFormat="1" ht="16.5" customHeight="1">
      <c r="B171" s="38"/>
      <c r="C171" s="205" t="s">
        <v>510</v>
      </c>
      <c r="D171" s="205" t="s">
        <v>173</v>
      </c>
      <c r="E171" s="206" t="s">
        <v>3339</v>
      </c>
      <c r="F171" s="207" t="s">
        <v>3340</v>
      </c>
      <c r="G171" s="208" t="s">
        <v>331</v>
      </c>
      <c r="H171" s="209">
        <v>1</v>
      </c>
      <c r="I171" s="210"/>
      <c r="J171" s="211">
        <f>ROUND(I171*H171,2)</f>
        <v>0</v>
      </c>
      <c r="K171" s="207" t="s">
        <v>1</v>
      </c>
      <c r="L171" s="43"/>
      <c r="M171" s="212" t="s">
        <v>1</v>
      </c>
      <c r="N171" s="213" t="s">
        <v>48</v>
      </c>
      <c r="O171" s="79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AR171" s="16" t="s">
        <v>254</v>
      </c>
      <c r="AT171" s="16" t="s">
        <v>173</v>
      </c>
      <c r="AU171" s="16" t="s">
        <v>87</v>
      </c>
      <c r="AY171" s="16" t="s">
        <v>171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6" t="s">
        <v>85</v>
      </c>
      <c r="BK171" s="216">
        <f>ROUND(I171*H171,2)</f>
        <v>0</v>
      </c>
      <c r="BL171" s="16" t="s">
        <v>254</v>
      </c>
      <c r="BM171" s="16" t="s">
        <v>3341</v>
      </c>
    </row>
    <row r="172" s="1" customFormat="1" ht="16.5" customHeight="1">
      <c r="B172" s="38"/>
      <c r="C172" s="205" t="s">
        <v>514</v>
      </c>
      <c r="D172" s="205" t="s">
        <v>173</v>
      </c>
      <c r="E172" s="206" t="s">
        <v>3342</v>
      </c>
      <c r="F172" s="207" t="s">
        <v>3343</v>
      </c>
      <c r="G172" s="208" t="s">
        <v>189</v>
      </c>
      <c r="H172" s="209">
        <v>850</v>
      </c>
      <c r="I172" s="210"/>
      <c r="J172" s="211">
        <f>ROUND(I172*H172,2)</f>
        <v>0</v>
      </c>
      <c r="K172" s="207" t="s">
        <v>1</v>
      </c>
      <c r="L172" s="43"/>
      <c r="M172" s="212" t="s">
        <v>1</v>
      </c>
      <c r="N172" s="213" t="s">
        <v>48</v>
      </c>
      <c r="O172" s="79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AR172" s="16" t="s">
        <v>254</v>
      </c>
      <c r="AT172" s="16" t="s">
        <v>173</v>
      </c>
      <c r="AU172" s="16" t="s">
        <v>87</v>
      </c>
      <c r="AY172" s="16" t="s">
        <v>171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6" t="s">
        <v>85</v>
      </c>
      <c r="BK172" s="216">
        <f>ROUND(I172*H172,2)</f>
        <v>0</v>
      </c>
      <c r="BL172" s="16" t="s">
        <v>254</v>
      </c>
      <c r="BM172" s="16" t="s">
        <v>3344</v>
      </c>
    </row>
    <row r="173" s="1" customFormat="1" ht="16.5" customHeight="1">
      <c r="B173" s="38"/>
      <c r="C173" s="205" t="s">
        <v>519</v>
      </c>
      <c r="D173" s="205" t="s">
        <v>173</v>
      </c>
      <c r="E173" s="206" t="s">
        <v>3345</v>
      </c>
      <c r="F173" s="207" t="s">
        <v>3346</v>
      </c>
      <c r="G173" s="208" t="s">
        <v>331</v>
      </c>
      <c r="H173" s="209">
        <v>18</v>
      </c>
      <c r="I173" s="210"/>
      <c r="J173" s="211">
        <f>ROUND(I173*H173,2)</f>
        <v>0</v>
      </c>
      <c r="K173" s="207" t="s">
        <v>1</v>
      </c>
      <c r="L173" s="43"/>
      <c r="M173" s="212" t="s">
        <v>1</v>
      </c>
      <c r="N173" s="213" t="s">
        <v>48</v>
      </c>
      <c r="O173" s="79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AR173" s="16" t="s">
        <v>254</v>
      </c>
      <c r="AT173" s="16" t="s">
        <v>173</v>
      </c>
      <c r="AU173" s="16" t="s">
        <v>87</v>
      </c>
      <c r="AY173" s="16" t="s">
        <v>171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6" t="s">
        <v>85</v>
      </c>
      <c r="BK173" s="216">
        <f>ROUND(I173*H173,2)</f>
        <v>0</v>
      </c>
      <c r="BL173" s="16" t="s">
        <v>254</v>
      </c>
      <c r="BM173" s="16" t="s">
        <v>3347</v>
      </c>
    </row>
    <row r="174" s="1" customFormat="1" ht="16.5" customHeight="1">
      <c r="B174" s="38"/>
      <c r="C174" s="205" t="s">
        <v>523</v>
      </c>
      <c r="D174" s="205" t="s">
        <v>173</v>
      </c>
      <c r="E174" s="206" t="s">
        <v>3348</v>
      </c>
      <c r="F174" s="207" t="s">
        <v>3349</v>
      </c>
      <c r="G174" s="208" t="s">
        <v>189</v>
      </c>
      <c r="H174" s="209">
        <v>16.5</v>
      </c>
      <c r="I174" s="210"/>
      <c r="J174" s="211">
        <f>ROUND(I174*H174,2)</f>
        <v>0</v>
      </c>
      <c r="K174" s="207" t="s">
        <v>1</v>
      </c>
      <c r="L174" s="43"/>
      <c r="M174" s="212" t="s">
        <v>1</v>
      </c>
      <c r="N174" s="213" t="s">
        <v>48</v>
      </c>
      <c r="O174" s="79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AR174" s="16" t="s">
        <v>254</v>
      </c>
      <c r="AT174" s="16" t="s">
        <v>173</v>
      </c>
      <c r="AU174" s="16" t="s">
        <v>87</v>
      </c>
      <c r="AY174" s="16" t="s">
        <v>171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6" t="s">
        <v>85</v>
      </c>
      <c r="BK174" s="216">
        <f>ROUND(I174*H174,2)</f>
        <v>0</v>
      </c>
      <c r="BL174" s="16" t="s">
        <v>254</v>
      </c>
      <c r="BM174" s="16" t="s">
        <v>3350</v>
      </c>
    </row>
    <row r="175" s="12" customFormat="1">
      <c r="B175" s="228"/>
      <c r="C175" s="229"/>
      <c r="D175" s="219" t="s">
        <v>180</v>
      </c>
      <c r="E175" s="230" t="s">
        <v>1</v>
      </c>
      <c r="F175" s="231" t="s">
        <v>3351</v>
      </c>
      <c r="G175" s="229"/>
      <c r="H175" s="232">
        <v>16.5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AT175" s="238" t="s">
        <v>180</v>
      </c>
      <c r="AU175" s="238" t="s">
        <v>87</v>
      </c>
      <c r="AV175" s="12" t="s">
        <v>87</v>
      </c>
      <c r="AW175" s="12" t="s">
        <v>38</v>
      </c>
      <c r="AX175" s="12" t="s">
        <v>85</v>
      </c>
      <c r="AY175" s="238" t="s">
        <v>171</v>
      </c>
    </row>
    <row r="176" s="1" customFormat="1" ht="16.5" customHeight="1">
      <c r="B176" s="38"/>
      <c r="C176" s="205" t="s">
        <v>529</v>
      </c>
      <c r="D176" s="205" t="s">
        <v>173</v>
      </c>
      <c r="E176" s="206" t="s">
        <v>3352</v>
      </c>
      <c r="F176" s="207" t="s">
        <v>3353</v>
      </c>
      <c r="G176" s="208" t="s">
        <v>331</v>
      </c>
      <c r="H176" s="209">
        <v>1500</v>
      </c>
      <c r="I176" s="210"/>
      <c r="J176" s="211">
        <f>ROUND(I176*H176,2)</f>
        <v>0</v>
      </c>
      <c r="K176" s="207" t="s">
        <v>1</v>
      </c>
      <c r="L176" s="43"/>
      <c r="M176" s="212" t="s">
        <v>1</v>
      </c>
      <c r="N176" s="213" t="s">
        <v>48</v>
      </c>
      <c r="O176" s="79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AR176" s="16" t="s">
        <v>254</v>
      </c>
      <c r="AT176" s="16" t="s">
        <v>173</v>
      </c>
      <c r="AU176" s="16" t="s">
        <v>87</v>
      </c>
      <c r="AY176" s="16" t="s">
        <v>171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6" t="s">
        <v>85</v>
      </c>
      <c r="BK176" s="216">
        <f>ROUND(I176*H176,2)</f>
        <v>0</v>
      </c>
      <c r="BL176" s="16" t="s">
        <v>254</v>
      </c>
      <c r="BM176" s="16" t="s">
        <v>3354</v>
      </c>
    </row>
    <row r="177" s="1" customFormat="1" ht="16.5" customHeight="1">
      <c r="B177" s="38"/>
      <c r="C177" s="205" t="s">
        <v>533</v>
      </c>
      <c r="D177" s="205" t="s">
        <v>173</v>
      </c>
      <c r="E177" s="206" t="s">
        <v>3355</v>
      </c>
      <c r="F177" s="207" t="s">
        <v>3356</v>
      </c>
      <c r="G177" s="208" t="s">
        <v>176</v>
      </c>
      <c r="H177" s="209">
        <v>0.94999999999999996</v>
      </c>
      <c r="I177" s="210"/>
      <c r="J177" s="211">
        <f>ROUND(I177*H177,2)</f>
        <v>0</v>
      </c>
      <c r="K177" s="207" t="s">
        <v>1</v>
      </c>
      <c r="L177" s="43"/>
      <c r="M177" s="212" t="s">
        <v>1</v>
      </c>
      <c r="N177" s="213" t="s">
        <v>48</v>
      </c>
      <c r="O177" s="79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AR177" s="16" t="s">
        <v>254</v>
      </c>
      <c r="AT177" s="16" t="s">
        <v>173</v>
      </c>
      <c r="AU177" s="16" t="s">
        <v>87</v>
      </c>
      <c r="AY177" s="16" t="s">
        <v>171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6" t="s">
        <v>85</v>
      </c>
      <c r="BK177" s="216">
        <f>ROUND(I177*H177,2)</f>
        <v>0</v>
      </c>
      <c r="BL177" s="16" t="s">
        <v>254</v>
      </c>
      <c r="BM177" s="16" t="s">
        <v>3357</v>
      </c>
    </row>
    <row r="178" s="1" customFormat="1" ht="16.5" customHeight="1">
      <c r="B178" s="38"/>
      <c r="C178" s="205" t="s">
        <v>537</v>
      </c>
      <c r="D178" s="205" t="s">
        <v>173</v>
      </c>
      <c r="E178" s="206" t="s">
        <v>3358</v>
      </c>
      <c r="F178" s="207" t="s">
        <v>3359</v>
      </c>
      <c r="G178" s="208" t="s">
        <v>189</v>
      </c>
      <c r="H178" s="209">
        <v>12.5</v>
      </c>
      <c r="I178" s="210"/>
      <c r="J178" s="211">
        <f>ROUND(I178*H178,2)</f>
        <v>0</v>
      </c>
      <c r="K178" s="207" t="s">
        <v>1</v>
      </c>
      <c r="L178" s="43"/>
      <c r="M178" s="212" t="s">
        <v>1</v>
      </c>
      <c r="N178" s="213" t="s">
        <v>48</v>
      </c>
      <c r="O178" s="79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AR178" s="16" t="s">
        <v>254</v>
      </c>
      <c r="AT178" s="16" t="s">
        <v>173</v>
      </c>
      <c r="AU178" s="16" t="s">
        <v>87</v>
      </c>
      <c r="AY178" s="16" t="s">
        <v>171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6" t="s">
        <v>85</v>
      </c>
      <c r="BK178" s="216">
        <f>ROUND(I178*H178,2)</f>
        <v>0</v>
      </c>
      <c r="BL178" s="16" t="s">
        <v>254</v>
      </c>
      <c r="BM178" s="16" t="s">
        <v>3360</v>
      </c>
    </row>
    <row r="179" s="10" customFormat="1" ht="22.8" customHeight="1">
      <c r="B179" s="189"/>
      <c r="C179" s="190"/>
      <c r="D179" s="191" t="s">
        <v>76</v>
      </c>
      <c r="E179" s="203" t="s">
        <v>2055</v>
      </c>
      <c r="F179" s="203" t="s">
        <v>2056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P180</f>
        <v>0</v>
      </c>
      <c r="Q179" s="197"/>
      <c r="R179" s="198">
        <f>R180</f>
        <v>0.015225000000000001</v>
      </c>
      <c r="S179" s="197"/>
      <c r="T179" s="199">
        <f>T180</f>
        <v>0</v>
      </c>
      <c r="AR179" s="200" t="s">
        <v>87</v>
      </c>
      <c r="AT179" s="201" t="s">
        <v>76</v>
      </c>
      <c r="AU179" s="201" t="s">
        <v>85</v>
      </c>
      <c r="AY179" s="200" t="s">
        <v>171</v>
      </c>
      <c r="BK179" s="202">
        <f>BK180</f>
        <v>0</v>
      </c>
    </row>
    <row r="180" s="1" customFormat="1" ht="16.5" customHeight="1">
      <c r="B180" s="38"/>
      <c r="C180" s="205" t="s">
        <v>543</v>
      </c>
      <c r="D180" s="205" t="s">
        <v>173</v>
      </c>
      <c r="E180" s="206" t="s">
        <v>2064</v>
      </c>
      <c r="F180" s="207" t="s">
        <v>2065</v>
      </c>
      <c r="G180" s="208" t="s">
        <v>176</v>
      </c>
      <c r="H180" s="209">
        <v>52.5</v>
      </c>
      <c r="I180" s="210"/>
      <c r="J180" s="211">
        <f>ROUND(I180*H180,2)</f>
        <v>0</v>
      </c>
      <c r="K180" s="207" t="s">
        <v>177</v>
      </c>
      <c r="L180" s="43"/>
      <c r="M180" s="212" t="s">
        <v>1</v>
      </c>
      <c r="N180" s="213" t="s">
        <v>48</v>
      </c>
      <c r="O180" s="79"/>
      <c r="P180" s="214">
        <f>O180*H180</f>
        <v>0</v>
      </c>
      <c r="Q180" s="214">
        <v>0.00029</v>
      </c>
      <c r="R180" s="214">
        <f>Q180*H180</f>
        <v>0.015225000000000001</v>
      </c>
      <c r="S180" s="214">
        <v>0</v>
      </c>
      <c r="T180" s="215">
        <f>S180*H180</f>
        <v>0</v>
      </c>
      <c r="AR180" s="16" t="s">
        <v>254</v>
      </c>
      <c r="AT180" s="16" t="s">
        <v>173</v>
      </c>
      <c r="AU180" s="16" t="s">
        <v>87</v>
      </c>
      <c r="AY180" s="16" t="s">
        <v>171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6" t="s">
        <v>85</v>
      </c>
      <c r="BK180" s="216">
        <f>ROUND(I180*H180,2)</f>
        <v>0</v>
      </c>
      <c r="BL180" s="16" t="s">
        <v>254</v>
      </c>
      <c r="BM180" s="16" t="s">
        <v>3361</v>
      </c>
    </row>
    <row r="181" s="10" customFormat="1" ht="25.92" customHeight="1">
      <c r="B181" s="189"/>
      <c r="C181" s="190"/>
      <c r="D181" s="191" t="s">
        <v>76</v>
      </c>
      <c r="E181" s="192" t="s">
        <v>3362</v>
      </c>
      <c r="F181" s="192" t="s">
        <v>3363</v>
      </c>
      <c r="G181" s="190"/>
      <c r="H181" s="190"/>
      <c r="I181" s="193"/>
      <c r="J181" s="194">
        <f>BK181</f>
        <v>0</v>
      </c>
      <c r="K181" s="190"/>
      <c r="L181" s="195"/>
      <c r="M181" s="196"/>
      <c r="N181" s="197"/>
      <c r="O181" s="197"/>
      <c r="P181" s="198">
        <f>SUM(P182:P187)</f>
        <v>0</v>
      </c>
      <c r="Q181" s="197"/>
      <c r="R181" s="198">
        <f>SUM(R182:R187)</f>
        <v>0</v>
      </c>
      <c r="S181" s="197"/>
      <c r="T181" s="199">
        <f>SUM(T182:T187)</f>
        <v>0</v>
      </c>
      <c r="AR181" s="200" t="s">
        <v>178</v>
      </c>
      <c r="AT181" s="201" t="s">
        <v>76</v>
      </c>
      <c r="AU181" s="201" t="s">
        <v>77</v>
      </c>
      <c r="AY181" s="200" t="s">
        <v>171</v>
      </c>
      <c r="BK181" s="202">
        <f>SUM(BK182:BK187)</f>
        <v>0</v>
      </c>
    </row>
    <row r="182" s="1" customFormat="1" ht="16.5" customHeight="1">
      <c r="B182" s="38"/>
      <c r="C182" s="205" t="s">
        <v>548</v>
      </c>
      <c r="D182" s="205" t="s">
        <v>173</v>
      </c>
      <c r="E182" s="206" t="s">
        <v>3364</v>
      </c>
      <c r="F182" s="207" t="s">
        <v>3365</v>
      </c>
      <c r="G182" s="208" t="s">
        <v>2716</v>
      </c>
      <c r="H182" s="209">
        <v>48</v>
      </c>
      <c r="I182" s="210"/>
      <c r="J182" s="211">
        <f>ROUND(I182*H182,2)</f>
        <v>0</v>
      </c>
      <c r="K182" s="207" t="s">
        <v>1</v>
      </c>
      <c r="L182" s="43"/>
      <c r="M182" s="212" t="s">
        <v>1</v>
      </c>
      <c r="N182" s="213" t="s">
        <v>48</v>
      </c>
      <c r="O182" s="79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AR182" s="16" t="s">
        <v>3366</v>
      </c>
      <c r="AT182" s="16" t="s">
        <v>173</v>
      </c>
      <c r="AU182" s="16" t="s">
        <v>85</v>
      </c>
      <c r="AY182" s="16" t="s">
        <v>171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6" t="s">
        <v>85</v>
      </c>
      <c r="BK182" s="216">
        <f>ROUND(I182*H182,2)</f>
        <v>0</v>
      </c>
      <c r="BL182" s="16" t="s">
        <v>3366</v>
      </c>
      <c r="BM182" s="16" t="s">
        <v>3367</v>
      </c>
    </row>
    <row r="183" s="1" customFormat="1" ht="16.5" customHeight="1">
      <c r="B183" s="38"/>
      <c r="C183" s="205" t="s">
        <v>553</v>
      </c>
      <c r="D183" s="205" t="s">
        <v>173</v>
      </c>
      <c r="E183" s="206" t="s">
        <v>3368</v>
      </c>
      <c r="F183" s="207" t="s">
        <v>3369</v>
      </c>
      <c r="G183" s="208" t="s">
        <v>2716</v>
      </c>
      <c r="H183" s="209">
        <v>30</v>
      </c>
      <c r="I183" s="210"/>
      <c r="J183" s="211">
        <f>ROUND(I183*H183,2)</f>
        <v>0</v>
      </c>
      <c r="K183" s="207" t="s">
        <v>1</v>
      </c>
      <c r="L183" s="43"/>
      <c r="M183" s="212" t="s">
        <v>1</v>
      </c>
      <c r="N183" s="213" t="s">
        <v>48</v>
      </c>
      <c r="O183" s="79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AR183" s="16" t="s">
        <v>3366</v>
      </c>
      <c r="AT183" s="16" t="s">
        <v>173</v>
      </c>
      <c r="AU183" s="16" t="s">
        <v>85</v>
      </c>
      <c r="AY183" s="16" t="s">
        <v>171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6" t="s">
        <v>85</v>
      </c>
      <c r="BK183" s="216">
        <f>ROUND(I183*H183,2)</f>
        <v>0</v>
      </c>
      <c r="BL183" s="16" t="s">
        <v>3366</v>
      </c>
      <c r="BM183" s="16" t="s">
        <v>3370</v>
      </c>
    </row>
    <row r="184" s="1" customFormat="1" ht="16.5" customHeight="1">
      <c r="B184" s="38"/>
      <c r="C184" s="205" t="s">
        <v>557</v>
      </c>
      <c r="D184" s="205" t="s">
        <v>173</v>
      </c>
      <c r="E184" s="206" t="s">
        <v>3371</v>
      </c>
      <c r="F184" s="207" t="s">
        <v>3372</v>
      </c>
      <c r="G184" s="208" t="s">
        <v>2716</v>
      </c>
      <c r="H184" s="209">
        <v>8</v>
      </c>
      <c r="I184" s="210"/>
      <c r="J184" s="211">
        <f>ROUND(I184*H184,2)</f>
        <v>0</v>
      </c>
      <c r="K184" s="207" t="s">
        <v>1</v>
      </c>
      <c r="L184" s="43"/>
      <c r="M184" s="212" t="s">
        <v>1</v>
      </c>
      <c r="N184" s="213" t="s">
        <v>48</v>
      </c>
      <c r="O184" s="79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AR184" s="16" t="s">
        <v>3366</v>
      </c>
      <c r="AT184" s="16" t="s">
        <v>173</v>
      </c>
      <c r="AU184" s="16" t="s">
        <v>85</v>
      </c>
      <c r="AY184" s="16" t="s">
        <v>171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6" t="s">
        <v>85</v>
      </c>
      <c r="BK184" s="216">
        <f>ROUND(I184*H184,2)</f>
        <v>0</v>
      </c>
      <c r="BL184" s="16" t="s">
        <v>3366</v>
      </c>
      <c r="BM184" s="16" t="s">
        <v>3373</v>
      </c>
    </row>
    <row r="185" s="1" customFormat="1" ht="16.5" customHeight="1">
      <c r="B185" s="38"/>
      <c r="C185" s="205" t="s">
        <v>568</v>
      </c>
      <c r="D185" s="205" t="s">
        <v>173</v>
      </c>
      <c r="E185" s="206" t="s">
        <v>3374</v>
      </c>
      <c r="F185" s="207" t="s">
        <v>3375</v>
      </c>
      <c r="G185" s="208" t="s">
        <v>2716</v>
      </c>
      <c r="H185" s="209">
        <v>16</v>
      </c>
      <c r="I185" s="210"/>
      <c r="J185" s="211">
        <f>ROUND(I185*H185,2)</f>
        <v>0</v>
      </c>
      <c r="K185" s="207" t="s">
        <v>1</v>
      </c>
      <c r="L185" s="43"/>
      <c r="M185" s="212" t="s">
        <v>1</v>
      </c>
      <c r="N185" s="213" t="s">
        <v>48</v>
      </c>
      <c r="O185" s="79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AR185" s="16" t="s">
        <v>3366</v>
      </c>
      <c r="AT185" s="16" t="s">
        <v>173</v>
      </c>
      <c r="AU185" s="16" t="s">
        <v>85</v>
      </c>
      <c r="AY185" s="16" t="s">
        <v>171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6" t="s">
        <v>85</v>
      </c>
      <c r="BK185" s="216">
        <f>ROUND(I185*H185,2)</f>
        <v>0</v>
      </c>
      <c r="BL185" s="16" t="s">
        <v>3366</v>
      </c>
      <c r="BM185" s="16" t="s">
        <v>3376</v>
      </c>
    </row>
    <row r="186" s="1" customFormat="1" ht="16.5" customHeight="1">
      <c r="B186" s="38"/>
      <c r="C186" s="205" t="s">
        <v>572</v>
      </c>
      <c r="D186" s="205" t="s">
        <v>173</v>
      </c>
      <c r="E186" s="206" t="s">
        <v>3377</v>
      </c>
      <c r="F186" s="207" t="s">
        <v>3378</v>
      </c>
      <c r="G186" s="208" t="s">
        <v>2716</v>
      </c>
      <c r="H186" s="209">
        <v>8</v>
      </c>
      <c r="I186" s="210"/>
      <c r="J186" s="211">
        <f>ROUND(I186*H186,2)</f>
        <v>0</v>
      </c>
      <c r="K186" s="207" t="s">
        <v>1</v>
      </c>
      <c r="L186" s="43"/>
      <c r="M186" s="212" t="s">
        <v>1</v>
      </c>
      <c r="N186" s="213" t="s">
        <v>48</v>
      </c>
      <c r="O186" s="79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AR186" s="16" t="s">
        <v>3366</v>
      </c>
      <c r="AT186" s="16" t="s">
        <v>173</v>
      </c>
      <c r="AU186" s="16" t="s">
        <v>85</v>
      </c>
      <c r="AY186" s="16" t="s">
        <v>171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6" t="s">
        <v>85</v>
      </c>
      <c r="BK186" s="216">
        <f>ROUND(I186*H186,2)</f>
        <v>0</v>
      </c>
      <c r="BL186" s="16" t="s">
        <v>3366</v>
      </c>
      <c r="BM186" s="16" t="s">
        <v>3379</v>
      </c>
    </row>
    <row r="187" s="1" customFormat="1" ht="16.5" customHeight="1">
      <c r="B187" s="38"/>
      <c r="C187" s="205" t="s">
        <v>578</v>
      </c>
      <c r="D187" s="205" t="s">
        <v>173</v>
      </c>
      <c r="E187" s="206" t="s">
        <v>3380</v>
      </c>
      <c r="F187" s="207" t="s">
        <v>3381</v>
      </c>
      <c r="G187" s="208" t="s">
        <v>2716</v>
      </c>
      <c r="H187" s="209">
        <v>8</v>
      </c>
      <c r="I187" s="210"/>
      <c r="J187" s="211">
        <f>ROUND(I187*H187,2)</f>
        <v>0</v>
      </c>
      <c r="K187" s="207" t="s">
        <v>1</v>
      </c>
      <c r="L187" s="43"/>
      <c r="M187" s="271" t="s">
        <v>1</v>
      </c>
      <c r="N187" s="272" t="s">
        <v>48</v>
      </c>
      <c r="O187" s="273"/>
      <c r="P187" s="274">
        <f>O187*H187</f>
        <v>0</v>
      </c>
      <c r="Q187" s="274">
        <v>0</v>
      </c>
      <c r="R187" s="274">
        <f>Q187*H187</f>
        <v>0</v>
      </c>
      <c r="S187" s="274">
        <v>0</v>
      </c>
      <c r="T187" s="275">
        <f>S187*H187</f>
        <v>0</v>
      </c>
      <c r="AR187" s="16" t="s">
        <v>3366</v>
      </c>
      <c r="AT187" s="16" t="s">
        <v>173</v>
      </c>
      <c r="AU187" s="16" t="s">
        <v>85</v>
      </c>
      <c r="AY187" s="16" t="s">
        <v>171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6" t="s">
        <v>85</v>
      </c>
      <c r="BK187" s="216">
        <f>ROUND(I187*H187,2)</f>
        <v>0</v>
      </c>
      <c r="BL187" s="16" t="s">
        <v>3366</v>
      </c>
      <c r="BM187" s="16" t="s">
        <v>3382</v>
      </c>
    </row>
    <row r="188" s="1" customFormat="1" ht="6.96" customHeight="1">
      <c r="B188" s="57"/>
      <c r="C188" s="58"/>
      <c r="D188" s="58"/>
      <c r="E188" s="58"/>
      <c r="F188" s="58"/>
      <c r="G188" s="58"/>
      <c r="H188" s="58"/>
      <c r="I188" s="155"/>
      <c r="J188" s="58"/>
      <c r="K188" s="58"/>
      <c r="L188" s="43"/>
    </row>
  </sheetData>
  <sheetProtection sheet="1" autoFilter="0" formatColumns="0" formatRows="0" objects="1" scenarios="1" spinCount="100000" saltValue="ceyIL6BfNjg7nSkxeQVYzBBLfWJhj8GRtKkyrvqxHL2NHXT2ZWmiO/R98TvkZ5IWxVl3GK8jkHptQA+ijCPpJw==" hashValue="aPUl+IHDUw5NINAOkcRRYHBtDoMYyzY3YAldCFB3jSb3Fw7YVTEqkKYAUj3C+slgFy1WtPSXGWpPS/RKIpSZgg==" algorithmName="SHA-512" password="CC35"/>
  <autoFilter ref="C86:K18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105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87</v>
      </c>
    </row>
    <row r="4" ht="24.96" customHeight="1">
      <c r="B4" s="19"/>
      <c r="D4" s="128" t="s">
        <v>115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Stavební úpravy ZŠ Mnichovická 23.4.2019</v>
      </c>
      <c r="F7" s="129"/>
      <c r="G7" s="129"/>
      <c r="H7" s="129"/>
      <c r="L7" s="19"/>
    </row>
    <row r="8" s="1" customFormat="1" ht="12" customHeight="1">
      <c r="B8" s="43"/>
      <c r="D8" s="129" t="s">
        <v>116</v>
      </c>
      <c r="I8" s="131"/>
      <c r="L8" s="43"/>
    </row>
    <row r="9" s="1" customFormat="1" ht="36.96" customHeight="1">
      <c r="B9" s="43"/>
      <c r="E9" s="132" t="s">
        <v>3383</v>
      </c>
      <c r="F9" s="1"/>
      <c r="G9" s="1"/>
      <c r="H9" s="1"/>
      <c r="I9" s="131"/>
      <c r="L9" s="43"/>
    </row>
    <row r="10" s="1" customFormat="1">
      <c r="B10" s="43"/>
      <c r="I10" s="131"/>
      <c r="L10" s="43"/>
    </row>
    <row r="11" s="1" customFormat="1" ht="12" customHeight="1">
      <c r="B11" s="43"/>
      <c r="D11" s="129" t="s">
        <v>18</v>
      </c>
      <c r="F11" s="16" t="s">
        <v>1</v>
      </c>
      <c r="I11" s="133" t="s">
        <v>20</v>
      </c>
      <c r="J11" s="16" t="s">
        <v>1</v>
      </c>
      <c r="L11" s="43"/>
    </row>
    <row r="12" s="1" customFormat="1" ht="12" customHeight="1">
      <c r="B12" s="43"/>
      <c r="D12" s="129" t="s">
        <v>22</v>
      </c>
      <c r="F12" s="16" t="s">
        <v>23</v>
      </c>
      <c r="I12" s="133" t="s">
        <v>24</v>
      </c>
      <c r="J12" s="134" t="str">
        <f>'Rekapitulace stavby'!AN8</f>
        <v>17. 1. 2019</v>
      </c>
      <c r="L12" s="43"/>
    </row>
    <row r="13" s="1" customFormat="1" ht="10.8" customHeight="1">
      <c r="B13" s="43"/>
      <c r="I13" s="131"/>
      <c r="L13" s="43"/>
    </row>
    <row r="14" s="1" customFormat="1" ht="12" customHeight="1">
      <c r="B14" s="43"/>
      <c r="D14" s="129" t="s">
        <v>30</v>
      </c>
      <c r="I14" s="133" t="s">
        <v>31</v>
      </c>
      <c r="J14" s="16" t="s">
        <v>1</v>
      </c>
      <c r="L14" s="43"/>
    </row>
    <row r="15" s="1" customFormat="1" ht="18" customHeight="1">
      <c r="B15" s="43"/>
      <c r="E15" s="16" t="s">
        <v>32</v>
      </c>
      <c r="I15" s="133" t="s">
        <v>33</v>
      </c>
      <c r="J15" s="16" t="s">
        <v>1</v>
      </c>
      <c r="L15" s="43"/>
    </row>
    <row r="16" s="1" customFormat="1" ht="6.96" customHeight="1">
      <c r="B16" s="43"/>
      <c r="I16" s="131"/>
      <c r="L16" s="43"/>
    </row>
    <row r="17" s="1" customFormat="1" ht="12" customHeight="1">
      <c r="B17" s="43"/>
      <c r="D17" s="129" t="s">
        <v>34</v>
      </c>
      <c r="I17" s="133" t="s">
        <v>31</v>
      </c>
      <c r="J17" s="32" t="str">
        <f>'Rekapitulace stavby'!AN13</f>
        <v>Vyplň údaj</v>
      </c>
      <c r="L17" s="43"/>
    </row>
    <row r="18" s="1" customFormat="1" ht="18" customHeight="1">
      <c r="B18" s="43"/>
      <c r="E18" s="32" t="str">
        <f>'Rekapitulace stavby'!E14</f>
        <v>Vyplň údaj</v>
      </c>
      <c r="F18" s="16"/>
      <c r="G18" s="16"/>
      <c r="H18" s="16"/>
      <c r="I18" s="133" t="s">
        <v>33</v>
      </c>
      <c r="J18" s="32" t="str">
        <f>'Rekapitulace stavby'!AN14</f>
        <v>Vyplň údaj</v>
      </c>
      <c r="L18" s="43"/>
    </row>
    <row r="19" s="1" customFormat="1" ht="6.96" customHeight="1">
      <c r="B19" s="43"/>
      <c r="I19" s="131"/>
      <c r="L19" s="43"/>
    </row>
    <row r="20" s="1" customFormat="1" ht="12" customHeight="1">
      <c r="B20" s="43"/>
      <c r="D20" s="129" t="s">
        <v>36</v>
      </c>
      <c r="I20" s="133" t="s">
        <v>31</v>
      </c>
      <c r="J20" s="16" t="s">
        <v>1</v>
      </c>
      <c r="L20" s="43"/>
    </row>
    <row r="21" s="1" customFormat="1" ht="18" customHeight="1">
      <c r="B21" s="43"/>
      <c r="E21" s="16" t="s">
        <v>37</v>
      </c>
      <c r="I21" s="133" t="s">
        <v>33</v>
      </c>
      <c r="J21" s="16" t="s">
        <v>1</v>
      </c>
      <c r="L21" s="43"/>
    </row>
    <row r="22" s="1" customFormat="1" ht="6.96" customHeight="1">
      <c r="B22" s="43"/>
      <c r="I22" s="131"/>
      <c r="L22" s="43"/>
    </row>
    <row r="23" s="1" customFormat="1" ht="12" customHeight="1">
      <c r="B23" s="43"/>
      <c r="D23" s="129" t="s">
        <v>39</v>
      </c>
      <c r="I23" s="133" t="s">
        <v>31</v>
      </c>
      <c r="J23" s="16" t="str">
        <f>IF('Rekapitulace stavby'!AN19="","",'Rekapitulace stavby'!AN19)</f>
        <v/>
      </c>
      <c r="L23" s="43"/>
    </row>
    <row r="24" s="1" customFormat="1" ht="18" customHeight="1">
      <c r="B24" s="43"/>
      <c r="E24" s="16" t="str">
        <f>IF('Rekapitulace stavby'!E20="","",'Rekapitulace stavby'!E20)</f>
        <v xml:space="preserve"> </v>
      </c>
      <c r="I24" s="133" t="s">
        <v>33</v>
      </c>
      <c r="J24" s="16" t="str">
        <f>IF('Rekapitulace stavby'!AN20="","",'Rekapitulace stavby'!AN20)</f>
        <v/>
      </c>
      <c r="L24" s="43"/>
    </row>
    <row r="25" s="1" customFormat="1" ht="6.96" customHeight="1">
      <c r="B25" s="43"/>
      <c r="I25" s="131"/>
      <c r="L25" s="43"/>
    </row>
    <row r="26" s="1" customFormat="1" ht="12" customHeight="1">
      <c r="B26" s="43"/>
      <c r="D26" s="129" t="s">
        <v>41</v>
      </c>
      <c r="I26" s="131"/>
      <c r="L26" s="43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3"/>
      <c r="I28" s="131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38"/>
      <c r="J29" s="71"/>
      <c r="K29" s="71"/>
      <c r="L29" s="43"/>
    </row>
    <row r="30" s="1" customFormat="1" ht="25.44" customHeight="1">
      <c r="B30" s="43"/>
      <c r="D30" s="139" t="s">
        <v>43</v>
      </c>
      <c r="I30" s="131"/>
      <c r="J30" s="140">
        <f>ROUND(J87,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38"/>
      <c r="J31" s="71"/>
      <c r="K31" s="71"/>
      <c r="L31" s="43"/>
    </row>
    <row r="32" s="1" customFormat="1" ht="14.4" customHeight="1">
      <c r="B32" s="43"/>
      <c r="F32" s="141" t="s">
        <v>45</v>
      </c>
      <c r="I32" s="142" t="s">
        <v>44</v>
      </c>
      <c r="J32" s="141" t="s">
        <v>46</v>
      </c>
      <c r="L32" s="43"/>
    </row>
    <row r="33" s="1" customFormat="1" ht="14.4" customHeight="1">
      <c r="B33" s="43"/>
      <c r="D33" s="129" t="s">
        <v>47</v>
      </c>
      <c r="E33" s="129" t="s">
        <v>48</v>
      </c>
      <c r="F33" s="143">
        <f>ROUND((SUM(BE87:BE225)),  2)</f>
        <v>0</v>
      </c>
      <c r="I33" s="144">
        <v>0.20999999999999999</v>
      </c>
      <c r="J33" s="143">
        <f>ROUND(((SUM(BE87:BE225))*I33),  2)</f>
        <v>0</v>
      </c>
      <c r="L33" s="43"/>
    </row>
    <row r="34" s="1" customFormat="1" ht="14.4" customHeight="1">
      <c r="B34" s="43"/>
      <c r="E34" s="129" t="s">
        <v>49</v>
      </c>
      <c r="F34" s="143">
        <f>ROUND((SUM(BF87:BF225)),  2)</f>
        <v>0</v>
      </c>
      <c r="I34" s="144">
        <v>0.14999999999999999</v>
      </c>
      <c r="J34" s="143">
        <f>ROUND(((SUM(BF87:BF225))*I34),  2)</f>
        <v>0</v>
      </c>
      <c r="L34" s="43"/>
    </row>
    <row r="35" hidden="1" s="1" customFormat="1" ht="14.4" customHeight="1">
      <c r="B35" s="43"/>
      <c r="E35" s="129" t="s">
        <v>50</v>
      </c>
      <c r="F35" s="143">
        <f>ROUND((SUM(BG87:BG225)),  2)</f>
        <v>0</v>
      </c>
      <c r="I35" s="144">
        <v>0.20999999999999999</v>
      </c>
      <c r="J35" s="143">
        <f>0</f>
        <v>0</v>
      </c>
      <c r="L35" s="43"/>
    </row>
    <row r="36" hidden="1" s="1" customFormat="1" ht="14.4" customHeight="1">
      <c r="B36" s="43"/>
      <c r="E36" s="129" t="s">
        <v>51</v>
      </c>
      <c r="F36" s="143">
        <f>ROUND((SUM(BH87:BH225)),  2)</f>
        <v>0</v>
      </c>
      <c r="I36" s="144">
        <v>0.14999999999999999</v>
      </c>
      <c r="J36" s="143">
        <f>0</f>
        <v>0</v>
      </c>
      <c r="L36" s="43"/>
    </row>
    <row r="37" hidden="1" s="1" customFormat="1" ht="14.4" customHeight="1">
      <c r="B37" s="43"/>
      <c r="E37" s="129" t="s">
        <v>52</v>
      </c>
      <c r="F37" s="143">
        <f>ROUND((SUM(BI87:BI225)),  2)</f>
        <v>0</v>
      </c>
      <c r="I37" s="144">
        <v>0</v>
      </c>
      <c r="J37" s="143">
        <f>0</f>
        <v>0</v>
      </c>
      <c r="L37" s="43"/>
    </row>
    <row r="38" s="1" customFormat="1" ht="6.96" customHeight="1">
      <c r="B38" s="43"/>
      <c r="I38" s="131"/>
      <c r="L38" s="43"/>
    </row>
    <row r="39" s="1" customFormat="1" ht="25.44" customHeight="1">
      <c r="B39" s="43"/>
      <c r="C39" s="145"/>
      <c r="D39" s="146" t="s">
        <v>53</v>
      </c>
      <c r="E39" s="147"/>
      <c r="F39" s="147"/>
      <c r="G39" s="148" t="s">
        <v>54</v>
      </c>
      <c r="H39" s="149" t="s">
        <v>55</v>
      </c>
      <c r="I39" s="150"/>
      <c r="J39" s="151">
        <f>SUM(J30:J37)</f>
        <v>0</v>
      </c>
      <c r="K39" s="152"/>
      <c r="L39" s="43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3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3"/>
    </row>
    <row r="45" s="1" customFormat="1" ht="24.96" customHeight="1">
      <c r="B45" s="38"/>
      <c r="C45" s="22" t="s">
        <v>118</v>
      </c>
      <c r="D45" s="39"/>
      <c r="E45" s="39"/>
      <c r="F45" s="39"/>
      <c r="G45" s="39"/>
      <c r="H45" s="39"/>
      <c r="I45" s="131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1"/>
      <c r="J46" s="39"/>
      <c r="K46" s="39"/>
      <c r="L46" s="43"/>
    </row>
    <row r="47" s="1" customFormat="1" ht="12" customHeight="1">
      <c r="B47" s="38"/>
      <c r="C47" s="31" t="s">
        <v>16</v>
      </c>
      <c r="D47" s="39"/>
      <c r="E47" s="39"/>
      <c r="F47" s="39"/>
      <c r="G47" s="39"/>
      <c r="H47" s="39"/>
      <c r="I47" s="131"/>
      <c r="J47" s="39"/>
      <c r="K47" s="39"/>
      <c r="L47" s="43"/>
    </row>
    <row r="48" s="1" customFormat="1" ht="16.5" customHeight="1">
      <c r="B48" s="38"/>
      <c r="C48" s="39"/>
      <c r="D48" s="39"/>
      <c r="E48" s="159" t="str">
        <f>E7</f>
        <v>Stavební úpravy ZŠ Mnichovická 23.4.2019</v>
      </c>
      <c r="F48" s="31"/>
      <c r="G48" s="31"/>
      <c r="H48" s="31"/>
      <c r="I48" s="131"/>
      <c r="J48" s="39"/>
      <c r="K48" s="39"/>
      <c r="L48" s="43"/>
    </row>
    <row r="49" s="1" customFormat="1" ht="12" customHeight="1">
      <c r="B49" s="38"/>
      <c r="C49" s="31" t="s">
        <v>116</v>
      </c>
      <c r="D49" s="39"/>
      <c r="E49" s="39"/>
      <c r="F49" s="39"/>
      <c r="G49" s="39"/>
      <c r="H49" s="39"/>
      <c r="I49" s="131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SO 07 - Elektro - slabo</v>
      </c>
      <c r="F50" s="39"/>
      <c r="G50" s="39"/>
      <c r="H50" s="39"/>
      <c r="I50" s="131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1"/>
      <c r="J51" s="39"/>
      <c r="K51" s="39"/>
      <c r="L51" s="43"/>
    </row>
    <row r="52" s="1" customFormat="1" ht="12" customHeight="1">
      <c r="B52" s="38"/>
      <c r="C52" s="31" t="s">
        <v>22</v>
      </c>
      <c r="D52" s="39"/>
      <c r="E52" s="39"/>
      <c r="F52" s="26" t="str">
        <f>F12</f>
        <v>Mnichovická 62, Kolín</v>
      </c>
      <c r="G52" s="39"/>
      <c r="H52" s="39"/>
      <c r="I52" s="133" t="s">
        <v>24</v>
      </c>
      <c r="J52" s="67" t="str">
        <f>IF(J12="","",J12)</f>
        <v>17. 1. 2019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1"/>
      <c r="J53" s="39"/>
      <c r="K53" s="39"/>
      <c r="L53" s="43"/>
    </row>
    <row r="54" s="1" customFormat="1" ht="24.9" customHeight="1">
      <c r="B54" s="38"/>
      <c r="C54" s="31" t="s">
        <v>30</v>
      </c>
      <c r="D54" s="39"/>
      <c r="E54" s="39"/>
      <c r="F54" s="26" t="str">
        <f>E15</f>
        <v>Město Kolín, Karlovo nám. 78, 280 12 Kolín 1</v>
      </c>
      <c r="G54" s="39"/>
      <c r="H54" s="39"/>
      <c r="I54" s="133" t="s">
        <v>36</v>
      </c>
      <c r="J54" s="36" t="str">
        <f>E21</f>
        <v>Projecticon s.r.o., Nový Hrádek 151, 549 522</v>
      </c>
      <c r="K54" s="39"/>
      <c r="L54" s="43"/>
    </row>
    <row r="55" s="1" customFormat="1" ht="13.65" customHeight="1">
      <c r="B55" s="38"/>
      <c r="C55" s="31" t="s">
        <v>34</v>
      </c>
      <c r="D55" s="39"/>
      <c r="E55" s="39"/>
      <c r="F55" s="26" t="str">
        <f>IF(E18="","",E18)</f>
        <v>Vyplň údaj</v>
      </c>
      <c r="G55" s="39"/>
      <c r="H55" s="39"/>
      <c r="I55" s="133" t="s">
        <v>39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1"/>
      <c r="J56" s="39"/>
      <c r="K56" s="39"/>
      <c r="L56" s="43"/>
    </row>
    <row r="57" s="1" customFormat="1" ht="29.28" customHeight="1">
      <c r="B57" s="38"/>
      <c r="C57" s="160" t="s">
        <v>119</v>
      </c>
      <c r="D57" s="161"/>
      <c r="E57" s="161"/>
      <c r="F57" s="161"/>
      <c r="G57" s="161"/>
      <c r="H57" s="161"/>
      <c r="I57" s="162"/>
      <c r="J57" s="163" t="s">
        <v>120</v>
      </c>
      <c r="K57" s="161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1"/>
      <c r="J58" s="39"/>
      <c r="K58" s="39"/>
      <c r="L58" s="43"/>
    </row>
    <row r="59" s="1" customFormat="1" ht="22.8" customHeight="1">
      <c r="B59" s="38"/>
      <c r="C59" s="164" t="s">
        <v>121</v>
      </c>
      <c r="D59" s="39"/>
      <c r="E59" s="39"/>
      <c r="F59" s="39"/>
      <c r="G59" s="39"/>
      <c r="H59" s="39"/>
      <c r="I59" s="131"/>
      <c r="J59" s="98">
        <f>J87</f>
        <v>0</v>
      </c>
      <c r="K59" s="39"/>
      <c r="L59" s="43"/>
      <c r="AU59" s="16" t="s">
        <v>122</v>
      </c>
    </row>
    <row r="60" s="7" customFormat="1" ht="24.96" customHeight="1">
      <c r="B60" s="165"/>
      <c r="C60" s="166"/>
      <c r="D60" s="167" t="s">
        <v>123</v>
      </c>
      <c r="E60" s="168"/>
      <c r="F60" s="168"/>
      <c r="G60" s="168"/>
      <c r="H60" s="168"/>
      <c r="I60" s="169"/>
      <c r="J60" s="170">
        <f>J88</f>
        <v>0</v>
      </c>
      <c r="K60" s="166"/>
      <c r="L60" s="171"/>
    </row>
    <row r="61" s="8" customFormat="1" ht="19.92" customHeight="1">
      <c r="B61" s="172"/>
      <c r="C61" s="173"/>
      <c r="D61" s="174" t="s">
        <v>3384</v>
      </c>
      <c r="E61" s="175"/>
      <c r="F61" s="175"/>
      <c r="G61" s="175"/>
      <c r="H61" s="175"/>
      <c r="I61" s="176"/>
      <c r="J61" s="177">
        <f>J89</f>
        <v>0</v>
      </c>
      <c r="K61" s="173"/>
      <c r="L61" s="178"/>
    </row>
    <row r="62" s="8" customFormat="1" ht="19.92" customHeight="1">
      <c r="B62" s="172"/>
      <c r="C62" s="173"/>
      <c r="D62" s="174" t="s">
        <v>3385</v>
      </c>
      <c r="E62" s="175"/>
      <c r="F62" s="175"/>
      <c r="G62" s="175"/>
      <c r="H62" s="175"/>
      <c r="I62" s="176"/>
      <c r="J62" s="177">
        <f>J118</f>
        <v>0</v>
      </c>
      <c r="K62" s="173"/>
      <c r="L62" s="178"/>
    </row>
    <row r="63" s="8" customFormat="1" ht="19.92" customHeight="1">
      <c r="B63" s="172"/>
      <c r="C63" s="173"/>
      <c r="D63" s="174" t="s">
        <v>3386</v>
      </c>
      <c r="E63" s="175"/>
      <c r="F63" s="175"/>
      <c r="G63" s="175"/>
      <c r="H63" s="175"/>
      <c r="I63" s="176"/>
      <c r="J63" s="177">
        <f>J131</f>
        <v>0</v>
      </c>
      <c r="K63" s="173"/>
      <c r="L63" s="178"/>
    </row>
    <row r="64" s="8" customFormat="1" ht="19.92" customHeight="1">
      <c r="B64" s="172"/>
      <c r="C64" s="173"/>
      <c r="D64" s="174" t="s">
        <v>3387</v>
      </c>
      <c r="E64" s="175"/>
      <c r="F64" s="175"/>
      <c r="G64" s="175"/>
      <c r="H64" s="175"/>
      <c r="I64" s="176"/>
      <c r="J64" s="177">
        <f>J150</f>
        <v>0</v>
      </c>
      <c r="K64" s="173"/>
      <c r="L64" s="178"/>
    </row>
    <row r="65" s="8" customFormat="1" ht="19.92" customHeight="1">
      <c r="B65" s="172"/>
      <c r="C65" s="173"/>
      <c r="D65" s="174" t="s">
        <v>3388</v>
      </c>
      <c r="E65" s="175"/>
      <c r="F65" s="175"/>
      <c r="G65" s="175"/>
      <c r="H65" s="175"/>
      <c r="I65" s="176"/>
      <c r="J65" s="177">
        <f>J171</f>
        <v>0</v>
      </c>
      <c r="K65" s="173"/>
      <c r="L65" s="178"/>
    </row>
    <row r="66" s="8" customFormat="1" ht="19.92" customHeight="1">
      <c r="B66" s="172"/>
      <c r="C66" s="173"/>
      <c r="D66" s="174" t="s">
        <v>3389</v>
      </c>
      <c r="E66" s="175"/>
      <c r="F66" s="175"/>
      <c r="G66" s="175"/>
      <c r="H66" s="175"/>
      <c r="I66" s="176"/>
      <c r="J66" s="177">
        <f>J188</f>
        <v>0</v>
      </c>
      <c r="K66" s="173"/>
      <c r="L66" s="178"/>
    </row>
    <row r="67" s="8" customFormat="1" ht="19.92" customHeight="1">
      <c r="B67" s="172"/>
      <c r="C67" s="173"/>
      <c r="D67" s="174" t="s">
        <v>3390</v>
      </c>
      <c r="E67" s="175"/>
      <c r="F67" s="175"/>
      <c r="G67" s="175"/>
      <c r="H67" s="175"/>
      <c r="I67" s="176"/>
      <c r="J67" s="177">
        <f>J207</f>
        <v>0</v>
      </c>
      <c r="K67" s="173"/>
      <c r="L67" s="178"/>
    </row>
    <row r="68" s="1" customFormat="1" ht="21.84" customHeight="1">
      <c r="B68" s="38"/>
      <c r="C68" s="39"/>
      <c r="D68" s="39"/>
      <c r="E68" s="39"/>
      <c r="F68" s="39"/>
      <c r="G68" s="39"/>
      <c r="H68" s="39"/>
      <c r="I68" s="131"/>
      <c r="J68" s="39"/>
      <c r="K68" s="39"/>
      <c r="L68" s="43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55"/>
      <c r="J69" s="58"/>
      <c r="K69" s="58"/>
      <c r="L69" s="43"/>
    </row>
    <row r="73" s="1" customFormat="1" ht="6.96" customHeight="1">
      <c r="B73" s="59"/>
      <c r="C73" s="60"/>
      <c r="D73" s="60"/>
      <c r="E73" s="60"/>
      <c r="F73" s="60"/>
      <c r="G73" s="60"/>
      <c r="H73" s="60"/>
      <c r="I73" s="158"/>
      <c r="J73" s="60"/>
      <c r="K73" s="60"/>
      <c r="L73" s="43"/>
    </row>
    <row r="74" s="1" customFormat="1" ht="24.96" customHeight="1">
      <c r="B74" s="38"/>
      <c r="C74" s="22" t="s">
        <v>156</v>
      </c>
      <c r="D74" s="39"/>
      <c r="E74" s="39"/>
      <c r="F74" s="39"/>
      <c r="G74" s="39"/>
      <c r="H74" s="39"/>
      <c r="I74" s="131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31"/>
      <c r="J75" s="39"/>
      <c r="K75" s="39"/>
      <c r="L75" s="43"/>
    </row>
    <row r="76" s="1" customFormat="1" ht="12" customHeight="1">
      <c r="B76" s="38"/>
      <c r="C76" s="31" t="s">
        <v>16</v>
      </c>
      <c r="D76" s="39"/>
      <c r="E76" s="39"/>
      <c r="F76" s="39"/>
      <c r="G76" s="39"/>
      <c r="H76" s="39"/>
      <c r="I76" s="131"/>
      <c r="J76" s="39"/>
      <c r="K76" s="39"/>
      <c r="L76" s="43"/>
    </row>
    <row r="77" s="1" customFormat="1" ht="16.5" customHeight="1">
      <c r="B77" s="38"/>
      <c r="C77" s="39"/>
      <c r="D77" s="39"/>
      <c r="E77" s="159" t="str">
        <f>E7</f>
        <v>Stavební úpravy ZŠ Mnichovická 23.4.2019</v>
      </c>
      <c r="F77" s="31"/>
      <c r="G77" s="31"/>
      <c r="H77" s="31"/>
      <c r="I77" s="131"/>
      <c r="J77" s="39"/>
      <c r="K77" s="39"/>
      <c r="L77" s="43"/>
    </row>
    <row r="78" s="1" customFormat="1" ht="12" customHeight="1">
      <c r="B78" s="38"/>
      <c r="C78" s="31" t="s">
        <v>116</v>
      </c>
      <c r="D78" s="39"/>
      <c r="E78" s="39"/>
      <c r="F78" s="39"/>
      <c r="G78" s="39"/>
      <c r="H78" s="39"/>
      <c r="I78" s="131"/>
      <c r="J78" s="39"/>
      <c r="K78" s="39"/>
      <c r="L78" s="43"/>
    </row>
    <row r="79" s="1" customFormat="1" ht="16.5" customHeight="1">
      <c r="B79" s="38"/>
      <c r="C79" s="39"/>
      <c r="D79" s="39"/>
      <c r="E79" s="64" t="str">
        <f>E9</f>
        <v>SO 07 - Elektro - slabo</v>
      </c>
      <c r="F79" s="39"/>
      <c r="G79" s="39"/>
      <c r="H79" s="39"/>
      <c r="I79" s="131"/>
      <c r="J79" s="39"/>
      <c r="K79" s="39"/>
      <c r="L79" s="43"/>
    </row>
    <row r="80" s="1" customFormat="1" ht="6.96" customHeight="1">
      <c r="B80" s="38"/>
      <c r="C80" s="39"/>
      <c r="D80" s="39"/>
      <c r="E80" s="39"/>
      <c r="F80" s="39"/>
      <c r="G80" s="39"/>
      <c r="H80" s="39"/>
      <c r="I80" s="131"/>
      <c r="J80" s="39"/>
      <c r="K80" s="39"/>
      <c r="L80" s="43"/>
    </row>
    <row r="81" s="1" customFormat="1" ht="12" customHeight="1">
      <c r="B81" s="38"/>
      <c r="C81" s="31" t="s">
        <v>22</v>
      </c>
      <c r="D81" s="39"/>
      <c r="E81" s="39"/>
      <c r="F81" s="26" t="str">
        <f>F12</f>
        <v>Mnichovická 62, Kolín</v>
      </c>
      <c r="G81" s="39"/>
      <c r="H81" s="39"/>
      <c r="I81" s="133" t="s">
        <v>24</v>
      </c>
      <c r="J81" s="67" t="str">
        <f>IF(J12="","",J12)</f>
        <v>17. 1. 2019</v>
      </c>
      <c r="K81" s="39"/>
      <c r="L81" s="43"/>
    </row>
    <row r="82" s="1" customFormat="1" ht="6.96" customHeight="1">
      <c r="B82" s="38"/>
      <c r="C82" s="39"/>
      <c r="D82" s="39"/>
      <c r="E82" s="39"/>
      <c r="F82" s="39"/>
      <c r="G82" s="39"/>
      <c r="H82" s="39"/>
      <c r="I82" s="131"/>
      <c r="J82" s="39"/>
      <c r="K82" s="39"/>
      <c r="L82" s="43"/>
    </row>
    <row r="83" s="1" customFormat="1" ht="24.9" customHeight="1">
      <c r="B83" s="38"/>
      <c r="C83" s="31" t="s">
        <v>30</v>
      </c>
      <c r="D83" s="39"/>
      <c r="E83" s="39"/>
      <c r="F83" s="26" t="str">
        <f>E15</f>
        <v>Město Kolín, Karlovo nám. 78, 280 12 Kolín 1</v>
      </c>
      <c r="G83" s="39"/>
      <c r="H83" s="39"/>
      <c r="I83" s="133" t="s">
        <v>36</v>
      </c>
      <c r="J83" s="36" t="str">
        <f>E21</f>
        <v>Projecticon s.r.o., Nový Hrádek 151, 549 522</v>
      </c>
      <c r="K83" s="39"/>
      <c r="L83" s="43"/>
    </row>
    <row r="84" s="1" customFormat="1" ht="13.65" customHeight="1">
      <c r="B84" s="38"/>
      <c r="C84" s="31" t="s">
        <v>34</v>
      </c>
      <c r="D84" s="39"/>
      <c r="E84" s="39"/>
      <c r="F84" s="26" t="str">
        <f>IF(E18="","",E18)</f>
        <v>Vyplň údaj</v>
      </c>
      <c r="G84" s="39"/>
      <c r="H84" s="39"/>
      <c r="I84" s="133" t="s">
        <v>39</v>
      </c>
      <c r="J84" s="36" t="str">
        <f>E24</f>
        <v xml:space="preserve"> </v>
      </c>
      <c r="K84" s="39"/>
      <c r="L84" s="43"/>
    </row>
    <row r="85" s="1" customFormat="1" ht="10.32" customHeight="1">
      <c r="B85" s="38"/>
      <c r="C85" s="39"/>
      <c r="D85" s="39"/>
      <c r="E85" s="39"/>
      <c r="F85" s="39"/>
      <c r="G85" s="39"/>
      <c r="H85" s="39"/>
      <c r="I85" s="131"/>
      <c r="J85" s="39"/>
      <c r="K85" s="39"/>
      <c r="L85" s="43"/>
    </row>
    <row r="86" s="9" customFormat="1" ht="29.28" customHeight="1">
      <c r="B86" s="179"/>
      <c r="C86" s="180" t="s">
        <v>157</v>
      </c>
      <c r="D86" s="181" t="s">
        <v>62</v>
      </c>
      <c r="E86" s="181" t="s">
        <v>58</v>
      </c>
      <c r="F86" s="181" t="s">
        <v>59</v>
      </c>
      <c r="G86" s="181" t="s">
        <v>158</v>
      </c>
      <c r="H86" s="181" t="s">
        <v>159</v>
      </c>
      <c r="I86" s="182" t="s">
        <v>160</v>
      </c>
      <c r="J86" s="181" t="s">
        <v>120</v>
      </c>
      <c r="K86" s="183" t="s">
        <v>161</v>
      </c>
      <c r="L86" s="184"/>
      <c r="M86" s="88" t="s">
        <v>1</v>
      </c>
      <c r="N86" s="89" t="s">
        <v>47</v>
      </c>
      <c r="O86" s="89" t="s">
        <v>162</v>
      </c>
      <c r="P86" s="89" t="s">
        <v>163</v>
      </c>
      <c r="Q86" s="89" t="s">
        <v>164</v>
      </c>
      <c r="R86" s="89" t="s">
        <v>165</v>
      </c>
      <c r="S86" s="89" t="s">
        <v>166</v>
      </c>
      <c r="T86" s="90" t="s">
        <v>167</v>
      </c>
    </row>
    <row r="87" s="1" customFormat="1" ht="22.8" customHeight="1">
      <c r="B87" s="38"/>
      <c r="C87" s="95" t="s">
        <v>168</v>
      </c>
      <c r="D87" s="39"/>
      <c r="E87" s="39"/>
      <c r="F87" s="39"/>
      <c r="G87" s="39"/>
      <c r="H87" s="39"/>
      <c r="I87" s="131"/>
      <c r="J87" s="185">
        <f>BK87</f>
        <v>0</v>
      </c>
      <c r="K87" s="39"/>
      <c r="L87" s="43"/>
      <c r="M87" s="91"/>
      <c r="N87" s="92"/>
      <c r="O87" s="92"/>
      <c r="P87" s="186">
        <f>P88</f>
        <v>0</v>
      </c>
      <c r="Q87" s="92"/>
      <c r="R87" s="186">
        <f>R88</f>
        <v>0</v>
      </c>
      <c r="S87" s="92"/>
      <c r="T87" s="187">
        <f>T88</f>
        <v>0</v>
      </c>
      <c r="AT87" s="16" t="s">
        <v>76</v>
      </c>
      <c r="AU87" s="16" t="s">
        <v>122</v>
      </c>
      <c r="BK87" s="188">
        <f>BK88</f>
        <v>0</v>
      </c>
    </row>
    <row r="88" s="10" customFormat="1" ht="25.92" customHeight="1">
      <c r="B88" s="189"/>
      <c r="C88" s="190"/>
      <c r="D88" s="191" t="s">
        <v>76</v>
      </c>
      <c r="E88" s="192" t="s">
        <v>169</v>
      </c>
      <c r="F88" s="192" t="s">
        <v>170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P89+P118+P131+P150+P171+P188+P207</f>
        <v>0</v>
      </c>
      <c r="Q88" s="197"/>
      <c r="R88" s="198">
        <f>R89+R118+R131+R150+R171+R188+R207</f>
        <v>0</v>
      </c>
      <c r="S88" s="197"/>
      <c r="T88" s="199">
        <f>T89+T118+T131+T150+T171+T188+T207</f>
        <v>0</v>
      </c>
      <c r="AR88" s="200" t="s">
        <v>85</v>
      </c>
      <c r="AT88" s="201" t="s">
        <v>76</v>
      </c>
      <c r="AU88" s="201" t="s">
        <v>77</v>
      </c>
      <c r="AY88" s="200" t="s">
        <v>171</v>
      </c>
      <c r="BK88" s="202">
        <f>BK89+BK118+BK131+BK150+BK171+BK188+BK207</f>
        <v>0</v>
      </c>
    </row>
    <row r="89" s="10" customFormat="1" ht="22.8" customHeight="1">
      <c r="B89" s="189"/>
      <c r="C89" s="190"/>
      <c r="D89" s="191" t="s">
        <v>76</v>
      </c>
      <c r="E89" s="203" t="s">
        <v>85</v>
      </c>
      <c r="F89" s="203" t="s">
        <v>3391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SUM(P90:P117)</f>
        <v>0</v>
      </c>
      <c r="Q89" s="197"/>
      <c r="R89" s="198">
        <f>SUM(R90:R117)</f>
        <v>0</v>
      </c>
      <c r="S89" s="197"/>
      <c r="T89" s="199">
        <f>SUM(T90:T117)</f>
        <v>0</v>
      </c>
      <c r="AR89" s="200" t="s">
        <v>85</v>
      </c>
      <c r="AT89" s="201" t="s">
        <v>76</v>
      </c>
      <c r="AU89" s="201" t="s">
        <v>85</v>
      </c>
      <c r="AY89" s="200" t="s">
        <v>171</v>
      </c>
      <c r="BK89" s="202">
        <f>SUM(BK90:BK117)</f>
        <v>0</v>
      </c>
    </row>
    <row r="90" s="1" customFormat="1" ht="16.5" customHeight="1">
      <c r="B90" s="38"/>
      <c r="C90" s="205" t="s">
        <v>85</v>
      </c>
      <c r="D90" s="205" t="s">
        <v>173</v>
      </c>
      <c r="E90" s="206" t="s">
        <v>85</v>
      </c>
      <c r="F90" s="207" t="s">
        <v>3392</v>
      </c>
      <c r="G90" s="208" t="s">
        <v>1</v>
      </c>
      <c r="H90" s="209">
        <v>73</v>
      </c>
      <c r="I90" s="210"/>
      <c r="J90" s="211">
        <f>ROUND(I90*H90,2)</f>
        <v>0</v>
      </c>
      <c r="K90" s="207" t="s">
        <v>1</v>
      </c>
      <c r="L90" s="43"/>
      <c r="M90" s="212" t="s">
        <v>1</v>
      </c>
      <c r="N90" s="213" t="s">
        <v>48</v>
      </c>
      <c r="O90" s="79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AR90" s="16" t="s">
        <v>178</v>
      </c>
      <c r="AT90" s="16" t="s">
        <v>173</v>
      </c>
      <c r="AU90" s="16" t="s">
        <v>87</v>
      </c>
      <c r="AY90" s="16" t="s">
        <v>171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6" t="s">
        <v>85</v>
      </c>
      <c r="BK90" s="216">
        <f>ROUND(I90*H90,2)</f>
        <v>0</v>
      </c>
      <c r="BL90" s="16" t="s">
        <v>178</v>
      </c>
      <c r="BM90" s="16" t="s">
        <v>3393</v>
      </c>
    </row>
    <row r="91" s="1" customFormat="1" ht="16.5" customHeight="1">
      <c r="B91" s="38"/>
      <c r="C91" s="205" t="s">
        <v>87</v>
      </c>
      <c r="D91" s="205" t="s">
        <v>173</v>
      </c>
      <c r="E91" s="206" t="s">
        <v>87</v>
      </c>
      <c r="F91" s="207" t="s">
        <v>3394</v>
      </c>
      <c r="G91" s="208" t="s">
        <v>1</v>
      </c>
      <c r="H91" s="209">
        <v>3100</v>
      </c>
      <c r="I91" s="210"/>
      <c r="J91" s="211">
        <f>ROUND(I91*H91,2)</f>
        <v>0</v>
      </c>
      <c r="K91" s="207" t="s">
        <v>1</v>
      </c>
      <c r="L91" s="43"/>
      <c r="M91" s="212" t="s">
        <v>1</v>
      </c>
      <c r="N91" s="213" t="s">
        <v>48</v>
      </c>
      <c r="O91" s="79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AR91" s="16" t="s">
        <v>178</v>
      </c>
      <c r="AT91" s="16" t="s">
        <v>173</v>
      </c>
      <c r="AU91" s="16" t="s">
        <v>87</v>
      </c>
      <c r="AY91" s="16" t="s">
        <v>171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6" t="s">
        <v>85</v>
      </c>
      <c r="BK91" s="216">
        <f>ROUND(I91*H91,2)</f>
        <v>0</v>
      </c>
      <c r="BL91" s="16" t="s">
        <v>178</v>
      </c>
      <c r="BM91" s="16" t="s">
        <v>3395</v>
      </c>
    </row>
    <row r="92" s="1" customFormat="1" ht="16.5" customHeight="1">
      <c r="B92" s="38"/>
      <c r="C92" s="205" t="s">
        <v>186</v>
      </c>
      <c r="D92" s="205" t="s">
        <v>173</v>
      </c>
      <c r="E92" s="206" t="s">
        <v>221</v>
      </c>
      <c r="F92" s="207" t="s">
        <v>3396</v>
      </c>
      <c r="G92" s="208" t="s">
        <v>1</v>
      </c>
      <c r="H92" s="209">
        <v>2</v>
      </c>
      <c r="I92" s="210"/>
      <c r="J92" s="211">
        <f>ROUND(I92*H92,2)</f>
        <v>0</v>
      </c>
      <c r="K92" s="207" t="s">
        <v>1</v>
      </c>
      <c r="L92" s="43"/>
      <c r="M92" s="212" t="s">
        <v>1</v>
      </c>
      <c r="N92" s="213" t="s">
        <v>48</v>
      </c>
      <c r="O92" s="79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AR92" s="16" t="s">
        <v>178</v>
      </c>
      <c r="AT92" s="16" t="s">
        <v>173</v>
      </c>
      <c r="AU92" s="16" t="s">
        <v>87</v>
      </c>
      <c r="AY92" s="16" t="s">
        <v>171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85</v>
      </c>
      <c r="BK92" s="216">
        <f>ROUND(I92*H92,2)</f>
        <v>0</v>
      </c>
      <c r="BL92" s="16" t="s">
        <v>178</v>
      </c>
      <c r="BM92" s="16" t="s">
        <v>3397</v>
      </c>
    </row>
    <row r="93" s="1" customFormat="1" ht="16.5" customHeight="1">
      <c r="B93" s="38"/>
      <c r="C93" s="205" t="s">
        <v>178</v>
      </c>
      <c r="D93" s="205" t="s">
        <v>173</v>
      </c>
      <c r="E93" s="206" t="s">
        <v>226</v>
      </c>
      <c r="F93" s="207" t="s">
        <v>3398</v>
      </c>
      <c r="G93" s="208" t="s">
        <v>1</v>
      </c>
      <c r="H93" s="209">
        <v>1</v>
      </c>
      <c r="I93" s="210"/>
      <c r="J93" s="211">
        <f>ROUND(I93*H93,2)</f>
        <v>0</v>
      </c>
      <c r="K93" s="207" t="s">
        <v>1</v>
      </c>
      <c r="L93" s="43"/>
      <c r="M93" s="212" t="s">
        <v>1</v>
      </c>
      <c r="N93" s="213" t="s">
        <v>48</v>
      </c>
      <c r="O93" s="79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AR93" s="16" t="s">
        <v>178</v>
      </c>
      <c r="AT93" s="16" t="s">
        <v>173</v>
      </c>
      <c r="AU93" s="16" t="s">
        <v>87</v>
      </c>
      <c r="AY93" s="16" t="s">
        <v>171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6" t="s">
        <v>85</v>
      </c>
      <c r="BK93" s="216">
        <f>ROUND(I93*H93,2)</f>
        <v>0</v>
      </c>
      <c r="BL93" s="16" t="s">
        <v>178</v>
      </c>
      <c r="BM93" s="16" t="s">
        <v>3399</v>
      </c>
    </row>
    <row r="94" s="1" customFormat="1" ht="16.5" customHeight="1">
      <c r="B94" s="38"/>
      <c r="C94" s="205" t="s">
        <v>198</v>
      </c>
      <c r="D94" s="205" t="s">
        <v>173</v>
      </c>
      <c r="E94" s="206" t="s">
        <v>231</v>
      </c>
      <c r="F94" s="207" t="s">
        <v>3400</v>
      </c>
      <c r="G94" s="208" t="s">
        <v>1</v>
      </c>
      <c r="H94" s="209">
        <v>1</v>
      </c>
      <c r="I94" s="210"/>
      <c r="J94" s="211">
        <f>ROUND(I94*H94,2)</f>
        <v>0</v>
      </c>
      <c r="K94" s="207" t="s">
        <v>1</v>
      </c>
      <c r="L94" s="43"/>
      <c r="M94" s="212" t="s">
        <v>1</v>
      </c>
      <c r="N94" s="213" t="s">
        <v>48</v>
      </c>
      <c r="O94" s="79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16" t="s">
        <v>178</v>
      </c>
      <c r="AT94" s="16" t="s">
        <v>173</v>
      </c>
      <c r="AU94" s="16" t="s">
        <v>87</v>
      </c>
      <c r="AY94" s="16" t="s">
        <v>171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85</v>
      </c>
      <c r="BK94" s="216">
        <f>ROUND(I94*H94,2)</f>
        <v>0</v>
      </c>
      <c r="BL94" s="16" t="s">
        <v>178</v>
      </c>
      <c r="BM94" s="16" t="s">
        <v>3401</v>
      </c>
    </row>
    <row r="95" s="1" customFormat="1" ht="16.5" customHeight="1">
      <c r="B95" s="38"/>
      <c r="C95" s="205" t="s">
        <v>202</v>
      </c>
      <c r="D95" s="205" t="s">
        <v>173</v>
      </c>
      <c r="E95" s="206" t="s">
        <v>317</v>
      </c>
      <c r="F95" s="207" t="s">
        <v>3402</v>
      </c>
      <c r="G95" s="208" t="s">
        <v>1</v>
      </c>
      <c r="H95" s="209">
        <v>960</v>
      </c>
      <c r="I95" s="210"/>
      <c r="J95" s="211">
        <f>ROUND(I95*H95,2)</f>
        <v>0</v>
      </c>
      <c r="K95" s="207" t="s">
        <v>1</v>
      </c>
      <c r="L95" s="43"/>
      <c r="M95" s="212" t="s">
        <v>1</v>
      </c>
      <c r="N95" s="213" t="s">
        <v>48</v>
      </c>
      <c r="O95" s="79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AR95" s="16" t="s">
        <v>178</v>
      </c>
      <c r="AT95" s="16" t="s">
        <v>173</v>
      </c>
      <c r="AU95" s="16" t="s">
        <v>87</v>
      </c>
      <c r="AY95" s="16" t="s">
        <v>171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6" t="s">
        <v>85</v>
      </c>
      <c r="BK95" s="216">
        <f>ROUND(I95*H95,2)</f>
        <v>0</v>
      </c>
      <c r="BL95" s="16" t="s">
        <v>178</v>
      </c>
      <c r="BM95" s="16" t="s">
        <v>3403</v>
      </c>
    </row>
    <row r="96" s="1" customFormat="1" ht="16.5" customHeight="1">
      <c r="B96" s="38"/>
      <c r="C96" s="205" t="s">
        <v>206</v>
      </c>
      <c r="D96" s="205" t="s">
        <v>173</v>
      </c>
      <c r="E96" s="206" t="s">
        <v>328</v>
      </c>
      <c r="F96" s="207" t="s">
        <v>3404</v>
      </c>
      <c r="G96" s="208" t="s">
        <v>1</v>
      </c>
      <c r="H96" s="209">
        <v>173</v>
      </c>
      <c r="I96" s="210"/>
      <c r="J96" s="211">
        <f>ROUND(I96*H96,2)</f>
        <v>0</v>
      </c>
      <c r="K96" s="207" t="s">
        <v>1</v>
      </c>
      <c r="L96" s="43"/>
      <c r="M96" s="212" t="s">
        <v>1</v>
      </c>
      <c r="N96" s="213" t="s">
        <v>48</v>
      </c>
      <c r="O96" s="79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AR96" s="16" t="s">
        <v>178</v>
      </c>
      <c r="AT96" s="16" t="s">
        <v>173</v>
      </c>
      <c r="AU96" s="16" t="s">
        <v>87</v>
      </c>
      <c r="AY96" s="16" t="s">
        <v>171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6" t="s">
        <v>85</v>
      </c>
      <c r="BK96" s="216">
        <f>ROUND(I96*H96,2)</f>
        <v>0</v>
      </c>
      <c r="BL96" s="16" t="s">
        <v>178</v>
      </c>
      <c r="BM96" s="16" t="s">
        <v>3405</v>
      </c>
    </row>
    <row r="97" s="1" customFormat="1" ht="16.5" customHeight="1">
      <c r="B97" s="38"/>
      <c r="C97" s="205" t="s">
        <v>211</v>
      </c>
      <c r="D97" s="205" t="s">
        <v>173</v>
      </c>
      <c r="E97" s="206" t="s">
        <v>334</v>
      </c>
      <c r="F97" s="207" t="s">
        <v>3406</v>
      </c>
      <c r="G97" s="208" t="s">
        <v>1</v>
      </c>
      <c r="H97" s="209">
        <v>20</v>
      </c>
      <c r="I97" s="210"/>
      <c r="J97" s="211">
        <f>ROUND(I97*H97,2)</f>
        <v>0</v>
      </c>
      <c r="K97" s="207" t="s">
        <v>1</v>
      </c>
      <c r="L97" s="43"/>
      <c r="M97" s="212" t="s">
        <v>1</v>
      </c>
      <c r="N97" s="213" t="s">
        <v>48</v>
      </c>
      <c r="O97" s="79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AR97" s="16" t="s">
        <v>178</v>
      </c>
      <c r="AT97" s="16" t="s">
        <v>173</v>
      </c>
      <c r="AU97" s="16" t="s">
        <v>87</v>
      </c>
      <c r="AY97" s="16" t="s">
        <v>171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85</v>
      </c>
      <c r="BK97" s="216">
        <f>ROUND(I97*H97,2)</f>
        <v>0</v>
      </c>
      <c r="BL97" s="16" t="s">
        <v>178</v>
      </c>
      <c r="BM97" s="16" t="s">
        <v>3407</v>
      </c>
    </row>
    <row r="98" s="1" customFormat="1" ht="16.5" customHeight="1">
      <c r="B98" s="38"/>
      <c r="C98" s="205" t="s">
        <v>216</v>
      </c>
      <c r="D98" s="205" t="s">
        <v>173</v>
      </c>
      <c r="E98" s="206" t="s">
        <v>339</v>
      </c>
      <c r="F98" s="207" t="s">
        <v>3408</v>
      </c>
      <c r="G98" s="208" t="s">
        <v>1</v>
      </c>
      <c r="H98" s="209">
        <v>30</v>
      </c>
      <c r="I98" s="210"/>
      <c r="J98" s="211">
        <f>ROUND(I98*H98,2)</f>
        <v>0</v>
      </c>
      <c r="K98" s="207" t="s">
        <v>1</v>
      </c>
      <c r="L98" s="43"/>
      <c r="M98" s="212" t="s">
        <v>1</v>
      </c>
      <c r="N98" s="213" t="s">
        <v>48</v>
      </c>
      <c r="O98" s="79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AR98" s="16" t="s">
        <v>178</v>
      </c>
      <c r="AT98" s="16" t="s">
        <v>173</v>
      </c>
      <c r="AU98" s="16" t="s">
        <v>87</v>
      </c>
      <c r="AY98" s="16" t="s">
        <v>171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6" t="s">
        <v>85</v>
      </c>
      <c r="BK98" s="216">
        <f>ROUND(I98*H98,2)</f>
        <v>0</v>
      </c>
      <c r="BL98" s="16" t="s">
        <v>178</v>
      </c>
      <c r="BM98" s="16" t="s">
        <v>3409</v>
      </c>
    </row>
    <row r="99" s="1" customFormat="1" ht="16.5" customHeight="1">
      <c r="B99" s="38"/>
      <c r="C99" s="205" t="s">
        <v>221</v>
      </c>
      <c r="D99" s="205" t="s">
        <v>173</v>
      </c>
      <c r="E99" s="206" t="s">
        <v>343</v>
      </c>
      <c r="F99" s="207" t="s">
        <v>3410</v>
      </c>
      <c r="G99" s="208" t="s">
        <v>1</v>
      </c>
      <c r="H99" s="209">
        <v>1</v>
      </c>
      <c r="I99" s="210"/>
      <c r="J99" s="211">
        <f>ROUND(I99*H99,2)</f>
        <v>0</v>
      </c>
      <c r="K99" s="207" t="s">
        <v>1</v>
      </c>
      <c r="L99" s="43"/>
      <c r="M99" s="212" t="s">
        <v>1</v>
      </c>
      <c r="N99" s="213" t="s">
        <v>48</v>
      </c>
      <c r="O99" s="79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AR99" s="16" t="s">
        <v>178</v>
      </c>
      <c r="AT99" s="16" t="s">
        <v>173</v>
      </c>
      <c r="AU99" s="16" t="s">
        <v>87</v>
      </c>
      <c r="AY99" s="16" t="s">
        <v>171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6" t="s">
        <v>85</v>
      </c>
      <c r="BK99" s="216">
        <f>ROUND(I99*H99,2)</f>
        <v>0</v>
      </c>
      <c r="BL99" s="16" t="s">
        <v>178</v>
      </c>
      <c r="BM99" s="16" t="s">
        <v>3411</v>
      </c>
    </row>
    <row r="100" s="1" customFormat="1" ht="16.5" customHeight="1">
      <c r="B100" s="38"/>
      <c r="C100" s="205" t="s">
        <v>226</v>
      </c>
      <c r="D100" s="205" t="s">
        <v>173</v>
      </c>
      <c r="E100" s="206" t="s">
        <v>347</v>
      </c>
      <c r="F100" s="207" t="s">
        <v>3412</v>
      </c>
      <c r="G100" s="208" t="s">
        <v>1</v>
      </c>
      <c r="H100" s="209">
        <v>100</v>
      </c>
      <c r="I100" s="210"/>
      <c r="J100" s="211">
        <f>ROUND(I100*H100,2)</f>
        <v>0</v>
      </c>
      <c r="K100" s="207" t="s">
        <v>1</v>
      </c>
      <c r="L100" s="43"/>
      <c r="M100" s="212" t="s">
        <v>1</v>
      </c>
      <c r="N100" s="213" t="s">
        <v>48</v>
      </c>
      <c r="O100" s="79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AR100" s="16" t="s">
        <v>178</v>
      </c>
      <c r="AT100" s="16" t="s">
        <v>173</v>
      </c>
      <c r="AU100" s="16" t="s">
        <v>87</v>
      </c>
      <c r="AY100" s="16" t="s">
        <v>171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85</v>
      </c>
      <c r="BK100" s="216">
        <f>ROUND(I100*H100,2)</f>
        <v>0</v>
      </c>
      <c r="BL100" s="16" t="s">
        <v>178</v>
      </c>
      <c r="BM100" s="16" t="s">
        <v>3413</v>
      </c>
    </row>
    <row r="101" s="1" customFormat="1" ht="16.5" customHeight="1">
      <c r="B101" s="38"/>
      <c r="C101" s="205" t="s">
        <v>231</v>
      </c>
      <c r="D101" s="205" t="s">
        <v>173</v>
      </c>
      <c r="E101" s="206" t="s">
        <v>353</v>
      </c>
      <c r="F101" s="207" t="s">
        <v>3414</v>
      </c>
      <c r="G101" s="208" t="s">
        <v>1</v>
      </c>
      <c r="H101" s="209">
        <v>100</v>
      </c>
      <c r="I101" s="210"/>
      <c r="J101" s="211">
        <f>ROUND(I101*H101,2)</f>
        <v>0</v>
      </c>
      <c r="K101" s="207" t="s">
        <v>1</v>
      </c>
      <c r="L101" s="43"/>
      <c r="M101" s="212" t="s">
        <v>1</v>
      </c>
      <c r="N101" s="213" t="s">
        <v>48</v>
      </c>
      <c r="O101" s="79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AR101" s="16" t="s">
        <v>178</v>
      </c>
      <c r="AT101" s="16" t="s">
        <v>173</v>
      </c>
      <c r="AU101" s="16" t="s">
        <v>87</v>
      </c>
      <c r="AY101" s="16" t="s">
        <v>171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85</v>
      </c>
      <c r="BK101" s="216">
        <f>ROUND(I101*H101,2)</f>
        <v>0</v>
      </c>
      <c r="BL101" s="16" t="s">
        <v>178</v>
      </c>
      <c r="BM101" s="16" t="s">
        <v>3415</v>
      </c>
    </row>
    <row r="102" s="1" customFormat="1" ht="16.5" customHeight="1">
      <c r="B102" s="38"/>
      <c r="C102" s="205" t="s">
        <v>236</v>
      </c>
      <c r="D102" s="205" t="s">
        <v>173</v>
      </c>
      <c r="E102" s="206" t="s">
        <v>270</v>
      </c>
      <c r="F102" s="207" t="s">
        <v>3416</v>
      </c>
      <c r="G102" s="208" t="s">
        <v>1</v>
      </c>
      <c r="H102" s="209">
        <v>250</v>
      </c>
      <c r="I102" s="210"/>
      <c r="J102" s="211">
        <f>ROUND(I102*H102,2)</f>
        <v>0</v>
      </c>
      <c r="K102" s="207" t="s">
        <v>1</v>
      </c>
      <c r="L102" s="43"/>
      <c r="M102" s="212" t="s">
        <v>1</v>
      </c>
      <c r="N102" s="213" t="s">
        <v>48</v>
      </c>
      <c r="O102" s="79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AR102" s="16" t="s">
        <v>178</v>
      </c>
      <c r="AT102" s="16" t="s">
        <v>173</v>
      </c>
      <c r="AU102" s="16" t="s">
        <v>87</v>
      </c>
      <c r="AY102" s="16" t="s">
        <v>171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85</v>
      </c>
      <c r="BK102" s="216">
        <f>ROUND(I102*H102,2)</f>
        <v>0</v>
      </c>
      <c r="BL102" s="16" t="s">
        <v>178</v>
      </c>
      <c r="BM102" s="16" t="s">
        <v>3417</v>
      </c>
    </row>
    <row r="103" s="1" customFormat="1" ht="16.5" customHeight="1">
      <c r="B103" s="38"/>
      <c r="C103" s="205" t="s">
        <v>242</v>
      </c>
      <c r="D103" s="205" t="s">
        <v>173</v>
      </c>
      <c r="E103" s="206" t="s">
        <v>364</v>
      </c>
      <c r="F103" s="207" t="s">
        <v>3418</v>
      </c>
      <c r="G103" s="208" t="s">
        <v>1</v>
      </c>
      <c r="H103" s="209">
        <v>40</v>
      </c>
      <c r="I103" s="210"/>
      <c r="J103" s="211">
        <f>ROUND(I103*H103,2)</f>
        <v>0</v>
      </c>
      <c r="K103" s="207" t="s">
        <v>1</v>
      </c>
      <c r="L103" s="43"/>
      <c r="M103" s="212" t="s">
        <v>1</v>
      </c>
      <c r="N103" s="213" t="s">
        <v>48</v>
      </c>
      <c r="O103" s="79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AR103" s="16" t="s">
        <v>178</v>
      </c>
      <c r="AT103" s="16" t="s">
        <v>173</v>
      </c>
      <c r="AU103" s="16" t="s">
        <v>87</v>
      </c>
      <c r="AY103" s="16" t="s">
        <v>171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6" t="s">
        <v>85</v>
      </c>
      <c r="BK103" s="216">
        <f>ROUND(I103*H103,2)</f>
        <v>0</v>
      </c>
      <c r="BL103" s="16" t="s">
        <v>178</v>
      </c>
      <c r="BM103" s="16" t="s">
        <v>3419</v>
      </c>
    </row>
    <row r="104" s="1" customFormat="1" ht="16.5" customHeight="1">
      <c r="B104" s="38"/>
      <c r="C104" s="205" t="s">
        <v>8</v>
      </c>
      <c r="D104" s="205" t="s">
        <v>173</v>
      </c>
      <c r="E104" s="206" t="s">
        <v>368</v>
      </c>
      <c r="F104" s="207" t="s">
        <v>3420</v>
      </c>
      <c r="G104" s="208" t="s">
        <v>1</v>
      </c>
      <c r="H104" s="209">
        <v>100</v>
      </c>
      <c r="I104" s="210"/>
      <c r="J104" s="211">
        <f>ROUND(I104*H104,2)</f>
        <v>0</v>
      </c>
      <c r="K104" s="207" t="s">
        <v>1</v>
      </c>
      <c r="L104" s="43"/>
      <c r="M104" s="212" t="s">
        <v>1</v>
      </c>
      <c r="N104" s="213" t="s">
        <v>48</v>
      </c>
      <c r="O104" s="79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AR104" s="16" t="s">
        <v>178</v>
      </c>
      <c r="AT104" s="16" t="s">
        <v>173</v>
      </c>
      <c r="AU104" s="16" t="s">
        <v>87</v>
      </c>
      <c r="AY104" s="16" t="s">
        <v>171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85</v>
      </c>
      <c r="BK104" s="216">
        <f>ROUND(I104*H104,2)</f>
        <v>0</v>
      </c>
      <c r="BL104" s="16" t="s">
        <v>178</v>
      </c>
      <c r="BM104" s="16" t="s">
        <v>3421</v>
      </c>
    </row>
    <row r="105" s="1" customFormat="1" ht="16.5" customHeight="1">
      <c r="B105" s="38"/>
      <c r="C105" s="205" t="s">
        <v>254</v>
      </c>
      <c r="D105" s="205" t="s">
        <v>173</v>
      </c>
      <c r="E105" s="206" t="s">
        <v>373</v>
      </c>
      <c r="F105" s="207" t="s">
        <v>3422</v>
      </c>
      <c r="G105" s="208" t="s">
        <v>1</v>
      </c>
      <c r="H105" s="209">
        <v>15</v>
      </c>
      <c r="I105" s="210"/>
      <c r="J105" s="211">
        <f>ROUND(I105*H105,2)</f>
        <v>0</v>
      </c>
      <c r="K105" s="207" t="s">
        <v>1</v>
      </c>
      <c r="L105" s="43"/>
      <c r="M105" s="212" t="s">
        <v>1</v>
      </c>
      <c r="N105" s="213" t="s">
        <v>48</v>
      </c>
      <c r="O105" s="79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AR105" s="16" t="s">
        <v>178</v>
      </c>
      <c r="AT105" s="16" t="s">
        <v>173</v>
      </c>
      <c r="AU105" s="16" t="s">
        <v>87</v>
      </c>
      <c r="AY105" s="16" t="s">
        <v>171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6" t="s">
        <v>85</v>
      </c>
      <c r="BK105" s="216">
        <f>ROUND(I105*H105,2)</f>
        <v>0</v>
      </c>
      <c r="BL105" s="16" t="s">
        <v>178</v>
      </c>
      <c r="BM105" s="16" t="s">
        <v>3423</v>
      </c>
    </row>
    <row r="106" s="1" customFormat="1" ht="16.5" customHeight="1">
      <c r="B106" s="38"/>
      <c r="C106" s="205" t="s">
        <v>260</v>
      </c>
      <c r="D106" s="205" t="s">
        <v>173</v>
      </c>
      <c r="E106" s="206" t="s">
        <v>378</v>
      </c>
      <c r="F106" s="207" t="s">
        <v>3424</v>
      </c>
      <c r="G106" s="208" t="s">
        <v>1</v>
      </c>
      <c r="H106" s="209">
        <v>150</v>
      </c>
      <c r="I106" s="210"/>
      <c r="J106" s="211">
        <f>ROUND(I106*H106,2)</f>
        <v>0</v>
      </c>
      <c r="K106" s="207" t="s">
        <v>1</v>
      </c>
      <c r="L106" s="43"/>
      <c r="M106" s="212" t="s">
        <v>1</v>
      </c>
      <c r="N106" s="213" t="s">
        <v>48</v>
      </c>
      <c r="O106" s="79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16" t="s">
        <v>178</v>
      </c>
      <c r="AT106" s="16" t="s">
        <v>173</v>
      </c>
      <c r="AU106" s="16" t="s">
        <v>87</v>
      </c>
      <c r="AY106" s="16" t="s">
        <v>171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85</v>
      </c>
      <c r="BK106" s="216">
        <f>ROUND(I106*H106,2)</f>
        <v>0</v>
      </c>
      <c r="BL106" s="16" t="s">
        <v>178</v>
      </c>
      <c r="BM106" s="16" t="s">
        <v>3425</v>
      </c>
    </row>
    <row r="107" s="1" customFormat="1" ht="16.5" customHeight="1">
      <c r="B107" s="38"/>
      <c r="C107" s="205" t="s">
        <v>265</v>
      </c>
      <c r="D107" s="205" t="s">
        <v>173</v>
      </c>
      <c r="E107" s="206" t="s">
        <v>382</v>
      </c>
      <c r="F107" s="207" t="s">
        <v>3426</v>
      </c>
      <c r="G107" s="208" t="s">
        <v>1</v>
      </c>
      <c r="H107" s="209">
        <v>10</v>
      </c>
      <c r="I107" s="210"/>
      <c r="J107" s="211">
        <f>ROUND(I107*H107,2)</f>
        <v>0</v>
      </c>
      <c r="K107" s="207" t="s">
        <v>1</v>
      </c>
      <c r="L107" s="43"/>
      <c r="M107" s="212" t="s">
        <v>1</v>
      </c>
      <c r="N107" s="213" t="s">
        <v>48</v>
      </c>
      <c r="O107" s="79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AR107" s="16" t="s">
        <v>178</v>
      </c>
      <c r="AT107" s="16" t="s">
        <v>173</v>
      </c>
      <c r="AU107" s="16" t="s">
        <v>87</v>
      </c>
      <c r="AY107" s="16" t="s">
        <v>171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85</v>
      </c>
      <c r="BK107" s="216">
        <f>ROUND(I107*H107,2)</f>
        <v>0</v>
      </c>
      <c r="BL107" s="16" t="s">
        <v>178</v>
      </c>
      <c r="BM107" s="16" t="s">
        <v>3427</v>
      </c>
    </row>
    <row r="108" s="1" customFormat="1" ht="16.5" customHeight="1">
      <c r="B108" s="38"/>
      <c r="C108" s="205" t="s">
        <v>272</v>
      </c>
      <c r="D108" s="205" t="s">
        <v>173</v>
      </c>
      <c r="E108" s="206" t="s">
        <v>388</v>
      </c>
      <c r="F108" s="207" t="s">
        <v>3428</v>
      </c>
      <c r="G108" s="208" t="s">
        <v>1</v>
      </c>
      <c r="H108" s="209">
        <v>30</v>
      </c>
      <c r="I108" s="210"/>
      <c r="J108" s="211">
        <f>ROUND(I108*H108,2)</f>
        <v>0</v>
      </c>
      <c r="K108" s="207" t="s">
        <v>1</v>
      </c>
      <c r="L108" s="43"/>
      <c r="M108" s="212" t="s">
        <v>1</v>
      </c>
      <c r="N108" s="213" t="s">
        <v>48</v>
      </c>
      <c r="O108" s="79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AR108" s="16" t="s">
        <v>178</v>
      </c>
      <c r="AT108" s="16" t="s">
        <v>173</v>
      </c>
      <c r="AU108" s="16" t="s">
        <v>87</v>
      </c>
      <c r="AY108" s="16" t="s">
        <v>171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6" t="s">
        <v>85</v>
      </c>
      <c r="BK108" s="216">
        <f>ROUND(I108*H108,2)</f>
        <v>0</v>
      </c>
      <c r="BL108" s="16" t="s">
        <v>178</v>
      </c>
      <c r="BM108" s="16" t="s">
        <v>3429</v>
      </c>
    </row>
    <row r="109" s="1" customFormat="1" ht="16.5" customHeight="1">
      <c r="B109" s="38"/>
      <c r="C109" s="205" t="s">
        <v>277</v>
      </c>
      <c r="D109" s="205" t="s">
        <v>173</v>
      </c>
      <c r="E109" s="206" t="s">
        <v>393</v>
      </c>
      <c r="F109" s="207" t="s">
        <v>3430</v>
      </c>
      <c r="G109" s="208" t="s">
        <v>1</v>
      </c>
      <c r="H109" s="209">
        <v>1</v>
      </c>
      <c r="I109" s="210"/>
      <c r="J109" s="211">
        <f>ROUND(I109*H109,2)</f>
        <v>0</v>
      </c>
      <c r="K109" s="207" t="s">
        <v>1</v>
      </c>
      <c r="L109" s="43"/>
      <c r="M109" s="212" t="s">
        <v>1</v>
      </c>
      <c r="N109" s="213" t="s">
        <v>48</v>
      </c>
      <c r="O109" s="79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AR109" s="16" t="s">
        <v>178</v>
      </c>
      <c r="AT109" s="16" t="s">
        <v>173</v>
      </c>
      <c r="AU109" s="16" t="s">
        <v>87</v>
      </c>
      <c r="AY109" s="16" t="s">
        <v>171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6" t="s">
        <v>85</v>
      </c>
      <c r="BK109" s="216">
        <f>ROUND(I109*H109,2)</f>
        <v>0</v>
      </c>
      <c r="BL109" s="16" t="s">
        <v>178</v>
      </c>
      <c r="BM109" s="16" t="s">
        <v>3431</v>
      </c>
    </row>
    <row r="110" s="1" customFormat="1" ht="16.5" customHeight="1">
      <c r="B110" s="38"/>
      <c r="C110" s="205" t="s">
        <v>7</v>
      </c>
      <c r="D110" s="205" t="s">
        <v>173</v>
      </c>
      <c r="E110" s="206" t="s">
        <v>398</v>
      </c>
      <c r="F110" s="207" t="s">
        <v>3432</v>
      </c>
      <c r="G110" s="208" t="s">
        <v>1</v>
      </c>
      <c r="H110" s="209">
        <v>1</v>
      </c>
      <c r="I110" s="210"/>
      <c r="J110" s="211">
        <f>ROUND(I110*H110,2)</f>
        <v>0</v>
      </c>
      <c r="K110" s="207" t="s">
        <v>1</v>
      </c>
      <c r="L110" s="43"/>
      <c r="M110" s="212" t="s">
        <v>1</v>
      </c>
      <c r="N110" s="213" t="s">
        <v>48</v>
      </c>
      <c r="O110" s="79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AR110" s="16" t="s">
        <v>178</v>
      </c>
      <c r="AT110" s="16" t="s">
        <v>173</v>
      </c>
      <c r="AU110" s="16" t="s">
        <v>87</v>
      </c>
      <c r="AY110" s="16" t="s">
        <v>171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6" t="s">
        <v>85</v>
      </c>
      <c r="BK110" s="216">
        <f>ROUND(I110*H110,2)</f>
        <v>0</v>
      </c>
      <c r="BL110" s="16" t="s">
        <v>178</v>
      </c>
      <c r="BM110" s="16" t="s">
        <v>3433</v>
      </c>
    </row>
    <row r="111" s="1" customFormat="1" ht="16.5" customHeight="1">
      <c r="B111" s="38"/>
      <c r="C111" s="205" t="s">
        <v>288</v>
      </c>
      <c r="D111" s="205" t="s">
        <v>173</v>
      </c>
      <c r="E111" s="206" t="s">
        <v>402</v>
      </c>
      <c r="F111" s="207" t="s">
        <v>3434</v>
      </c>
      <c r="G111" s="208" t="s">
        <v>1</v>
      </c>
      <c r="H111" s="209">
        <v>350</v>
      </c>
      <c r="I111" s="210"/>
      <c r="J111" s="211">
        <f>ROUND(I111*H111,2)</f>
        <v>0</v>
      </c>
      <c r="K111" s="207" t="s">
        <v>1</v>
      </c>
      <c r="L111" s="43"/>
      <c r="M111" s="212" t="s">
        <v>1</v>
      </c>
      <c r="N111" s="213" t="s">
        <v>48</v>
      </c>
      <c r="O111" s="79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AR111" s="16" t="s">
        <v>178</v>
      </c>
      <c r="AT111" s="16" t="s">
        <v>173</v>
      </c>
      <c r="AU111" s="16" t="s">
        <v>87</v>
      </c>
      <c r="AY111" s="16" t="s">
        <v>171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6" t="s">
        <v>85</v>
      </c>
      <c r="BK111" s="216">
        <f>ROUND(I111*H111,2)</f>
        <v>0</v>
      </c>
      <c r="BL111" s="16" t="s">
        <v>178</v>
      </c>
      <c r="BM111" s="16" t="s">
        <v>3435</v>
      </c>
    </row>
    <row r="112" s="1" customFormat="1" ht="16.5" customHeight="1">
      <c r="B112" s="38"/>
      <c r="C112" s="205" t="s">
        <v>293</v>
      </c>
      <c r="D112" s="205" t="s">
        <v>173</v>
      </c>
      <c r="E112" s="206" t="s">
        <v>406</v>
      </c>
      <c r="F112" s="207" t="s">
        <v>3436</v>
      </c>
      <c r="G112" s="208" t="s">
        <v>1</v>
      </c>
      <c r="H112" s="209">
        <v>1</v>
      </c>
      <c r="I112" s="210"/>
      <c r="J112" s="211">
        <f>ROUND(I112*H112,2)</f>
        <v>0</v>
      </c>
      <c r="K112" s="207" t="s">
        <v>1</v>
      </c>
      <c r="L112" s="43"/>
      <c r="M112" s="212" t="s">
        <v>1</v>
      </c>
      <c r="N112" s="213" t="s">
        <v>48</v>
      </c>
      <c r="O112" s="79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AR112" s="16" t="s">
        <v>178</v>
      </c>
      <c r="AT112" s="16" t="s">
        <v>173</v>
      </c>
      <c r="AU112" s="16" t="s">
        <v>87</v>
      </c>
      <c r="AY112" s="16" t="s">
        <v>171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6" t="s">
        <v>85</v>
      </c>
      <c r="BK112" s="216">
        <f>ROUND(I112*H112,2)</f>
        <v>0</v>
      </c>
      <c r="BL112" s="16" t="s">
        <v>178</v>
      </c>
      <c r="BM112" s="16" t="s">
        <v>3437</v>
      </c>
    </row>
    <row r="113" s="1" customFormat="1" ht="16.5" customHeight="1">
      <c r="B113" s="38"/>
      <c r="C113" s="205" t="s">
        <v>299</v>
      </c>
      <c r="D113" s="205" t="s">
        <v>173</v>
      </c>
      <c r="E113" s="206" t="s">
        <v>410</v>
      </c>
      <c r="F113" s="207" t="s">
        <v>3438</v>
      </c>
      <c r="G113" s="208" t="s">
        <v>1</v>
      </c>
      <c r="H113" s="209">
        <v>1</v>
      </c>
      <c r="I113" s="210"/>
      <c r="J113" s="211">
        <f>ROUND(I113*H113,2)</f>
        <v>0</v>
      </c>
      <c r="K113" s="207" t="s">
        <v>1</v>
      </c>
      <c r="L113" s="43"/>
      <c r="M113" s="212" t="s">
        <v>1</v>
      </c>
      <c r="N113" s="213" t="s">
        <v>48</v>
      </c>
      <c r="O113" s="79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AR113" s="16" t="s">
        <v>178</v>
      </c>
      <c r="AT113" s="16" t="s">
        <v>173</v>
      </c>
      <c r="AU113" s="16" t="s">
        <v>87</v>
      </c>
      <c r="AY113" s="16" t="s">
        <v>171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6" t="s">
        <v>85</v>
      </c>
      <c r="BK113" s="216">
        <f>ROUND(I113*H113,2)</f>
        <v>0</v>
      </c>
      <c r="BL113" s="16" t="s">
        <v>178</v>
      </c>
      <c r="BM113" s="16" t="s">
        <v>3439</v>
      </c>
    </row>
    <row r="114" s="1" customFormat="1" ht="16.5" customHeight="1">
      <c r="B114" s="38"/>
      <c r="C114" s="205" t="s">
        <v>305</v>
      </c>
      <c r="D114" s="205" t="s">
        <v>173</v>
      </c>
      <c r="E114" s="206" t="s">
        <v>415</v>
      </c>
      <c r="F114" s="207" t="s">
        <v>3440</v>
      </c>
      <c r="G114" s="208" t="s">
        <v>1</v>
      </c>
      <c r="H114" s="209">
        <v>1</v>
      </c>
      <c r="I114" s="210"/>
      <c r="J114" s="211">
        <f>ROUND(I114*H114,2)</f>
        <v>0</v>
      </c>
      <c r="K114" s="207" t="s">
        <v>1</v>
      </c>
      <c r="L114" s="43"/>
      <c r="M114" s="212" t="s">
        <v>1</v>
      </c>
      <c r="N114" s="213" t="s">
        <v>48</v>
      </c>
      <c r="O114" s="79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AR114" s="16" t="s">
        <v>178</v>
      </c>
      <c r="AT114" s="16" t="s">
        <v>173</v>
      </c>
      <c r="AU114" s="16" t="s">
        <v>87</v>
      </c>
      <c r="AY114" s="16" t="s">
        <v>171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6" t="s">
        <v>85</v>
      </c>
      <c r="BK114" s="216">
        <f>ROUND(I114*H114,2)</f>
        <v>0</v>
      </c>
      <c r="BL114" s="16" t="s">
        <v>178</v>
      </c>
      <c r="BM114" s="16" t="s">
        <v>3441</v>
      </c>
    </row>
    <row r="115" s="1" customFormat="1" ht="16.5" customHeight="1">
      <c r="B115" s="38"/>
      <c r="C115" s="205" t="s">
        <v>312</v>
      </c>
      <c r="D115" s="205" t="s">
        <v>173</v>
      </c>
      <c r="E115" s="206" t="s">
        <v>420</v>
      </c>
      <c r="F115" s="207" t="s">
        <v>3442</v>
      </c>
      <c r="G115" s="208" t="s">
        <v>1</v>
      </c>
      <c r="H115" s="209">
        <v>1</v>
      </c>
      <c r="I115" s="210"/>
      <c r="J115" s="211">
        <f>ROUND(I115*H115,2)</f>
        <v>0</v>
      </c>
      <c r="K115" s="207" t="s">
        <v>1</v>
      </c>
      <c r="L115" s="43"/>
      <c r="M115" s="212" t="s">
        <v>1</v>
      </c>
      <c r="N115" s="213" t="s">
        <v>48</v>
      </c>
      <c r="O115" s="79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AR115" s="16" t="s">
        <v>178</v>
      </c>
      <c r="AT115" s="16" t="s">
        <v>173</v>
      </c>
      <c r="AU115" s="16" t="s">
        <v>87</v>
      </c>
      <c r="AY115" s="16" t="s">
        <v>171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6" t="s">
        <v>85</v>
      </c>
      <c r="BK115" s="216">
        <f>ROUND(I115*H115,2)</f>
        <v>0</v>
      </c>
      <c r="BL115" s="16" t="s">
        <v>178</v>
      </c>
      <c r="BM115" s="16" t="s">
        <v>3443</v>
      </c>
    </row>
    <row r="116" s="1" customFormat="1" ht="16.5" customHeight="1">
      <c r="B116" s="38"/>
      <c r="C116" s="205" t="s">
        <v>317</v>
      </c>
      <c r="D116" s="205" t="s">
        <v>173</v>
      </c>
      <c r="E116" s="206" t="s">
        <v>425</v>
      </c>
      <c r="F116" s="207" t="s">
        <v>3444</v>
      </c>
      <c r="G116" s="208" t="s">
        <v>1</v>
      </c>
      <c r="H116" s="209">
        <v>1</v>
      </c>
      <c r="I116" s="210"/>
      <c r="J116" s="211">
        <f>ROUND(I116*H116,2)</f>
        <v>0</v>
      </c>
      <c r="K116" s="207" t="s">
        <v>1</v>
      </c>
      <c r="L116" s="43"/>
      <c r="M116" s="212" t="s">
        <v>1</v>
      </c>
      <c r="N116" s="213" t="s">
        <v>48</v>
      </c>
      <c r="O116" s="79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AR116" s="16" t="s">
        <v>178</v>
      </c>
      <c r="AT116" s="16" t="s">
        <v>173</v>
      </c>
      <c r="AU116" s="16" t="s">
        <v>87</v>
      </c>
      <c r="AY116" s="16" t="s">
        <v>171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6" t="s">
        <v>85</v>
      </c>
      <c r="BK116" s="216">
        <f>ROUND(I116*H116,2)</f>
        <v>0</v>
      </c>
      <c r="BL116" s="16" t="s">
        <v>178</v>
      </c>
      <c r="BM116" s="16" t="s">
        <v>3445</v>
      </c>
    </row>
    <row r="117" s="1" customFormat="1">
      <c r="B117" s="38"/>
      <c r="C117" s="39"/>
      <c r="D117" s="219" t="s">
        <v>3446</v>
      </c>
      <c r="E117" s="39"/>
      <c r="F117" s="279" t="s">
        <v>3447</v>
      </c>
      <c r="G117" s="39"/>
      <c r="H117" s="39"/>
      <c r="I117" s="131"/>
      <c r="J117" s="39"/>
      <c r="K117" s="39"/>
      <c r="L117" s="43"/>
      <c r="M117" s="280"/>
      <c r="N117" s="79"/>
      <c r="O117" s="79"/>
      <c r="P117" s="79"/>
      <c r="Q117" s="79"/>
      <c r="R117" s="79"/>
      <c r="S117" s="79"/>
      <c r="T117" s="80"/>
      <c r="AT117" s="16" t="s">
        <v>3446</v>
      </c>
      <c r="AU117" s="16" t="s">
        <v>87</v>
      </c>
    </row>
    <row r="118" s="10" customFormat="1" ht="22.8" customHeight="1">
      <c r="B118" s="189"/>
      <c r="C118" s="190"/>
      <c r="D118" s="191" t="s">
        <v>76</v>
      </c>
      <c r="E118" s="203" t="s">
        <v>87</v>
      </c>
      <c r="F118" s="203" t="s">
        <v>3448</v>
      </c>
      <c r="G118" s="190"/>
      <c r="H118" s="190"/>
      <c r="I118" s="193"/>
      <c r="J118" s="204">
        <f>BK118</f>
        <v>0</v>
      </c>
      <c r="K118" s="190"/>
      <c r="L118" s="195"/>
      <c r="M118" s="196"/>
      <c r="N118" s="197"/>
      <c r="O118" s="197"/>
      <c r="P118" s="198">
        <f>SUM(P119:P130)</f>
        <v>0</v>
      </c>
      <c r="Q118" s="197"/>
      <c r="R118" s="198">
        <f>SUM(R119:R130)</f>
        <v>0</v>
      </c>
      <c r="S118" s="197"/>
      <c r="T118" s="199">
        <f>SUM(T119:T130)</f>
        <v>0</v>
      </c>
      <c r="AR118" s="200" t="s">
        <v>85</v>
      </c>
      <c r="AT118" s="201" t="s">
        <v>76</v>
      </c>
      <c r="AU118" s="201" t="s">
        <v>85</v>
      </c>
      <c r="AY118" s="200" t="s">
        <v>171</v>
      </c>
      <c r="BK118" s="202">
        <f>SUM(BK119:BK130)</f>
        <v>0</v>
      </c>
    </row>
    <row r="119" s="1" customFormat="1" ht="16.5" customHeight="1">
      <c r="B119" s="38"/>
      <c r="C119" s="205" t="s">
        <v>323</v>
      </c>
      <c r="D119" s="205" t="s">
        <v>173</v>
      </c>
      <c r="E119" s="206" t="s">
        <v>3449</v>
      </c>
      <c r="F119" s="207" t="s">
        <v>3394</v>
      </c>
      <c r="G119" s="208" t="s">
        <v>1</v>
      </c>
      <c r="H119" s="209">
        <v>400</v>
      </c>
      <c r="I119" s="210"/>
      <c r="J119" s="211">
        <f>ROUND(I119*H119,2)</f>
        <v>0</v>
      </c>
      <c r="K119" s="207" t="s">
        <v>1</v>
      </c>
      <c r="L119" s="43"/>
      <c r="M119" s="212" t="s">
        <v>1</v>
      </c>
      <c r="N119" s="213" t="s">
        <v>48</v>
      </c>
      <c r="O119" s="79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AR119" s="16" t="s">
        <v>178</v>
      </c>
      <c r="AT119" s="16" t="s">
        <v>173</v>
      </c>
      <c r="AU119" s="16" t="s">
        <v>87</v>
      </c>
      <c r="AY119" s="16" t="s">
        <v>171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6" t="s">
        <v>85</v>
      </c>
      <c r="BK119" s="216">
        <f>ROUND(I119*H119,2)</f>
        <v>0</v>
      </c>
      <c r="BL119" s="16" t="s">
        <v>178</v>
      </c>
      <c r="BM119" s="16" t="s">
        <v>3450</v>
      </c>
    </row>
    <row r="120" s="1" customFormat="1" ht="16.5" customHeight="1">
      <c r="B120" s="38"/>
      <c r="C120" s="205" t="s">
        <v>328</v>
      </c>
      <c r="D120" s="205" t="s">
        <v>173</v>
      </c>
      <c r="E120" s="206" t="s">
        <v>3451</v>
      </c>
      <c r="F120" s="207" t="s">
        <v>3452</v>
      </c>
      <c r="G120" s="208" t="s">
        <v>1</v>
      </c>
      <c r="H120" s="209">
        <v>3</v>
      </c>
      <c r="I120" s="210"/>
      <c r="J120" s="211">
        <f>ROUND(I120*H120,2)</f>
        <v>0</v>
      </c>
      <c r="K120" s="207" t="s">
        <v>1</v>
      </c>
      <c r="L120" s="43"/>
      <c r="M120" s="212" t="s">
        <v>1</v>
      </c>
      <c r="N120" s="213" t="s">
        <v>48</v>
      </c>
      <c r="O120" s="79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AR120" s="16" t="s">
        <v>178</v>
      </c>
      <c r="AT120" s="16" t="s">
        <v>173</v>
      </c>
      <c r="AU120" s="16" t="s">
        <v>87</v>
      </c>
      <c r="AY120" s="16" t="s">
        <v>171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6" t="s">
        <v>85</v>
      </c>
      <c r="BK120" s="216">
        <f>ROUND(I120*H120,2)</f>
        <v>0</v>
      </c>
      <c r="BL120" s="16" t="s">
        <v>178</v>
      </c>
      <c r="BM120" s="16" t="s">
        <v>3453</v>
      </c>
    </row>
    <row r="121" s="1" customFormat="1" ht="16.5" customHeight="1">
      <c r="B121" s="38"/>
      <c r="C121" s="205" t="s">
        <v>334</v>
      </c>
      <c r="D121" s="205" t="s">
        <v>173</v>
      </c>
      <c r="E121" s="206" t="s">
        <v>3454</v>
      </c>
      <c r="F121" s="207" t="s">
        <v>3455</v>
      </c>
      <c r="G121" s="208" t="s">
        <v>1</v>
      </c>
      <c r="H121" s="209">
        <v>1</v>
      </c>
      <c r="I121" s="210"/>
      <c r="J121" s="211">
        <f>ROUND(I121*H121,2)</f>
        <v>0</v>
      </c>
      <c r="K121" s="207" t="s">
        <v>1</v>
      </c>
      <c r="L121" s="43"/>
      <c r="M121" s="212" t="s">
        <v>1</v>
      </c>
      <c r="N121" s="213" t="s">
        <v>48</v>
      </c>
      <c r="O121" s="79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AR121" s="16" t="s">
        <v>178</v>
      </c>
      <c r="AT121" s="16" t="s">
        <v>173</v>
      </c>
      <c r="AU121" s="16" t="s">
        <v>87</v>
      </c>
      <c r="AY121" s="16" t="s">
        <v>171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6" t="s">
        <v>85</v>
      </c>
      <c r="BK121" s="216">
        <f>ROUND(I121*H121,2)</f>
        <v>0</v>
      </c>
      <c r="BL121" s="16" t="s">
        <v>178</v>
      </c>
      <c r="BM121" s="16" t="s">
        <v>3456</v>
      </c>
    </row>
    <row r="122" s="1" customFormat="1" ht="16.5" customHeight="1">
      <c r="B122" s="38"/>
      <c r="C122" s="205" t="s">
        <v>339</v>
      </c>
      <c r="D122" s="205" t="s">
        <v>173</v>
      </c>
      <c r="E122" s="206" t="s">
        <v>3457</v>
      </c>
      <c r="F122" s="207" t="s">
        <v>3458</v>
      </c>
      <c r="G122" s="208" t="s">
        <v>1</v>
      </c>
      <c r="H122" s="209">
        <v>4</v>
      </c>
      <c r="I122" s="210"/>
      <c r="J122" s="211">
        <f>ROUND(I122*H122,2)</f>
        <v>0</v>
      </c>
      <c r="K122" s="207" t="s">
        <v>1</v>
      </c>
      <c r="L122" s="43"/>
      <c r="M122" s="212" t="s">
        <v>1</v>
      </c>
      <c r="N122" s="213" t="s">
        <v>48</v>
      </c>
      <c r="O122" s="79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AR122" s="16" t="s">
        <v>178</v>
      </c>
      <c r="AT122" s="16" t="s">
        <v>173</v>
      </c>
      <c r="AU122" s="16" t="s">
        <v>87</v>
      </c>
      <c r="AY122" s="16" t="s">
        <v>171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6" t="s">
        <v>85</v>
      </c>
      <c r="BK122" s="216">
        <f>ROUND(I122*H122,2)</f>
        <v>0</v>
      </c>
      <c r="BL122" s="16" t="s">
        <v>178</v>
      </c>
      <c r="BM122" s="16" t="s">
        <v>3459</v>
      </c>
    </row>
    <row r="123" s="1" customFormat="1" ht="16.5" customHeight="1">
      <c r="B123" s="38"/>
      <c r="C123" s="205" t="s">
        <v>343</v>
      </c>
      <c r="D123" s="205" t="s">
        <v>173</v>
      </c>
      <c r="E123" s="206" t="s">
        <v>3460</v>
      </c>
      <c r="F123" s="207" t="s">
        <v>3461</v>
      </c>
      <c r="G123" s="208" t="s">
        <v>1</v>
      </c>
      <c r="H123" s="209">
        <v>1</v>
      </c>
      <c r="I123" s="210"/>
      <c r="J123" s="211">
        <f>ROUND(I123*H123,2)</f>
        <v>0</v>
      </c>
      <c r="K123" s="207" t="s">
        <v>1</v>
      </c>
      <c r="L123" s="43"/>
      <c r="M123" s="212" t="s">
        <v>1</v>
      </c>
      <c r="N123" s="213" t="s">
        <v>48</v>
      </c>
      <c r="O123" s="79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AR123" s="16" t="s">
        <v>178</v>
      </c>
      <c r="AT123" s="16" t="s">
        <v>173</v>
      </c>
      <c r="AU123" s="16" t="s">
        <v>87</v>
      </c>
      <c r="AY123" s="16" t="s">
        <v>171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6" t="s">
        <v>85</v>
      </c>
      <c r="BK123" s="216">
        <f>ROUND(I123*H123,2)</f>
        <v>0</v>
      </c>
      <c r="BL123" s="16" t="s">
        <v>178</v>
      </c>
      <c r="BM123" s="16" t="s">
        <v>3462</v>
      </c>
    </row>
    <row r="124" s="1" customFormat="1" ht="16.5" customHeight="1">
      <c r="B124" s="38"/>
      <c r="C124" s="205" t="s">
        <v>347</v>
      </c>
      <c r="D124" s="205" t="s">
        <v>173</v>
      </c>
      <c r="E124" s="206" t="s">
        <v>3463</v>
      </c>
      <c r="F124" s="207" t="s">
        <v>3430</v>
      </c>
      <c r="G124" s="208" t="s">
        <v>1</v>
      </c>
      <c r="H124" s="209">
        <v>1</v>
      </c>
      <c r="I124" s="210"/>
      <c r="J124" s="211">
        <f>ROUND(I124*H124,2)</f>
        <v>0</v>
      </c>
      <c r="K124" s="207" t="s">
        <v>1</v>
      </c>
      <c r="L124" s="43"/>
      <c r="M124" s="212" t="s">
        <v>1</v>
      </c>
      <c r="N124" s="213" t="s">
        <v>48</v>
      </c>
      <c r="O124" s="79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AR124" s="16" t="s">
        <v>178</v>
      </c>
      <c r="AT124" s="16" t="s">
        <v>173</v>
      </c>
      <c r="AU124" s="16" t="s">
        <v>87</v>
      </c>
      <c r="AY124" s="16" t="s">
        <v>171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6" t="s">
        <v>85</v>
      </c>
      <c r="BK124" s="216">
        <f>ROUND(I124*H124,2)</f>
        <v>0</v>
      </c>
      <c r="BL124" s="16" t="s">
        <v>178</v>
      </c>
      <c r="BM124" s="16" t="s">
        <v>3464</v>
      </c>
    </row>
    <row r="125" s="1" customFormat="1" ht="16.5" customHeight="1">
      <c r="B125" s="38"/>
      <c r="C125" s="205" t="s">
        <v>353</v>
      </c>
      <c r="D125" s="205" t="s">
        <v>173</v>
      </c>
      <c r="E125" s="206" t="s">
        <v>3465</v>
      </c>
      <c r="F125" s="207" t="s">
        <v>3466</v>
      </c>
      <c r="G125" s="208" t="s">
        <v>1</v>
      </c>
      <c r="H125" s="209">
        <v>1</v>
      </c>
      <c r="I125" s="210"/>
      <c r="J125" s="211">
        <f>ROUND(I125*H125,2)</f>
        <v>0</v>
      </c>
      <c r="K125" s="207" t="s">
        <v>1</v>
      </c>
      <c r="L125" s="43"/>
      <c r="M125" s="212" t="s">
        <v>1</v>
      </c>
      <c r="N125" s="213" t="s">
        <v>48</v>
      </c>
      <c r="O125" s="79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AR125" s="16" t="s">
        <v>178</v>
      </c>
      <c r="AT125" s="16" t="s">
        <v>173</v>
      </c>
      <c r="AU125" s="16" t="s">
        <v>87</v>
      </c>
      <c r="AY125" s="16" t="s">
        <v>171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6" t="s">
        <v>85</v>
      </c>
      <c r="BK125" s="216">
        <f>ROUND(I125*H125,2)</f>
        <v>0</v>
      </c>
      <c r="BL125" s="16" t="s">
        <v>178</v>
      </c>
      <c r="BM125" s="16" t="s">
        <v>3467</v>
      </c>
    </row>
    <row r="126" s="1" customFormat="1" ht="16.5" customHeight="1">
      <c r="B126" s="38"/>
      <c r="C126" s="205" t="s">
        <v>270</v>
      </c>
      <c r="D126" s="205" t="s">
        <v>173</v>
      </c>
      <c r="E126" s="206" t="s">
        <v>3468</v>
      </c>
      <c r="F126" s="207" t="s">
        <v>3436</v>
      </c>
      <c r="G126" s="208" t="s">
        <v>1</v>
      </c>
      <c r="H126" s="209">
        <v>1</v>
      </c>
      <c r="I126" s="210"/>
      <c r="J126" s="211">
        <f>ROUND(I126*H126,2)</f>
        <v>0</v>
      </c>
      <c r="K126" s="207" t="s">
        <v>1</v>
      </c>
      <c r="L126" s="43"/>
      <c r="M126" s="212" t="s">
        <v>1</v>
      </c>
      <c r="N126" s="213" t="s">
        <v>48</v>
      </c>
      <c r="O126" s="79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AR126" s="16" t="s">
        <v>178</v>
      </c>
      <c r="AT126" s="16" t="s">
        <v>173</v>
      </c>
      <c r="AU126" s="16" t="s">
        <v>87</v>
      </c>
      <c r="AY126" s="16" t="s">
        <v>171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6" t="s">
        <v>85</v>
      </c>
      <c r="BK126" s="216">
        <f>ROUND(I126*H126,2)</f>
        <v>0</v>
      </c>
      <c r="BL126" s="16" t="s">
        <v>178</v>
      </c>
      <c r="BM126" s="16" t="s">
        <v>3469</v>
      </c>
    </row>
    <row r="127" s="1" customFormat="1" ht="16.5" customHeight="1">
      <c r="B127" s="38"/>
      <c r="C127" s="205" t="s">
        <v>364</v>
      </c>
      <c r="D127" s="205" t="s">
        <v>173</v>
      </c>
      <c r="E127" s="206" t="s">
        <v>3470</v>
      </c>
      <c r="F127" s="207" t="s">
        <v>3438</v>
      </c>
      <c r="G127" s="208" t="s">
        <v>1</v>
      </c>
      <c r="H127" s="209">
        <v>1</v>
      </c>
      <c r="I127" s="210"/>
      <c r="J127" s="211">
        <f>ROUND(I127*H127,2)</f>
        <v>0</v>
      </c>
      <c r="K127" s="207" t="s">
        <v>1</v>
      </c>
      <c r="L127" s="43"/>
      <c r="M127" s="212" t="s">
        <v>1</v>
      </c>
      <c r="N127" s="213" t="s">
        <v>48</v>
      </c>
      <c r="O127" s="79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AR127" s="16" t="s">
        <v>178</v>
      </c>
      <c r="AT127" s="16" t="s">
        <v>173</v>
      </c>
      <c r="AU127" s="16" t="s">
        <v>87</v>
      </c>
      <c r="AY127" s="16" t="s">
        <v>171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6" t="s">
        <v>85</v>
      </c>
      <c r="BK127" s="216">
        <f>ROUND(I127*H127,2)</f>
        <v>0</v>
      </c>
      <c r="BL127" s="16" t="s">
        <v>178</v>
      </c>
      <c r="BM127" s="16" t="s">
        <v>3471</v>
      </c>
    </row>
    <row r="128" s="1" customFormat="1" ht="16.5" customHeight="1">
      <c r="B128" s="38"/>
      <c r="C128" s="205" t="s">
        <v>368</v>
      </c>
      <c r="D128" s="205" t="s">
        <v>173</v>
      </c>
      <c r="E128" s="206" t="s">
        <v>3472</v>
      </c>
      <c r="F128" s="207" t="s">
        <v>3440</v>
      </c>
      <c r="G128" s="208" t="s">
        <v>1</v>
      </c>
      <c r="H128" s="209">
        <v>1</v>
      </c>
      <c r="I128" s="210"/>
      <c r="J128" s="211">
        <f>ROUND(I128*H128,2)</f>
        <v>0</v>
      </c>
      <c r="K128" s="207" t="s">
        <v>1</v>
      </c>
      <c r="L128" s="43"/>
      <c r="M128" s="212" t="s">
        <v>1</v>
      </c>
      <c r="N128" s="213" t="s">
        <v>48</v>
      </c>
      <c r="O128" s="79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AR128" s="16" t="s">
        <v>178</v>
      </c>
      <c r="AT128" s="16" t="s">
        <v>173</v>
      </c>
      <c r="AU128" s="16" t="s">
        <v>87</v>
      </c>
      <c r="AY128" s="16" t="s">
        <v>171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6" t="s">
        <v>85</v>
      </c>
      <c r="BK128" s="216">
        <f>ROUND(I128*H128,2)</f>
        <v>0</v>
      </c>
      <c r="BL128" s="16" t="s">
        <v>178</v>
      </c>
      <c r="BM128" s="16" t="s">
        <v>3473</v>
      </c>
    </row>
    <row r="129" s="1" customFormat="1" ht="16.5" customHeight="1">
      <c r="B129" s="38"/>
      <c r="C129" s="205" t="s">
        <v>373</v>
      </c>
      <c r="D129" s="205" t="s">
        <v>173</v>
      </c>
      <c r="E129" s="206" t="s">
        <v>3474</v>
      </c>
      <c r="F129" s="207" t="s">
        <v>3442</v>
      </c>
      <c r="G129" s="208" t="s">
        <v>1</v>
      </c>
      <c r="H129" s="209">
        <v>1</v>
      </c>
      <c r="I129" s="210"/>
      <c r="J129" s="211">
        <f>ROUND(I129*H129,2)</f>
        <v>0</v>
      </c>
      <c r="K129" s="207" t="s">
        <v>1</v>
      </c>
      <c r="L129" s="43"/>
      <c r="M129" s="212" t="s">
        <v>1</v>
      </c>
      <c r="N129" s="213" t="s">
        <v>48</v>
      </c>
      <c r="O129" s="79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AR129" s="16" t="s">
        <v>178</v>
      </c>
      <c r="AT129" s="16" t="s">
        <v>173</v>
      </c>
      <c r="AU129" s="16" t="s">
        <v>87</v>
      </c>
      <c r="AY129" s="16" t="s">
        <v>171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6" t="s">
        <v>85</v>
      </c>
      <c r="BK129" s="216">
        <f>ROUND(I129*H129,2)</f>
        <v>0</v>
      </c>
      <c r="BL129" s="16" t="s">
        <v>178</v>
      </c>
      <c r="BM129" s="16" t="s">
        <v>3475</v>
      </c>
    </row>
    <row r="130" s="1" customFormat="1">
      <c r="B130" s="38"/>
      <c r="C130" s="39"/>
      <c r="D130" s="219" t="s">
        <v>3446</v>
      </c>
      <c r="E130" s="39"/>
      <c r="F130" s="279" t="s">
        <v>3447</v>
      </c>
      <c r="G130" s="39"/>
      <c r="H130" s="39"/>
      <c r="I130" s="131"/>
      <c r="J130" s="39"/>
      <c r="K130" s="39"/>
      <c r="L130" s="43"/>
      <c r="M130" s="280"/>
      <c r="N130" s="79"/>
      <c r="O130" s="79"/>
      <c r="P130" s="79"/>
      <c r="Q130" s="79"/>
      <c r="R130" s="79"/>
      <c r="S130" s="79"/>
      <c r="T130" s="80"/>
      <c r="AT130" s="16" t="s">
        <v>3446</v>
      </c>
      <c r="AU130" s="16" t="s">
        <v>87</v>
      </c>
    </row>
    <row r="131" s="10" customFormat="1" ht="22.8" customHeight="1">
      <c r="B131" s="189"/>
      <c r="C131" s="190"/>
      <c r="D131" s="191" t="s">
        <v>76</v>
      </c>
      <c r="E131" s="203" t="s">
        <v>186</v>
      </c>
      <c r="F131" s="203" t="s">
        <v>3476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SUM(P132:P149)</f>
        <v>0</v>
      </c>
      <c r="Q131" s="197"/>
      <c r="R131" s="198">
        <f>SUM(R132:R149)</f>
        <v>0</v>
      </c>
      <c r="S131" s="197"/>
      <c r="T131" s="199">
        <f>SUM(T132:T149)</f>
        <v>0</v>
      </c>
      <c r="AR131" s="200" t="s">
        <v>85</v>
      </c>
      <c r="AT131" s="201" t="s">
        <v>76</v>
      </c>
      <c r="AU131" s="201" t="s">
        <v>85</v>
      </c>
      <c r="AY131" s="200" t="s">
        <v>171</v>
      </c>
      <c r="BK131" s="202">
        <f>SUM(BK132:BK149)</f>
        <v>0</v>
      </c>
    </row>
    <row r="132" s="1" customFormat="1" ht="16.5" customHeight="1">
      <c r="B132" s="38"/>
      <c r="C132" s="205" t="s">
        <v>378</v>
      </c>
      <c r="D132" s="205" t="s">
        <v>173</v>
      </c>
      <c r="E132" s="206" t="s">
        <v>3477</v>
      </c>
      <c r="F132" s="207" t="s">
        <v>3478</v>
      </c>
      <c r="G132" s="208" t="s">
        <v>1</v>
      </c>
      <c r="H132" s="209">
        <v>1</v>
      </c>
      <c r="I132" s="210"/>
      <c r="J132" s="211">
        <f>ROUND(I132*H132,2)</f>
        <v>0</v>
      </c>
      <c r="K132" s="207" t="s">
        <v>1</v>
      </c>
      <c r="L132" s="43"/>
      <c r="M132" s="212" t="s">
        <v>1</v>
      </c>
      <c r="N132" s="213" t="s">
        <v>48</v>
      </c>
      <c r="O132" s="79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AR132" s="16" t="s">
        <v>178</v>
      </c>
      <c r="AT132" s="16" t="s">
        <v>173</v>
      </c>
      <c r="AU132" s="16" t="s">
        <v>87</v>
      </c>
      <c r="AY132" s="16" t="s">
        <v>171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6" t="s">
        <v>85</v>
      </c>
      <c r="BK132" s="216">
        <f>ROUND(I132*H132,2)</f>
        <v>0</v>
      </c>
      <c r="BL132" s="16" t="s">
        <v>178</v>
      </c>
      <c r="BM132" s="16" t="s">
        <v>3479</v>
      </c>
    </row>
    <row r="133" s="1" customFormat="1" ht="16.5" customHeight="1">
      <c r="B133" s="38"/>
      <c r="C133" s="205" t="s">
        <v>382</v>
      </c>
      <c r="D133" s="205" t="s">
        <v>173</v>
      </c>
      <c r="E133" s="206" t="s">
        <v>3480</v>
      </c>
      <c r="F133" s="207" t="s">
        <v>3481</v>
      </c>
      <c r="G133" s="208" t="s">
        <v>1</v>
      </c>
      <c r="H133" s="209">
        <v>1</v>
      </c>
      <c r="I133" s="210"/>
      <c r="J133" s="211">
        <f>ROUND(I133*H133,2)</f>
        <v>0</v>
      </c>
      <c r="K133" s="207" t="s">
        <v>1</v>
      </c>
      <c r="L133" s="43"/>
      <c r="M133" s="212" t="s">
        <v>1</v>
      </c>
      <c r="N133" s="213" t="s">
        <v>48</v>
      </c>
      <c r="O133" s="79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AR133" s="16" t="s">
        <v>178</v>
      </c>
      <c r="AT133" s="16" t="s">
        <v>173</v>
      </c>
      <c r="AU133" s="16" t="s">
        <v>87</v>
      </c>
      <c r="AY133" s="16" t="s">
        <v>171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6" t="s">
        <v>85</v>
      </c>
      <c r="BK133" s="216">
        <f>ROUND(I133*H133,2)</f>
        <v>0</v>
      </c>
      <c r="BL133" s="16" t="s">
        <v>178</v>
      </c>
      <c r="BM133" s="16" t="s">
        <v>3482</v>
      </c>
    </row>
    <row r="134" s="1" customFormat="1" ht="16.5" customHeight="1">
      <c r="B134" s="38"/>
      <c r="C134" s="205" t="s">
        <v>388</v>
      </c>
      <c r="D134" s="205" t="s">
        <v>173</v>
      </c>
      <c r="E134" s="206" t="s">
        <v>3483</v>
      </c>
      <c r="F134" s="207" t="s">
        <v>3484</v>
      </c>
      <c r="G134" s="208" t="s">
        <v>1</v>
      </c>
      <c r="H134" s="209">
        <v>1</v>
      </c>
      <c r="I134" s="210"/>
      <c r="J134" s="211">
        <f>ROUND(I134*H134,2)</f>
        <v>0</v>
      </c>
      <c r="K134" s="207" t="s">
        <v>1</v>
      </c>
      <c r="L134" s="43"/>
      <c r="M134" s="212" t="s">
        <v>1</v>
      </c>
      <c r="N134" s="213" t="s">
        <v>48</v>
      </c>
      <c r="O134" s="79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AR134" s="16" t="s">
        <v>178</v>
      </c>
      <c r="AT134" s="16" t="s">
        <v>173</v>
      </c>
      <c r="AU134" s="16" t="s">
        <v>87</v>
      </c>
      <c r="AY134" s="16" t="s">
        <v>171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6" t="s">
        <v>85</v>
      </c>
      <c r="BK134" s="216">
        <f>ROUND(I134*H134,2)</f>
        <v>0</v>
      </c>
      <c r="BL134" s="16" t="s">
        <v>178</v>
      </c>
      <c r="BM134" s="16" t="s">
        <v>3485</v>
      </c>
    </row>
    <row r="135" s="1" customFormat="1" ht="16.5" customHeight="1">
      <c r="B135" s="38"/>
      <c r="C135" s="205" t="s">
        <v>393</v>
      </c>
      <c r="D135" s="205" t="s">
        <v>173</v>
      </c>
      <c r="E135" s="206" t="s">
        <v>3486</v>
      </c>
      <c r="F135" s="207" t="s">
        <v>3487</v>
      </c>
      <c r="G135" s="208" t="s">
        <v>1</v>
      </c>
      <c r="H135" s="209">
        <v>2</v>
      </c>
      <c r="I135" s="210"/>
      <c r="J135" s="211">
        <f>ROUND(I135*H135,2)</f>
        <v>0</v>
      </c>
      <c r="K135" s="207" t="s">
        <v>1</v>
      </c>
      <c r="L135" s="43"/>
      <c r="M135" s="212" t="s">
        <v>1</v>
      </c>
      <c r="N135" s="213" t="s">
        <v>48</v>
      </c>
      <c r="O135" s="79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AR135" s="16" t="s">
        <v>178</v>
      </c>
      <c r="AT135" s="16" t="s">
        <v>173</v>
      </c>
      <c r="AU135" s="16" t="s">
        <v>87</v>
      </c>
      <c r="AY135" s="16" t="s">
        <v>171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6" t="s">
        <v>85</v>
      </c>
      <c r="BK135" s="216">
        <f>ROUND(I135*H135,2)</f>
        <v>0</v>
      </c>
      <c r="BL135" s="16" t="s">
        <v>178</v>
      </c>
      <c r="BM135" s="16" t="s">
        <v>3488</v>
      </c>
    </row>
    <row r="136" s="1" customFormat="1" ht="16.5" customHeight="1">
      <c r="B136" s="38"/>
      <c r="C136" s="205" t="s">
        <v>398</v>
      </c>
      <c r="D136" s="205" t="s">
        <v>173</v>
      </c>
      <c r="E136" s="206" t="s">
        <v>3489</v>
      </c>
      <c r="F136" s="207" t="s">
        <v>3490</v>
      </c>
      <c r="G136" s="208" t="s">
        <v>1</v>
      </c>
      <c r="H136" s="209">
        <v>60</v>
      </c>
      <c r="I136" s="210"/>
      <c r="J136" s="211">
        <f>ROUND(I136*H136,2)</f>
        <v>0</v>
      </c>
      <c r="K136" s="207" t="s">
        <v>1</v>
      </c>
      <c r="L136" s="43"/>
      <c r="M136" s="212" t="s">
        <v>1</v>
      </c>
      <c r="N136" s="213" t="s">
        <v>48</v>
      </c>
      <c r="O136" s="79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AR136" s="16" t="s">
        <v>178</v>
      </c>
      <c r="AT136" s="16" t="s">
        <v>173</v>
      </c>
      <c r="AU136" s="16" t="s">
        <v>87</v>
      </c>
      <c r="AY136" s="16" t="s">
        <v>171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6" t="s">
        <v>85</v>
      </c>
      <c r="BK136" s="216">
        <f>ROUND(I136*H136,2)</f>
        <v>0</v>
      </c>
      <c r="BL136" s="16" t="s">
        <v>178</v>
      </c>
      <c r="BM136" s="16" t="s">
        <v>3491</v>
      </c>
    </row>
    <row r="137" s="1" customFormat="1" ht="16.5" customHeight="1">
      <c r="B137" s="38"/>
      <c r="C137" s="205" t="s">
        <v>402</v>
      </c>
      <c r="D137" s="205" t="s">
        <v>173</v>
      </c>
      <c r="E137" s="206" t="s">
        <v>3492</v>
      </c>
      <c r="F137" s="207" t="s">
        <v>3493</v>
      </c>
      <c r="G137" s="208" t="s">
        <v>1</v>
      </c>
      <c r="H137" s="209">
        <v>30</v>
      </c>
      <c r="I137" s="210"/>
      <c r="J137" s="211">
        <f>ROUND(I137*H137,2)</f>
        <v>0</v>
      </c>
      <c r="K137" s="207" t="s">
        <v>1</v>
      </c>
      <c r="L137" s="43"/>
      <c r="M137" s="212" t="s">
        <v>1</v>
      </c>
      <c r="N137" s="213" t="s">
        <v>48</v>
      </c>
      <c r="O137" s="79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AR137" s="16" t="s">
        <v>178</v>
      </c>
      <c r="AT137" s="16" t="s">
        <v>173</v>
      </c>
      <c r="AU137" s="16" t="s">
        <v>87</v>
      </c>
      <c r="AY137" s="16" t="s">
        <v>171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6" t="s">
        <v>85</v>
      </c>
      <c r="BK137" s="216">
        <f>ROUND(I137*H137,2)</f>
        <v>0</v>
      </c>
      <c r="BL137" s="16" t="s">
        <v>178</v>
      </c>
      <c r="BM137" s="16" t="s">
        <v>3494</v>
      </c>
    </row>
    <row r="138" s="1" customFormat="1" ht="16.5" customHeight="1">
      <c r="B138" s="38"/>
      <c r="C138" s="205" t="s">
        <v>406</v>
      </c>
      <c r="D138" s="205" t="s">
        <v>173</v>
      </c>
      <c r="E138" s="206" t="s">
        <v>3495</v>
      </c>
      <c r="F138" s="207" t="s">
        <v>3496</v>
      </c>
      <c r="G138" s="208" t="s">
        <v>1</v>
      </c>
      <c r="H138" s="209">
        <v>60</v>
      </c>
      <c r="I138" s="210"/>
      <c r="J138" s="211">
        <f>ROUND(I138*H138,2)</f>
        <v>0</v>
      </c>
      <c r="K138" s="207" t="s">
        <v>1</v>
      </c>
      <c r="L138" s="43"/>
      <c r="M138" s="212" t="s">
        <v>1</v>
      </c>
      <c r="N138" s="213" t="s">
        <v>48</v>
      </c>
      <c r="O138" s="79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AR138" s="16" t="s">
        <v>178</v>
      </c>
      <c r="AT138" s="16" t="s">
        <v>173</v>
      </c>
      <c r="AU138" s="16" t="s">
        <v>87</v>
      </c>
      <c r="AY138" s="16" t="s">
        <v>171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6" t="s">
        <v>85</v>
      </c>
      <c r="BK138" s="216">
        <f>ROUND(I138*H138,2)</f>
        <v>0</v>
      </c>
      <c r="BL138" s="16" t="s">
        <v>178</v>
      </c>
      <c r="BM138" s="16" t="s">
        <v>3497</v>
      </c>
    </row>
    <row r="139" s="1" customFormat="1" ht="16.5" customHeight="1">
      <c r="B139" s="38"/>
      <c r="C139" s="205" t="s">
        <v>410</v>
      </c>
      <c r="D139" s="205" t="s">
        <v>173</v>
      </c>
      <c r="E139" s="206" t="s">
        <v>3498</v>
      </c>
      <c r="F139" s="207" t="s">
        <v>3499</v>
      </c>
      <c r="G139" s="208" t="s">
        <v>1</v>
      </c>
      <c r="H139" s="209">
        <v>30</v>
      </c>
      <c r="I139" s="210"/>
      <c r="J139" s="211">
        <f>ROUND(I139*H139,2)</f>
        <v>0</v>
      </c>
      <c r="K139" s="207" t="s">
        <v>1</v>
      </c>
      <c r="L139" s="43"/>
      <c r="M139" s="212" t="s">
        <v>1</v>
      </c>
      <c r="N139" s="213" t="s">
        <v>48</v>
      </c>
      <c r="O139" s="79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AR139" s="16" t="s">
        <v>178</v>
      </c>
      <c r="AT139" s="16" t="s">
        <v>173</v>
      </c>
      <c r="AU139" s="16" t="s">
        <v>87</v>
      </c>
      <c r="AY139" s="16" t="s">
        <v>171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6" t="s">
        <v>85</v>
      </c>
      <c r="BK139" s="216">
        <f>ROUND(I139*H139,2)</f>
        <v>0</v>
      </c>
      <c r="BL139" s="16" t="s">
        <v>178</v>
      </c>
      <c r="BM139" s="16" t="s">
        <v>3500</v>
      </c>
    </row>
    <row r="140" s="1" customFormat="1" ht="16.5" customHeight="1">
      <c r="B140" s="38"/>
      <c r="C140" s="205" t="s">
        <v>415</v>
      </c>
      <c r="D140" s="205" t="s">
        <v>173</v>
      </c>
      <c r="E140" s="206" t="s">
        <v>3501</v>
      </c>
      <c r="F140" s="207" t="s">
        <v>3502</v>
      </c>
      <c r="G140" s="208" t="s">
        <v>1</v>
      </c>
      <c r="H140" s="209">
        <v>4</v>
      </c>
      <c r="I140" s="210"/>
      <c r="J140" s="211">
        <f>ROUND(I140*H140,2)</f>
        <v>0</v>
      </c>
      <c r="K140" s="207" t="s">
        <v>1</v>
      </c>
      <c r="L140" s="43"/>
      <c r="M140" s="212" t="s">
        <v>1</v>
      </c>
      <c r="N140" s="213" t="s">
        <v>48</v>
      </c>
      <c r="O140" s="79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AR140" s="16" t="s">
        <v>178</v>
      </c>
      <c r="AT140" s="16" t="s">
        <v>173</v>
      </c>
      <c r="AU140" s="16" t="s">
        <v>87</v>
      </c>
      <c r="AY140" s="16" t="s">
        <v>171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6" t="s">
        <v>85</v>
      </c>
      <c r="BK140" s="216">
        <f>ROUND(I140*H140,2)</f>
        <v>0</v>
      </c>
      <c r="BL140" s="16" t="s">
        <v>178</v>
      </c>
      <c r="BM140" s="16" t="s">
        <v>3503</v>
      </c>
    </row>
    <row r="141" s="1" customFormat="1" ht="16.5" customHeight="1">
      <c r="B141" s="38"/>
      <c r="C141" s="205" t="s">
        <v>420</v>
      </c>
      <c r="D141" s="205" t="s">
        <v>173</v>
      </c>
      <c r="E141" s="206" t="s">
        <v>3504</v>
      </c>
      <c r="F141" s="207" t="s">
        <v>3505</v>
      </c>
      <c r="G141" s="208" t="s">
        <v>1</v>
      </c>
      <c r="H141" s="209">
        <v>1</v>
      </c>
      <c r="I141" s="210"/>
      <c r="J141" s="211">
        <f>ROUND(I141*H141,2)</f>
        <v>0</v>
      </c>
      <c r="K141" s="207" t="s">
        <v>1</v>
      </c>
      <c r="L141" s="43"/>
      <c r="M141" s="212" t="s">
        <v>1</v>
      </c>
      <c r="N141" s="213" t="s">
        <v>48</v>
      </c>
      <c r="O141" s="79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AR141" s="16" t="s">
        <v>178</v>
      </c>
      <c r="AT141" s="16" t="s">
        <v>173</v>
      </c>
      <c r="AU141" s="16" t="s">
        <v>87</v>
      </c>
      <c r="AY141" s="16" t="s">
        <v>171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6" t="s">
        <v>85</v>
      </c>
      <c r="BK141" s="216">
        <f>ROUND(I141*H141,2)</f>
        <v>0</v>
      </c>
      <c r="BL141" s="16" t="s">
        <v>178</v>
      </c>
      <c r="BM141" s="16" t="s">
        <v>3506</v>
      </c>
    </row>
    <row r="142" s="1" customFormat="1" ht="16.5" customHeight="1">
      <c r="B142" s="38"/>
      <c r="C142" s="205" t="s">
        <v>425</v>
      </c>
      <c r="D142" s="205" t="s">
        <v>173</v>
      </c>
      <c r="E142" s="206" t="s">
        <v>3507</v>
      </c>
      <c r="F142" s="207" t="s">
        <v>3434</v>
      </c>
      <c r="G142" s="208" t="s">
        <v>1</v>
      </c>
      <c r="H142" s="209">
        <v>450</v>
      </c>
      <c r="I142" s="210"/>
      <c r="J142" s="211">
        <f>ROUND(I142*H142,2)</f>
        <v>0</v>
      </c>
      <c r="K142" s="207" t="s">
        <v>1</v>
      </c>
      <c r="L142" s="43"/>
      <c r="M142" s="212" t="s">
        <v>1</v>
      </c>
      <c r="N142" s="213" t="s">
        <v>48</v>
      </c>
      <c r="O142" s="79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AR142" s="16" t="s">
        <v>178</v>
      </c>
      <c r="AT142" s="16" t="s">
        <v>173</v>
      </c>
      <c r="AU142" s="16" t="s">
        <v>87</v>
      </c>
      <c r="AY142" s="16" t="s">
        <v>171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6" t="s">
        <v>85</v>
      </c>
      <c r="BK142" s="216">
        <f>ROUND(I142*H142,2)</f>
        <v>0</v>
      </c>
      <c r="BL142" s="16" t="s">
        <v>178</v>
      </c>
      <c r="BM142" s="16" t="s">
        <v>3508</v>
      </c>
    </row>
    <row r="143" s="1" customFormat="1" ht="16.5" customHeight="1">
      <c r="B143" s="38"/>
      <c r="C143" s="205" t="s">
        <v>430</v>
      </c>
      <c r="D143" s="205" t="s">
        <v>173</v>
      </c>
      <c r="E143" s="206" t="s">
        <v>3509</v>
      </c>
      <c r="F143" s="207" t="s">
        <v>3510</v>
      </c>
      <c r="G143" s="208" t="s">
        <v>1</v>
      </c>
      <c r="H143" s="209">
        <v>50</v>
      </c>
      <c r="I143" s="210"/>
      <c r="J143" s="211">
        <f>ROUND(I143*H143,2)</f>
        <v>0</v>
      </c>
      <c r="K143" s="207" t="s">
        <v>1</v>
      </c>
      <c r="L143" s="43"/>
      <c r="M143" s="212" t="s">
        <v>1</v>
      </c>
      <c r="N143" s="213" t="s">
        <v>48</v>
      </c>
      <c r="O143" s="79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AR143" s="16" t="s">
        <v>178</v>
      </c>
      <c r="AT143" s="16" t="s">
        <v>173</v>
      </c>
      <c r="AU143" s="16" t="s">
        <v>87</v>
      </c>
      <c r="AY143" s="16" t="s">
        <v>171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6" t="s">
        <v>85</v>
      </c>
      <c r="BK143" s="216">
        <f>ROUND(I143*H143,2)</f>
        <v>0</v>
      </c>
      <c r="BL143" s="16" t="s">
        <v>178</v>
      </c>
      <c r="BM143" s="16" t="s">
        <v>3511</v>
      </c>
    </row>
    <row r="144" s="1" customFormat="1" ht="16.5" customHeight="1">
      <c r="B144" s="38"/>
      <c r="C144" s="205" t="s">
        <v>435</v>
      </c>
      <c r="D144" s="205" t="s">
        <v>173</v>
      </c>
      <c r="E144" s="206" t="s">
        <v>3512</v>
      </c>
      <c r="F144" s="207" t="s">
        <v>3513</v>
      </c>
      <c r="G144" s="208" t="s">
        <v>1</v>
      </c>
      <c r="H144" s="209">
        <v>1</v>
      </c>
      <c r="I144" s="210"/>
      <c r="J144" s="211">
        <f>ROUND(I144*H144,2)</f>
        <v>0</v>
      </c>
      <c r="K144" s="207" t="s">
        <v>1</v>
      </c>
      <c r="L144" s="43"/>
      <c r="M144" s="212" t="s">
        <v>1</v>
      </c>
      <c r="N144" s="213" t="s">
        <v>48</v>
      </c>
      <c r="O144" s="79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AR144" s="16" t="s">
        <v>178</v>
      </c>
      <c r="AT144" s="16" t="s">
        <v>173</v>
      </c>
      <c r="AU144" s="16" t="s">
        <v>87</v>
      </c>
      <c r="AY144" s="16" t="s">
        <v>171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6" t="s">
        <v>85</v>
      </c>
      <c r="BK144" s="216">
        <f>ROUND(I144*H144,2)</f>
        <v>0</v>
      </c>
      <c r="BL144" s="16" t="s">
        <v>178</v>
      </c>
      <c r="BM144" s="16" t="s">
        <v>3514</v>
      </c>
    </row>
    <row r="145" s="1" customFormat="1" ht="16.5" customHeight="1">
      <c r="B145" s="38"/>
      <c r="C145" s="205" t="s">
        <v>438</v>
      </c>
      <c r="D145" s="205" t="s">
        <v>173</v>
      </c>
      <c r="E145" s="206" t="s">
        <v>3515</v>
      </c>
      <c r="F145" s="207" t="s">
        <v>3436</v>
      </c>
      <c r="G145" s="208" t="s">
        <v>1</v>
      </c>
      <c r="H145" s="209">
        <v>1</v>
      </c>
      <c r="I145" s="210"/>
      <c r="J145" s="211">
        <f>ROUND(I145*H145,2)</f>
        <v>0</v>
      </c>
      <c r="K145" s="207" t="s">
        <v>1</v>
      </c>
      <c r="L145" s="43"/>
      <c r="M145" s="212" t="s">
        <v>1</v>
      </c>
      <c r="N145" s="213" t="s">
        <v>48</v>
      </c>
      <c r="O145" s="79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AR145" s="16" t="s">
        <v>178</v>
      </c>
      <c r="AT145" s="16" t="s">
        <v>173</v>
      </c>
      <c r="AU145" s="16" t="s">
        <v>87</v>
      </c>
      <c r="AY145" s="16" t="s">
        <v>171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6" t="s">
        <v>85</v>
      </c>
      <c r="BK145" s="216">
        <f>ROUND(I145*H145,2)</f>
        <v>0</v>
      </c>
      <c r="BL145" s="16" t="s">
        <v>178</v>
      </c>
      <c r="BM145" s="16" t="s">
        <v>3516</v>
      </c>
    </row>
    <row r="146" s="1" customFormat="1" ht="16.5" customHeight="1">
      <c r="B146" s="38"/>
      <c r="C146" s="205" t="s">
        <v>440</v>
      </c>
      <c r="D146" s="205" t="s">
        <v>173</v>
      </c>
      <c r="E146" s="206" t="s">
        <v>3517</v>
      </c>
      <c r="F146" s="207" t="s">
        <v>3438</v>
      </c>
      <c r="G146" s="208" t="s">
        <v>1</v>
      </c>
      <c r="H146" s="209">
        <v>1</v>
      </c>
      <c r="I146" s="210"/>
      <c r="J146" s="211">
        <f>ROUND(I146*H146,2)</f>
        <v>0</v>
      </c>
      <c r="K146" s="207" t="s">
        <v>1</v>
      </c>
      <c r="L146" s="43"/>
      <c r="M146" s="212" t="s">
        <v>1</v>
      </c>
      <c r="N146" s="213" t="s">
        <v>48</v>
      </c>
      <c r="O146" s="79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AR146" s="16" t="s">
        <v>178</v>
      </c>
      <c r="AT146" s="16" t="s">
        <v>173</v>
      </c>
      <c r="AU146" s="16" t="s">
        <v>87</v>
      </c>
      <c r="AY146" s="16" t="s">
        <v>171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6" t="s">
        <v>85</v>
      </c>
      <c r="BK146" s="216">
        <f>ROUND(I146*H146,2)</f>
        <v>0</v>
      </c>
      <c r="BL146" s="16" t="s">
        <v>178</v>
      </c>
      <c r="BM146" s="16" t="s">
        <v>3518</v>
      </c>
    </row>
    <row r="147" s="1" customFormat="1" ht="16.5" customHeight="1">
      <c r="B147" s="38"/>
      <c r="C147" s="205" t="s">
        <v>442</v>
      </c>
      <c r="D147" s="205" t="s">
        <v>173</v>
      </c>
      <c r="E147" s="206" t="s">
        <v>3519</v>
      </c>
      <c r="F147" s="207" t="s">
        <v>3520</v>
      </c>
      <c r="G147" s="208" t="s">
        <v>1</v>
      </c>
      <c r="H147" s="209">
        <v>1</v>
      </c>
      <c r="I147" s="210"/>
      <c r="J147" s="211">
        <f>ROUND(I147*H147,2)</f>
        <v>0</v>
      </c>
      <c r="K147" s="207" t="s">
        <v>1</v>
      </c>
      <c r="L147" s="43"/>
      <c r="M147" s="212" t="s">
        <v>1</v>
      </c>
      <c r="N147" s="213" t="s">
        <v>48</v>
      </c>
      <c r="O147" s="79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AR147" s="16" t="s">
        <v>178</v>
      </c>
      <c r="AT147" s="16" t="s">
        <v>173</v>
      </c>
      <c r="AU147" s="16" t="s">
        <v>87</v>
      </c>
      <c r="AY147" s="16" t="s">
        <v>171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6" t="s">
        <v>85</v>
      </c>
      <c r="BK147" s="216">
        <f>ROUND(I147*H147,2)</f>
        <v>0</v>
      </c>
      <c r="BL147" s="16" t="s">
        <v>178</v>
      </c>
      <c r="BM147" s="16" t="s">
        <v>3521</v>
      </c>
    </row>
    <row r="148" s="1" customFormat="1" ht="16.5" customHeight="1">
      <c r="B148" s="38"/>
      <c r="C148" s="205" t="s">
        <v>444</v>
      </c>
      <c r="D148" s="205" t="s">
        <v>173</v>
      </c>
      <c r="E148" s="206" t="s">
        <v>3522</v>
      </c>
      <c r="F148" s="207" t="s">
        <v>3442</v>
      </c>
      <c r="G148" s="208" t="s">
        <v>1</v>
      </c>
      <c r="H148" s="209">
        <v>1</v>
      </c>
      <c r="I148" s="210"/>
      <c r="J148" s="211">
        <f>ROUND(I148*H148,2)</f>
        <v>0</v>
      </c>
      <c r="K148" s="207" t="s">
        <v>1</v>
      </c>
      <c r="L148" s="43"/>
      <c r="M148" s="212" t="s">
        <v>1</v>
      </c>
      <c r="N148" s="213" t="s">
        <v>48</v>
      </c>
      <c r="O148" s="79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AR148" s="16" t="s">
        <v>178</v>
      </c>
      <c r="AT148" s="16" t="s">
        <v>173</v>
      </c>
      <c r="AU148" s="16" t="s">
        <v>87</v>
      </c>
      <c r="AY148" s="16" t="s">
        <v>171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6" t="s">
        <v>85</v>
      </c>
      <c r="BK148" s="216">
        <f>ROUND(I148*H148,2)</f>
        <v>0</v>
      </c>
      <c r="BL148" s="16" t="s">
        <v>178</v>
      </c>
      <c r="BM148" s="16" t="s">
        <v>3523</v>
      </c>
    </row>
    <row r="149" s="1" customFormat="1">
      <c r="B149" s="38"/>
      <c r="C149" s="39"/>
      <c r="D149" s="219" t="s">
        <v>3446</v>
      </c>
      <c r="E149" s="39"/>
      <c r="F149" s="279" t="s">
        <v>3447</v>
      </c>
      <c r="G149" s="39"/>
      <c r="H149" s="39"/>
      <c r="I149" s="131"/>
      <c r="J149" s="39"/>
      <c r="K149" s="39"/>
      <c r="L149" s="43"/>
      <c r="M149" s="280"/>
      <c r="N149" s="79"/>
      <c r="O149" s="79"/>
      <c r="P149" s="79"/>
      <c r="Q149" s="79"/>
      <c r="R149" s="79"/>
      <c r="S149" s="79"/>
      <c r="T149" s="80"/>
      <c r="AT149" s="16" t="s">
        <v>3446</v>
      </c>
      <c r="AU149" s="16" t="s">
        <v>87</v>
      </c>
    </row>
    <row r="150" s="10" customFormat="1" ht="22.8" customHeight="1">
      <c r="B150" s="189"/>
      <c r="C150" s="190"/>
      <c r="D150" s="191" t="s">
        <v>76</v>
      </c>
      <c r="E150" s="203" t="s">
        <v>178</v>
      </c>
      <c r="F150" s="203" t="s">
        <v>3524</v>
      </c>
      <c r="G150" s="190"/>
      <c r="H150" s="190"/>
      <c r="I150" s="193"/>
      <c r="J150" s="204">
        <f>BK150</f>
        <v>0</v>
      </c>
      <c r="K150" s="190"/>
      <c r="L150" s="195"/>
      <c r="M150" s="196"/>
      <c r="N150" s="197"/>
      <c r="O150" s="197"/>
      <c r="P150" s="198">
        <f>SUM(P151:P170)</f>
        <v>0</v>
      </c>
      <c r="Q150" s="197"/>
      <c r="R150" s="198">
        <f>SUM(R151:R170)</f>
        <v>0</v>
      </c>
      <c r="S150" s="197"/>
      <c r="T150" s="199">
        <f>SUM(T151:T170)</f>
        <v>0</v>
      </c>
      <c r="AR150" s="200" t="s">
        <v>85</v>
      </c>
      <c r="AT150" s="201" t="s">
        <v>76</v>
      </c>
      <c r="AU150" s="201" t="s">
        <v>85</v>
      </c>
      <c r="AY150" s="200" t="s">
        <v>171</v>
      </c>
      <c r="BK150" s="202">
        <f>SUM(BK151:BK170)</f>
        <v>0</v>
      </c>
    </row>
    <row r="151" s="1" customFormat="1" ht="22.5" customHeight="1">
      <c r="B151" s="38"/>
      <c r="C151" s="205" t="s">
        <v>452</v>
      </c>
      <c r="D151" s="205" t="s">
        <v>173</v>
      </c>
      <c r="E151" s="206" t="s">
        <v>3525</v>
      </c>
      <c r="F151" s="207" t="s">
        <v>3526</v>
      </c>
      <c r="G151" s="208" t="s">
        <v>1</v>
      </c>
      <c r="H151" s="209">
        <v>2</v>
      </c>
      <c r="I151" s="210"/>
      <c r="J151" s="211">
        <f>ROUND(I151*H151,2)</f>
        <v>0</v>
      </c>
      <c r="K151" s="207" t="s">
        <v>1</v>
      </c>
      <c r="L151" s="43"/>
      <c r="M151" s="212" t="s">
        <v>1</v>
      </c>
      <c r="N151" s="213" t="s">
        <v>48</v>
      </c>
      <c r="O151" s="79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AR151" s="16" t="s">
        <v>178</v>
      </c>
      <c r="AT151" s="16" t="s">
        <v>173</v>
      </c>
      <c r="AU151" s="16" t="s">
        <v>87</v>
      </c>
      <c r="AY151" s="16" t="s">
        <v>171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6" t="s">
        <v>85</v>
      </c>
      <c r="BK151" s="216">
        <f>ROUND(I151*H151,2)</f>
        <v>0</v>
      </c>
      <c r="BL151" s="16" t="s">
        <v>178</v>
      </c>
      <c r="BM151" s="16" t="s">
        <v>3527</v>
      </c>
    </row>
    <row r="152" s="1" customFormat="1" ht="16.5" customHeight="1">
      <c r="B152" s="38"/>
      <c r="C152" s="205" t="s">
        <v>456</v>
      </c>
      <c r="D152" s="205" t="s">
        <v>173</v>
      </c>
      <c r="E152" s="206" t="s">
        <v>3528</v>
      </c>
      <c r="F152" s="207" t="s">
        <v>3529</v>
      </c>
      <c r="G152" s="208" t="s">
        <v>1</v>
      </c>
      <c r="H152" s="209">
        <v>1</v>
      </c>
      <c r="I152" s="210"/>
      <c r="J152" s="211">
        <f>ROUND(I152*H152,2)</f>
        <v>0</v>
      </c>
      <c r="K152" s="207" t="s">
        <v>1</v>
      </c>
      <c r="L152" s="43"/>
      <c r="M152" s="212" t="s">
        <v>1</v>
      </c>
      <c r="N152" s="213" t="s">
        <v>48</v>
      </c>
      <c r="O152" s="79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AR152" s="16" t="s">
        <v>178</v>
      </c>
      <c r="AT152" s="16" t="s">
        <v>173</v>
      </c>
      <c r="AU152" s="16" t="s">
        <v>87</v>
      </c>
      <c r="AY152" s="16" t="s">
        <v>171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6" t="s">
        <v>85</v>
      </c>
      <c r="BK152" s="216">
        <f>ROUND(I152*H152,2)</f>
        <v>0</v>
      </c>
      <c r="BL152" s="16" t="s">
        <v>178</v>
      </c>
      <c r="BM152" s="16" t="s">
        <v>3530</v>
      </c>
    </row>
    <row r="153" s="1" customFormat="1" ht="16.5" customHeight="1">
      <c r="B153" s="38"/>
      <c r="C153" s="205" t="s">
        <v>460</v>
      </c>
      <c r="D153" s="205" t="s">
        <v>173</v>
      </c>
      <c r="E153" s="206" t="s">
        <v>3531</v>
      </c>
      <c r="F153" s="207" t="s">
        <v>3532</v>
      </c>
      <c r="G153" s="208" t="s">
        <v>1</v>
      </c>
      <c r="H153" s="209">
        <v>2</v>
      </c>
      <c r="I153" s="210"/>
      <c r="J153" s="211">
        <f>ROUND(I153*H153,2)</f>
        <v>0</v>
      </c>
      <c r="K153" s="207" t="s">
        <v>1</v>
      </c>
      <c r="L153" s="43"/>
      <c r="M153" s="212" t="s">
        <v>1</v>
      </c>
      <c r="N153" s="213" t="s">
        <v>48</v>
      </c>
      <c r="O153" s="79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AR153" s="16" t="s">
        <v>178</v>
      </c>
      <c r="AT153" s="16" t="s">
        <v>173</v>
      </c>
      <c r="AU153" s="16" t="s">
        <v>87</v>
      </c>
      <c r="AY153" s="16" t="s">
        <v>171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6" t="s">
        <v>85</v>
      </c>
      <c r="BK153" s="216">
        <f>ROUND(I153*H153,2)</f>
        <v>0</v>
      </c>
      <c r="BL153" s="16" t="s">
        <v>178</v>
      </c>
      <c r="BM153" s="16" t="s">
        <v>3533</v>
      </c>
    </row>
    <row r="154" s="1" customFormat="1" ht="16.5" customHeight="1">
      <c r="B154" s="38"/>
      <c r="C154" s="205" t="s">
        <v>465</v>
      </c>
      <c r="D154" s="205" t="s">
        <v>173</v>
      </c>
      <c r="E154" s="206" t="s">
        <v>3534</v>
      </c>
      <c r="F154" s="207" t="s">
        <v>3535</v>
      </c>
      <c r="G154" s="208" t="s">
        <v>1</v>
      </c>
      <c r="H154" s="209">
        <v>2</v>
      </c>
      <c r="I154" s="210"/>
      <c r="J154" s="211">
        <f>ROUND(I154*H154,2)</f>
        <v>0</v>
      </c>
      <c r="K154" s="207" t="s">
        <v>1</v>
      </c>
      <c r="L154" s="43"/>
      <c r="M154" s="212" t="s">
        <v>1</v>
      </c>
      <c r="N154" s="213" t="s">
        <v>48</v>
      </c>
      <c r="O154" s="79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AR154" s="16" t="s">
        <v>178</v>
      </c>
      <c r="AT154" s="16" t="s">
        <v>173</v>
      </c>
      <c r="AU154" s="16" t="s">
        <v>87</v>
      </c>
      <c r="AY154" s="16" t="s">
        <v>171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6" t="s">
        <v>85</v>
      </c>
      <c r="BK154" s="216">
        <f>ROUND(I154*H154,2)</f>
        <v>0</v>
      </c>
      <c r="BL154" s="16" t="s">
        <v>178</v>
      </c>
      <c r="BM154" s="16" t="s">
        <v>3536</v>
      </c>
    </row>
    <row r="155" s="1" customFormat="1" ht="16.5" customHeight="1">
      <c r="B155" s="38"/>
      <c r="C155" s="205" t="s">
        <v>470</v>
      </c>
      <c r="D155" s="205" t="s">
        <v>173</v>
      </c>
      <c r="E155" s="206" t="s">
        <v>3537</v>
      </c>
      <c r="F155" s="207" t="s">
        <v>3538</v>
      </c>
      <c r="G155" s="208" t="s">
        <v>1</v>
      </c>
      <c r="H155" s="209">
        <v>20</v>
      </c>
      <c r="I155" s="210"/>
      <c r="J155" s="211">
        <f>ROUND(I155*H155,2)</f>
        <v>0</v>
      </c>
      <c r="K155" s="207" t="s">
        <v>1</v>
      </c>
      <c r="L155" s="43"/>
      <c r="M155" s="212" t="s">
        <v>1</v>
      </c>
      <c r="N155" s="213" t="s">
        <v>48</v>
      </c>
      <c r="O155" s="79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AR155" s="16" t="s">
        <v>178</v>
      </c>
      <c r="AT155" s="16" t="s">
        <v>173</v>
      </c>
      <c r="AU155" s="16" t="s">
        <v>87</v>
      </c>
      <c r="AY155" s="16" t="s">
        <v>171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6" t="s">
        <v>85</v>
      </c>
      <c r="BK155" s="216">
        <f>ROUND(I155*H155,2)</f>
        <v>0</v>
      </c>
      <c r="BL155" s="16" t="s">
        <v>178</v>
      </c>
      <c r="BM155" s="16" t="s">
        <v>3539</v>
      </c>
    </row>
    <row r="156" s="1" customFormat="1" ht="16.5" customHeight="1">
      <c r="B156" s="38"/>
      <c r="C156" s="205" t="s">
        <v>475</v>
      </c>
      <c r="D156" s="205" t="s">
        <v>173</v>
      </c>
      <c r="E156" s="206" t="s">
        <v>3540</v>
      </c>
      <c r="F156" s="207" t="s">
        <v>3541</v>
      </c>
      <c r="G156" s="208" t="s">
        <v>1</v>
      </c>
      <c r="H156" s="209">
        <v>1</v>
      </c>
      <c r="I156" s="210"/>
      <c r="J156" s="211">
        <f>ROUND(I156*H156,2)</f>
        <v>0</v>
      </c>
      <c r="K156" s="207" t="s">
        <v>1</v>
      </c>
      <c r="L156" s="43"/>
      <c r="M156" s="212" t="s">
        <v>1</v>
      </c>
      <c r="N156" s="213" t="s">
        <v>48</v>
      </c>
      <c r="O156" s="79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AR156" s="16" t="s">
        <v>178</v>
      </c>
      <c r="AT156" s="16" t="s">
        <v>173</v>
      </c>
      <c r="AU156" s="16" t="s">
        <v>87</v>
      </c>
      <c r="AY156" s="16" t="s">
        <v>171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6" t="s">
        <v>85</v>
      </c>
      <c r="BK156" s="216">
        <f>ROUND(I156*H156,2)</f>
        <v>0</v>
      </c>
      <c r="BL156" s="16" t="s">
        <v>178</v>
      </c>
      <c r="BM156" s="16" t="s">
        <v>3542</v>
      </c>
    </row>
    <row r="157" s="1" customFormat="1" ht="16.5" customHeight="1">
      <c r="B157" s="38"/>
      <c r="C157" s="205" t="s">
        <v>480</v>
      </c>
      <c r="D157" s="205" t="s">
        <v>173</v>
      </c>
      <c r="E157" s="206" t="s">
        <v>3543</v>
      </c>
      <c r="F157" s="207" t="s">
        <v>3404</v>
      </c>
      <c r="G157" s="208" t="s">
        <v>1</v>
      </c>
      <c r="H157" s="209">
        <v>10</v>
      </c>
      <c r="I157" s="210"/>
      <c r="J157" s="211">
        <f>ROUND(I157*H157,2)</f>
        <v>0</v>
      </c>
      <c r="K157" s="207" t="s">
        <v>1</v>
      </c>
      <c r="L157" s="43"/>
      <c r="M157" s="212" t="s">
        <v>1</v>
      </c>
      <c r="N157" s="213" t="s">
        <v>48</v>
      </c>
      <c r="O157" s="79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AR157" s="16" t="s">
        <v>178</v>
      </c>
      <c r="AT157" s="16" t="s">
        <v>173</v>
      </c>
      <c r="AU157" s="16" t="s">
        <v>87</v>
      </c>
      <c r="AY157" s="16" t="s">
        <v>171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6" t="s">
        <v>85</v>
      </c>
      <c r="BK157" s="216">
        <f>ROUND(I157*H157,2)</f>
        <v>0</v>
      </c>
      <c r="BL157" s="16" t="s">
        <v>178</v>
      </c>
      <c r="BM157" s="16" t="s">
        <v>3544</v>
      </c>
    </row>
    <row r="158" s="1" customFormat="1" ht="16.5" customHeight="1">
      <c r="B158" s="38"/>
      <c r="C158" s="205" t="s">
        <v>484</v>
      </c>
      <c r="D158" s="205" t="s">
        <v>173</v>
      </c>
      <c r="E158" s="206" t="s">
        <v>3545</v>
      </c>
      <c r="F158" s="207" t="s">
        <v>3546</v>
      </c>
      <c r="G158" s="208" t="s">
        <v>1</v>
      </c>
      <c r="H158" s="209">
        <v>2</v>
      </c>
      <c r="I158" s="210"/>
      <c r="J158" s="211">
        <f>ROUND(I158*H158,2)</f>
        <v>0</v>
      </c>
      <c r="K158" s="207" t="s">
        <v>1</v>
      </c>
      <c r="L158" s="43"/>
      <c r="M158" s="212" t="s">
        <v>1</v>
      </c>
      <c r="N158" s="213" t="s">
        <v>48</v>
      </c>
      <c r="O158" s="79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AR158" s="16" t="s">
        <v>178</v>
      </c>
      <c r="AT158" s="16" t="s">
        <v>173</v>
      </c>
      <c r="AU158" s="16" t="s">
        <v>87</v>
      </c>
      <c r="AY158" s="16" t="s">
        <v>171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6" t="s">
        <v>85</v>
      </c>
      <c r="BK158" s="216">
        <f>ROUND(I158*H158,2)</f>
        <v>0</v>
      </c>
      <c r="BL158" s="16" t="s">
        <v>178</v>
      </c>
      <c r="BM158" s="16" t="s">
        <v>3547</v>
      </c>
    </row>
    <row r="159" s="1" customFormat="1" ht="16.5" customHeight="1">
      <c r="B159" s="38"/>
      <c r="C159" s="205" t="s">
        <v>489</v>
      </c>
      <c r="D159" s="205" t="s">
        <v>173</v>
      </c>
      <c r="E159" s="206" t="s">
        <v>3548</v>
      </c>
      <c r="F159" s="207" t="s">
        <v>3549</v>
      </c>
      <c r="G159" s="208" t="s">
        <v>1</v>
      </c>
      <c r="H159" s="209">
        <v>4</v>
      </c>
      <c r="I159" s="210"/>
      <c r="J159" s="211">
        <f>ROUND(I159*H159,2)</f>
        <v>0</v>
      </c>
      <c r="K159" s="207" t="s">
        <v>1</v>
      </c>
      <c r="L159" s="43"/>
      <c r="M159" s="212" t="s">
        <v>1</v>
      </c>
      <c r="N159" s="213" t="s">
        <v>48</v>
      </c>
      <c r="O159" s="79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AR159" s="16" t="s">
        <v>178</v>
      </c>
      <c r="AT159" s="16" t="s">
        <v>173</v>
      </c>
      <c r="AU159" s="16" t="s">
        <v>87</v>
      </c>
      <c r="AY159" s="16" t="s">
        <v>171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6" t="s">
        <v>85</v>
      </c>
      <c r="BK159" s="216">
        <f>ROUND(I159*H159,2)</f>
        <v>0</v>
      </c>
      <c r="BL159" s="16" t="s">
        <v>178</v>
      </c>
      <c r="BM159" s="16" t="s">
        <v>3550</v>
      </c>
    </row>
    <row r="160" s="1" customFormat="1" ht="16.5" customHeight="1">
      <c r="B160" s="38"/>
      <c r="C160" s="205" t="s">
        <v>493</v>
      </c>
      <c r="D160" s="205" t="s">
        <v>173</v>
      </c>
      <c r="E160" s="206" t="s">
        <v>3551</v>
      </c>
      <c r="F160" s="207" t="s">
        <v>3394</v>
      </c>
      <c r="G160" s="208" t="s">
        <v>1</v>
      </c>
      <c r="H160" s="209">
        <v>150</v>
      </c>
      <c r="I160" s="210"/>
      <c r="J160" s="211">
        <f>ROUND(I160*H160,2)</f>
        <v>0</v>
      </c>
      <c r="K160" s="207" t="s">
        <v>1</v>
      </c>
      <c r="L160" s="43"/>
      <c r="M160" s="212" t="s">
        <v>1</v>
      </c>
      <c r="N160" s="213" t="s">
        <v>48</v>
      </c>
      <c r="O160" s="79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AR160" s="16" t="s">
        <v>178</v>
      </c>
      <c r="AT160" s="16" t="s">
        <v>173</v>
      </c>
      <c r="AU160" s="16" t="s">
        <v>87</v>
      </c>
      <c r="AY160" s="16" t="s">
        <v>171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6" t="s">
        <v>85</v>
      </c>
      <c r="BK160" s="216">
        <f>ROUND(I160*H160,2)</f>
        <v>0</v>
      </c>
      <c r="BL160" s="16" t="s">
        <v>178</v>
      </c>
      <c r="BM160" s="16" t="s">
        <v>3552</v>
      </c>
    </row>
    <row r="161" s="1" customFormat="1" ht="16.5" customHeight="1">
      <c r="B161" s="38"/>
      <c r="C161" s="205" t="s">
        <v>498</v>
      </c>
      <c r="D161" s="205" t="s">
        <v>173</v>
      </c>
      <c r="E161" s="206" t="s">
        <v>3553</v>
      </c>
      <c r="F161" s="207" t="s">
        <v>3554</v>
      </c>
      <c r="G161" s="208" t="s">
        <v>1</v>
      </c>
      <c r="H161" s="209">
        <v>2</v>
      </c>
      <c r="I161" s="210"/>
      <c r="J161" s="211">
        <f>ROUND(I161*H161,2)</f>
        <v>0</v>
      </c>
      <c r="K161" s="207" t="s">
        <v>1</v>
      </c>
      <c r="L161" s="43"/>
      <c r="M161" s="212" t="s">
        <v>1</v>
      </c>
      <c r="N161" s="213" t="s">
        <v>48</v>
      </c>
      <c r="O161" s="79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AR161" s="16" t="s">
        <v>178</v>
      </c>
      <c r="AT161" s="16" t="s">
        <v>173</v>
      </c>
      <c r="AU161" s="16" t="s">
        <v>87</v>
      </c>
      <c r="AY161" s="16" t="s">
        <v>171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6" t="s">
        <v>85</v>
      </c>
      <c r="BK161" s="216">
        <f>ROUND(I161*H161,2)</f>
        <v>0</v>
      </c>
      <c r="BL161" s="16" t="s">
        <v>178</v>
      </c>
      <c r="BM161" s="16" t="s">
        <v>3555</v>
      </c>
    </row>
    <row r="162" s="1" customFormat="1" ht="16.5" customHeight="1">
      <c r="B162" s="38"/>
      <c r="C162" s="205" t="s">
        <v>504</v>
      </c>
      <c r="D162" s="205" t="s">
        <v>173</v>
      </c>
      <c r="E162" s="206" t="s">
        <v>3556</v>
      </c>
      <c r="F162" s="207" t="s">
        <v>3510</v>
      </c>
      <c r="G162" s="208" t="s">
        <v>1</v>
      </c>
      <c r="H162" s="209">
        <v>100</v>
      </c>
      <c r="I162" s="210"/>
      <c r="J162" s="211">
        <f>ROUND(I162*H162,2)</f>
        <v>0</v>
      </c>
      <c r="K162" s="207" t="s">
        <v>1</v>
      </c>
      <c r="L162" s="43"/>
      <c r="M162" s="212" t="s">
        <v>1</v>
      </c>
      <c r="N162" s="213" t="s">
        <v>48</v>
      </c>
      <c r="O162" s="79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AR162" s="16" t="s">
        <v>178</v>
      </c>
      <c r="AT162" s="16" t="s">
        <v>173</v>
      </c>
      <c r="AU162" s="16" t="s">
        <v>87</v>
      </c>
      <c r="AY162" s="16" t="s">
        <v>171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6" t="s">
        <v>85</v>
      </c>
      <c r="BK162" s="216">
        <f>ROUND(I162*H162,2)</f>
        <v>0</v>
      </c>
      <c r="BL162" s="16" t="s">
        <v>178</v>
      </c>
      <c r="BM162" s="16" t="s">
        <v>3557</v>
      </c>
    </row>
    <row r="163" s="1" customFormat="1" ht="16.5" customHeight="1">
      <c r="B163" s="38"/>
      <c r="C163" s="205" t="s">
        <v>510</v>
      </c>
      <c r="D163" s="205" t="s">
        <v>173</v>
      </c>
      <c r="E163" s="206" t="s">
        <v>3558</v>
      </c>
      <c r="F163" s="207" t="s">
        <v>3430</v>
      </c>
      <c r="G163" s="208" t="s">
        <v>1</v>
      </c>
      <c r="H163" s="209">
        <v>1</v>
      </c>
      <c r="I163" s="210"/>
      <c r="J163" s="211">
        <f>ROUND(I163*H163,2)</f>
        <v>0</v>
      </c>
      <c r="K163" s="207" t="s">
        <v>1</v>
      </c>
      <c r="L163" s="43"/>
      <c r="M163" s="212" t="s">
        <v>1</v>
      </c>
      <c r="N163" s="213" t="s">
        <v>48</v>
      </c>
      <c r="O163" s="79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AR163" s="16" t="s">
        <v>178</v>
      </c>
      <c r="AT163" s="16" t="s">
        <v>173</v>
      </c>
      <c r="AU163" s="16" t="s">
        <v>87</v>
      </c>
      <c r="AY163" s="16" t="s">
        <v>171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6" t="s">
        <v>85</v>
      </c>
      <c r="BK163" s="216">
        <f>ROUND(I163*H163,2)</f>
        <v>0</v>
      </c>
      <c r="BL163" s="16" t="s">
        <v>178</v>
      </c>
      <c r="BM163" s="16" t="s">
        <v>3559</v>
      </c>
    </row>
    <row r="164" s="1" customFormat="1" ht="16.5" customHeight="1">
      <c r="B164" s="38"/>
      <c r="C164" s="205" t="s">
        <v>514</v>
      </c>
      <c r="D164" s="205" t="s">
        <v>173</v>
      </c>
      <c r="E164" s="206" t="s">
        <v>3560</v>
      </c>
      <c r="F164" s="207" t="s">
        <v>3434</v>
      </c>
      <c r="G164" s="208" t="s">
        <v>1</v>
      </c>
      <c r="H164" s="209">
        <v>100</v>
      </c>
      <c r="I164" s="210"/>
      <c r="J164" s="211">
        <f>ROUND(I164*H164,2)</f>
        <v>0</v>
      </c>
      <c r="K164" s="207" t="s">
        <v>1</v>
      </c>
      <c r="L164" s="43"/>
      <c r="M164" s="212" t="s">
        <v>1</v>
      </c>
      <c r="N164" s="213" t="s">
        <v>48</v>
      </c>
      <c r="O164" s="79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AR164" s="16" t="s">
        <v>178</v>
      </c>
      <c r="AT164" s="16" t="s">
        <v>173</v>
      </c>
      <c r="AU164" s="16" t="s">
        <v>87</v>
      </c>
      <c r="AY164" s="16" t="s">
        <v>171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6" t="s">
        <v>85</v>
      </c>
      <c r="BK164" s="216">
        <f>ROUND(I164*H164,2)</f>
        <v>0</v>
      </c>
      <c r="BL164" s="16" t="s">
        <v>178</v>
      </c>
      <c r="BM164" s="16" t="s">
        <v>3561</v>
      </c>
    </row>
    <row r="165" s="1" customFormat="1" ht="16.5" customHeight="1">
      <c r="B165" s="38"/>
      <c r="C165" s="205" t="s">
        <v>519</v>
      </c>
      <c r="D165" s="205" t="s">
        <v>173</v>
      </c>
      <c r="E165" s="206" t="s">
        <v>3562</v>
      </c>
      <c r="F165" s="207" t="s">
        <v>3563</v>
      </c>
      <c r="G165" s="208" t="s">
        <v>1</v>
      </c>
      <c r="H165" s="209">
        <v>1</v>
      </c>
      <c r="I165" s="210"/>
      <c r="J165" s="211">
        <f>ROUND(I165*H165,2)</f>
        <v>0</v>
      </c>
      <c r="K165" s="207" t="s">
        <v>1</v>
      </c>
      <c r="L165" s="43"/>
      <c r="M165" s="212" t="s">
        <v>1</v>
      </c>
      <c r="N165" s="213" t="s">
        <v>48</v>
      </c>
      <c r="O165" s="79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AR165" s="16" t="s">
        <v>178</v>
      </c>
      <c r="AT165" s="16" t="s">
        <v>173</v>
      </c>
      <c r="AU165" s="16" t="s">
        <v>87</v>
      </c>
      <c r="AY165" s="16" t="s">
        <v>171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6" t="s">
        <v>85</v>
      </c>
      <c r="BK165" s="216">
        <f>ROUND(I165*H165,2)</f>
        <v>0</v>
      </c>
      <c r="BL165" s="16" t="s">
        <v>178</v>
      </c>
      <c r="BM165" s="16" t="s">
        <v>3564</v>
      </c>
    </row>
    <row r="166" s="1" customFormat="1" ht="16.5" customHeight="1">
      <c r="B166" s="38"/>
      <c r="C166" s="205" t="s">
        <v>523</v>
      </c>
      <c r="D166" s="205" t="s">
        <v>173</v>
      </c>
      <c r="E166" s="206" t="s">
        <v>3565</v>
      </c>
      <c r="F166" s="207" t="s">
        <v>3438</v>
      </c>
      <c r="G166" s="208" t="s">
        <v>1</v>
      </c>
      <c r="H166" s="209">
        <v>1</v>
      </c>
      <c r="I166" s="210"/>
      <c r="J166" s="211">
        <f>ROUND(I166*H166,2)</f>
        <v>0</v>
      </c>
      <c r="K166" s="207" t="s">
        <v>1</v>
      </c>
      <c r="L166" s="43"/>
      <c r="M166" s="212" t="s">
        <v>1</v>
      </c>
      <c r="N166" s="213" t="s">
        <v>48</v>
      </c>
      <c r="O166" s="79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AR166" s="16" t="s">
        <v>178</v>
      </c>
      <c r="AT166" s="16" t="s">
        <v>173</v>
      </c>
      <c r="AU166" s="16" t="s">
        <v>87</v>
      </c>
      <c r="AY166" s="16" t="s">
        <v>171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6" t="s">
        <v>85</v>
      </c>
      <c r="BK166" s="216">
        <f>ROUND(I166*H166,2)</f>
        <v>0</v>
      </c>
      <c r="BL166" s="16" t="s">
        <v>178</v>
      </c>
      <c r="BM166" s="16" t="s">
        <v>3566</v>
      </c>
    </row>
    <row r="167" s="1" customFormat="1" ht="16.5" customHeight="1">
      <c r="B167" s="38"/>
      <c r="C167" s="205" t="s">
        <v>529</v>
      </c>
      <c r="D167" s="205" t="s">
        <v>173</v>
      </c>
      <c r="E167" s="206" t="s">
        <v>3567</v>
      </c>
      <c r="F167" s="207" t="s">
        <v>3440</v>
      </c>
      <c r="G167" s="208" t="s">
        <v>1</v>
      </c>
      <c r="H167" s="209">
        <v>1</v>
      </c>
      <c r="I167" s="210"/>
      <c r="J167" s="211">
        <f>ROUND(I167*H167,2)</f>
        <v>0</v>
      </c>
      <c r="K167" s="207" t="s">
        <v>1</v>
      </c>
      <c r="L167" s="43"/>
      <c r="M167" s="212" t="s">
        <v>1</v>
      </c>
      <c r="N167" s="213" t="s">
        <v>48</v>
      </c>
      <c r="O167" s="79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AR167" s="16" t="s">
        <v>178</v>
      </c>
      <c r="AT167" s="16" t="s">
        <v>173</v>
      </c>
      <c r="AU167" s="16" t="s">
        <v>87</v>
      </c>
      <c r="AY167" s="16" t="s">
        <v>171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6" t="s">
        <v>85</v>
      </c>
      <c r="BK167" s="216">
        <f>ROUND(I167*H167,2)</f>
        <v>0</v>
      </c>
      <c r="BL167" s="16" t="s">
        <v>178</v>
      </c>
      <c r="BM167" s="16" t="s">
        <v>3568</v>
      </c>
    </row>
    <row r="168" s="1" customFormat="1" ht="16.5" customHeight="1">
      <c r="B168" s="38"/>
      <c r="C168" s="205" t="s">
        <v>533</v>
      </c>
      <c r="D168" s="205" t="s">
        <v>173</v>
      </c>
      <c r="E168" s="206" t="s">
        <v>3569</v>
      </c>
      <c r="F168" s="207" t="s">
        <v>3442</v>
      </c>
      <c r="G168" s="208" t="s">
        <v>1</v>
      </c>
      <c r="H168" s="209">
        <v>1</v>
      </c>
      <c r="I168" s="210"/>
      <c r="J168" s="211">
        <f>ROUND(I168*H168,2)</f>
        <v>0</v>
      </c>
      <c r="K168" s="207" t="s">
        <v>1</v>
      </c>
      <c r="L168" s="43"/>
      <c r="M168" s="212" t="s">
        <v>1</v>
      </c>
      <c r="N168" s="213" t="s">
        <v>48</v>
      </c>
      <c r="O168" s="79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AR168" s="16" t="s">
        <v>178</v>
      </c>
      <c r="AT168" s="16" t="s">
        <v>173</v>
      </c>
      <c r="AU168" s="16" t="s">
        <v>87</v>
      </c>
      <c r="AY168" s="16" t="s">
        <v>171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6" t="s">
        <v>85</v>
      </c>
      <c r="BK168" s="216">
        <f>ROUND(I168*H168,2)</f>
        <v>0</v>
      </c>
      <c r="BL168" s="16" t="s">
        <v>178</v>
      </c>
      <c r="BM168" s="16" t="s">
        <v>3570</v>
      </c>
    </row>
    <row r="169" s="1" customFormat="1" ht="16.5" customHeight="1">
      <c r="B169" s="38"/>
      <c r="C169" s="205" t="s">
        <v>537</v>
      </c>
      <c r="D169" s="205" t="s">
        <v>173</v>
      </c>
      <c r="E169" s="206" t="s">
        <v>3571</v>
      </c>
      <c r="F169" s="207" t="s">
        <v>3572</v>
      </c>
      <c r="G169" s="208" t="s">
        <v>1</v>
      </c>
      <c r="H169" s="209">
        <v>1</v>
      </c>
      <c r="I169" s="210"/>
      <c r="J169" s="211">
        <f>ROUND(I169*H169,2)</f>
        <v>0</v>
      </c>
      <c r="K169" s="207" t="s">
        <v>1</v>
      </c>
      <c r="L169" s="43"/>
      <c r="M169" s="212" t="s">
        <v>1</v>
      </c>
      <c r="N169" s="213" t="s">
        <v>48</v>
      </c>
      <c r="O169" s="79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AR169" s="16" t="s">
        <v>178</v>
      </c>
      <c r="AT169" s="16" t="s">
        <v>173</v>
      </c>
      <c r="AU169" s="16" t="s">
        <v>87</v>
      </c>
      <c r="AY169" s="16" t="s">
        <v>171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6" t="s">
        <v>85</v>
      </c>
      <c r="BK169" s="216">
        <f>ROUND(I169*H169,2)</f>
        <v>0</v>
      </c>
      <c r="BL169" s="16" t="s">
        <v>178</v>
      </c>
      <c r="BM169" s="16" t="s">
        <v>3573</v>
      </c>
    </row>
    <row r="170" s="1" customFormat="1">
      <c r="B170" s="38"/>
      <c r="C170" s="39"/>
      <c r="D170" s="219" t="s">
        <v>3446</v>
      </c>
      <c r="E170" s="39"/>
      <c r="F170" s="279" t="s">
        <v>3447</v>
      </c>
      <c r="G170" s="39"/>
      <c r="H170" s="39"/>
      <c r="I170" s="131"/>
      <c r="J170" s="39"/>
      <c r="K170" s="39"/>
      <c r="L170" s="43"/>
      <c r="M170" s="280"/>
      <c r="N170" s="79"/>
      <c r="O170" s="79"/>
      <c r="P170" s="79"/>
      <c r="Q170" s="79"/>
      <c r="R170" s="79"/>
      <c r="S170" s="79"/>
      <c r="T170" s="80"/>
      <c r="AT170" s="16" t="s">
        <v>3446</v>
      </c>
      <c r="AU170" s="16" t="s">
        <v>87</v>
      </c>
    </row>
    <row r="171" s="10" customFormat="1" ht="22.8" customHeight="1">
      <c r="B171" s="189"/>
      <c r="C171" s="190"/>
      <c r="D171" s="191" t="s">
        <v>76</v>
      </c>
      <c r="E171" s="203" t="s">
        <v>198</v>
      </c>
      <c r="F171" s="203" t="s">
        <v>3574</v>
      </c>
      <c r="G171" s="190"/>
      <c r="H171" s="190"/>
      <c r="I171" s="193"/>
      <c r="J171" s="204">
        <f>BK171</f>
        <v>0</v>
      </c>
      <c r="K171" s="190"/>
      <c r="L171" s="195"/>
      <c r="M171" s="196"/>
      <c r="N171" s="197"/>
      <c r="O171" s="197"/>
      <c r="P171" s="198">
        <f>SUM(P172:P187)</f>
        <v>0</v>
      </c>
      <c r="Q171" s="197"/>
      <c r="R171" s="198">
        <f>SUM(R172:R187)</f>
        <v>0</v>
      </c>
      <c r="S171" s="197"/>
      <c r="T171" s="199">
        <f>SUM(T172:T187)</f>
        <v>0</v>
      </c>
      <c r="AR171" s="200" t="s">
        <v>85</v>
      </c>
      <c r="AT171" s="201" t="s">
        <v>76</v>
      </c>
      <c r="AU171" s="201" t="s">
        <v>85</v>
      </c>
      <c r="AY171" s="200" t="s">
        <v>171</v>
      </c>
      <c r="BK171" s="202">
        <f>SUM(BK172:BK187)</f>
        <v>0</v>
      </c>
    </row>
    <row r="172" s="1" customFormat="1" ht="16.5" customHeight="1">
      <c r="B172" s="38"/>
      <c r="C172" s="205" t="s">
        <v>543</v>
      </c>
      <c r="D172" s="205" t="s">
        <v>173</v>
      </c>
      <c r="E172" s="206" t="s">
        <v>3575</v>
      </c>
      <c r="F172" s="207" t="s">
        <v>3576</v>
      </c>
      <c r="G172" s="208" t="s">
        <v>1</v>
      </c>
      <c r="H172" s="209">
        <v>3</v>
      </c>
      <c r="I172" s="210"/>
      <c r="J172" s="211">
        <f>ROUND(I172*H172,2)</f>
        <v>0</v>
      </c>
      <c r="K172" s="207" t="s">
        <v>1</v>
      </c>
      <c r="L172" s="43"/>
      <c r="M172" s="212" t="s">
        <v>1</v>
      </c>
      <c r="N172" s="213" t="s">
        <v>48</v>
      </c>
      <c r="O172" s="79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AR172" s="16" t="s">
        <v>178</v>
      </c>
      <c r="AT172" s="16" t="s">
        <v>173</v>
      </c>
      <c r="AU172" s="16" t="s">
        <v>87</v>
      </c>
      <c r="AY172" s="16" t="s">
        <v>171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6" t="s">
        <v>85</v>
      </c>
      <c r="BK172" s="216">
        <f>ROUND(I172*H172,2)</f>
        <v>0</v>
      </c>
      <c r="BL172" s="16" t="s">
        <v>178</v>
      </c>
      <c r="BM172" s="16" t="s">
        <v>3577</v>
      </c>
    </row>
    <row r="173" s="1" customFormat="1" ht="16.5" customHeight="1">
      <c r="B173" s="38"/>
      <c r="C173" s="205" t="s">
        <v>548</v>
      </c>
      <c r="D173" s="205" t="s">
        <v>173</v>
      </c>
      <c r="E173" s="206" t="s">
        <v>3578</v>
      </c>
      <c r="F173" s="207" t="s">
        <v>3579</v>
      </c>
      <c r="G173" s="208" t="s">
        <v>1</v>
      </c>
      <c r="H173" s="209">
        <v>6</v>
      </c>
      <c r="I173" s="210"/>
      <c r="J173" s="211">
        <f>ROUND(I173*H173,2)</f>
        <v>0</v>
      </c>
      <c r="K173" s="207" t="s">
        <v>1</v>
      </c>
      <c r="L173" s="43"/>
      <c r="M173" s="212" t="s">
        <v>1</v>
      </c>
      <c r="N173" s="213" t="s">
        <v>48</v>
      </c>
      <c r="O173" s="79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AR173" s="16" t="s">
        <v>178</v>
      </c>
      <c r="AT173" s="16" t="s">
        <v>173</v>
      </c>
      <c r="AU173" s="16" t="s">
        <v>87</v>
      </c>
      <c r="AY173" s="16" t="s">
        <v>171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6" t="s">
        <v>85</v>
      </c>
      <c r="BK173" s="216">
        <f>ROUND(I173*H173,2)</f>
        <v>0</v>
      </c>
      <c r="BL173" s="16" t="s">
        <v>178</v>
      </c>
      <c r="BM173" s="16" t="s">
        <v>3580</v>
      </c>
    </row>
    <row r="174" s="1" customFormat="1" ht="16.5" customHeight="1">
      <c r="B174" s="38"/>
      <c r="C174" s="205" t="s">
        <v>553</v>
      </c>
      <c r="D174" s="205" t="s">
        <v>173</v>
      </c>
      <c r="E174" s="206" t="s">
        <v>3581</v>
      </c>
      <c r="F174" s="207" t="s">
        <v>3582</v>
      </c>
      <c r="G174" s="208" t="s">
        <v>1</v>
      </c>
      <c r="H174" s="209">
        <v>6</v>
      </c>
      <c r="I174" s="210"/>
      <c r="J174" s="211">
        <f>ROUND(I174*H174,2)</f>
        <v>0</v>
      </c>
      <c r="K174" s="207" t="s">
        <v>1</v>
      </c>
      <c r="L174" s="43"/>
      <c r="M174" s="212" t="s">
        <v>1</v>
      </c>
      <c r="N174" s="213" t="s">
        <v>48</v>
      </c>
      <c r="O174" s="79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AR174" s="16" t="s">
        <v>178</v>
      </c>
      <c r="AT174" s="16" t="s">
        <v>173</v>
      </c>
      <c r="AU174" s="16" t="s">
        <v>87</v>
      </c>
      <c r="AY174" s="16" t="s">
        <v>171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6" t="s">
        <v>85</v>
      </c>
      <c r="BK174" s="216">
        <f>ROUND(I174*H174,2)</f>
        <v>0</v>
      </c>
      <c r="BL174" s="16" t="s">
        <v>178</v>
      </c>
      <c r="BM174" s="16" t="s">
        <v>3583</v>
      </c>
    </row>
    <row r="175" s="1" customFormat="1" ht="16.5" customHeight="1">
      <c r="B175" s="38"/>
      <c r="C175" s="205" t="s">
        <v>557</v>
      </c>
      <c r="D175" s="205" t="s">
        <v>173</v>
      </c>
      <c r="E175" s="206" t="s">
        <v>3584</v>
      </c>
      <c r="F175" s="207" t="s">
        <v>3554</v>
      </c>
      <c r="G175" s="208" t="s">
        <v>1</v>
      </c>
      <c r="H175" s="209">
        <v>6</v>
      </c>
      <c r="I175" s="210"/>
      <c r="J175" s="211">
        <f>ROUND(I175*H175,2)</f>
        <v>0</v>
      </c>
      <c r="K175" s="207" t="s">
        <v>1</v>
      </c>
      <c r="L175" s="43"/>
      <c r="M175" s="212" t="s">
        <v>1</v>
      </c>
      <c r="N175" s="213" t="s">
        <v>48</v>
      </c>
      <c r="O175" s="79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AR175" s="16" t="s">
        <v>178</v>
      </c>
      <c r="AT175" s="16" t="s">
        <v>173</v>
      </c>
      <c r="AU175" s="16" t="s">
        <v>87</v>
      </c>
      <c r="AY175" s="16" t="s">
        <v>171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6" t="s">
        <v>85</v>
      </c>
      <c r="BK175" s="216">
        <f>ROUND(I175*H175,2)</f>
        <v>0</v>
      </c>
      <c r="BL175" s="16" t="s">
        <v>178</v>
      </c>
      <c r="BM175" s="16" t="s">
        <v>3585</v>
      </c>
    </row>
    <row r="176" s="1" customFormat="1" ht="16.5" customHeight="1">
      <c r="B176" s="38"/>
      <c r="C176" s="205" t="s">
        <v>568</v>
      </c>
      <c r="D176" s="205" t="s">
        <v>173</v>
      </c>
      <c r="E176" s="206" t="s">
        <v>3586</v>
      </c>
      <c r="F176" s="207" t="s">
        <v>3510</v>
      </c>
      <c r="G176" s="208" t="s">
        <v>1</v>
      </c>
      <c r="H176" s="209">
        <v>20</v>
      </c>
      <c r="I176" s="210"/>
      <c r="J176" s="211">
        <f>ROUND(I176*H176,2)</f>
        <v>0</v>
      </c>
      <c r="K176" s="207" t="s">
        <v>1</v>
      </c>
      <c r="L176" s="43"/>
      <c r="M176" s="212" t="s">
        <v>1</v>
      </c>
      <c r="N176" s="213" t="s">
        <v>48</v>
      </c>
      <c r="O176" s="79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AR176" s="16" t="s">
        <v>178</v>
      </c>
      <c r="AT176" s="16" t="s">
        <v>173</v>
      </c>
      <c r="AU176" s="16" t="s">
        <v>87</v>
      </c>
      <c r="AY176" s="16" t="s">
        <v>171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6" t="s">
        <v>85</v>
      </c>
      <c r="BK176" s="216">
        <f>ROUND(I176*H176,2)</f>
        <v>0</v>
      </c>
      <c r="BL176" s="16" t="s">
        <v>178</v>
      </c>
      <c r="BM176" s="16" t="s">
        <v>3587</v>
      </c>
    </row>
    <row r="177" s="1" customFormat="1" ht="16.5" customHeight="1">
      <c r="B177" s="38"/>
      <c r="C177" s="205" t="s">
        <v>572</v>
      </c>
      <c r="D177" s="205" t="s">
        <v>173</v>
      </c>
      <c r="E177" s="206" t="s">
        <v>3588</v>
      </c>
      <c r="F177" s="207" t="s">
        <v>3430</v>
      </c>
      <c r="G177" s="208" t="s">
        <v>1</v>
      </c>
      <c r="H177" s="209">
        <v>1</v>
      </c>
      <c r="I177" s="210"/>
      <c r="J177" s="211">
        <f>ROUND(I177*H177,2)</f>
        <v>0</v>
      </c>
      <c r="K177" s="207" t="s">
        <v>1</v>
      </c>
      <c r="L177" s="43"/>
      <c r="M177" s="212" t="s">
        <v>1</v>
      </c>
      <c r="N177" s="213" t="s">
        <v>48</v>
      </c>
      <c r="O177" s="79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AR177" s="16" t="s">
        <v>178</v>
      </c>
      <c r="AT177" s="16" t="s">
        <v>173</v>
      </c>
      <c r="AU177" s="16" t="s">
        <v>87</v>
      </c>
      <c r="AY177" s="16" t="s">
        <v>171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6" t="s">
        <v>85</v>
      </c>
      <c r="BK177" s="216">
        <f>ROUND(I177*H177,2)</f>
        <v>0</v>
      </c>
      <c r="BL177" s="16" t="s">
        <v>178</v>
      </c>
      <c r="BM177" s="16" t="s">
        <v>3589</v>
      </c>
    </row>
    <row r="178" s="1" customFormat="1" ht="16.5" customHeight="1">
      <c r="B178" s="38"/>
      <c r="C178" s="205" t="s">
        <v>578</v>
      </c>
      <c r="D178" s="205" t="s">
        <v>173</v>
      </c>
      <c r="E178" s="206" t="s">
        <v>3590</v>
      </c>
      <c r="F178" s="207" t="s">
        <v>3591</v>
      </c>
      <c r="G178" s="208" t="s">
        <v>1</v>
      </c>
      <c r="H178" s="209">
        <v>150</v>
      </c>
      <c r="I178" s="210"/>
      <c r="J178" s="211">
        <f>ROUND(I178*H178,2)</f>
        <v>0</v>
      </c>
      <c r="K178" s="207" t="s">
        <v>1</v>
      </c>
      <c r="L178" s="43"/>
      <c r="M178" s="212" t="s">
        <v>1</v>
      </c>
      <c r="N178" s="213" t="s">
        <v>48</v>
      </c>
      <c r="O178" s="79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AR178" s="16" t="s">
        <v>178</v>
      </c>
      <c r="AT178" s="16" t="s">
        <v>173</v>
      </c>
      <c r="AU178" s="16" t="s">
        <v>87</v>
      </c>
      <c r="AY178" s="16" t="s">
        <v>171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6" t="s">
        <v>85</v>
      </c>
      <c r="BK178" s="216">
        <f>ROUND(I178*H178,2)</f>
        <v>0</v>
      </c>
      <c r="BL178" s="16" t="s">
        <v>178</v>
      </c>
      <c r="BM178" s="16" t="s">
        <v>3592</v>
      </c>
    </row>
    <row r="179" s="1" customFormat="1" ht="16.5" customHeight="1">
      <c r="B179" s="38"/>
      <c r="C179" s="205" t="s">
        <v>583</v>
      </c>
      <c r="D179" s="205" t="s">
        <v>173</v>
      </c>
      <c r="E179" s="206" t="s">
        <v>3593</v>
      </c>
      <c r="F179" s="207" t="s">
        <v>3402</v>
      </c>
      <c r="G179" s="208" t="s">
        <v>1</v>
      </c>
      <c r="H179" s="209">
        <v>240</v>
      </c>
      <c r="I179" s="210"/>
      <c r="J179" s="211">
        <f>ROUND(I179*H179,2)</f>
        <v>0</v>
      </c>
      <c r="K179" s="207" t="s">
        <v>1</v>
      </c>
      <c r="L179" s="43"/>
      <c r="M179" s="212" t="s">
        <v>1</v>
      </c>
      <c r="N179" s="213" t="s">
        <v>48</v>
      </c>
      <c r="O179" s="79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AR179" s="16" t="s">
        <v>178</v>
      </c>
      <c r="AT179" s="16" t="s">
        <v>173</v>
      </c>
      <c r="AU179" s="16" t="s">
        <v>87</v>
      </c>
      <c r="AY179" s="16" t="s">
        <v>171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6" t="s">
        <v>85</v>
      </c>
      <c r="BK179" s="216">
        <f>ROUND(I179*H179,2)</f>
        <v>0</v>
      </c>
      <c r="BL179" s="16" t="s">
        <v>178</v>
      </c>
      <c r="BM179" s="16" t="s">
        <v>3594</v>
      </c>
    </row>
    <row r="180" s="1" customFormat="1" ht="16.5" customHeight="1">
      <c r="B180" s="38"/>
      <c r="C180" s="205" t="s">
        <v>587</v>
      </c>
      <c r="D180" s="205" t="s">
        <v>173</v>
      </c>
      <c r="E180" s="206" t="s">
        <v>3595</v>
      </c>
      <c r="F180" s="207" t="s">
        <v>3596</v>
      </c>
      <c r="G180" s="208" t="s">
        <v>1</v>
      </c>
      <c r="H180" s="209">
        <v>20</v>
      </c>
      <c r="I180" s="210"/>
      <c r="J180" s="211">
        <f>ROUND(I180*H180,2)</f>
        <v>0</v>
      </c>
      <c r="K180" s="207" t="s">
        <v>1</v>
      </c>
      <c r="L180" s="43"/>
      <c r="M180" s="212" t="s">
        <v>1</v>
      </c>
      <c r="N180" s="213" t="s">
        <v>48</v>
      </c>
      <c r="O180" s="79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AR180" s="16" t="s">
        <v>178</v>
      </c>
      <c r="AT180" s="16" t="s">
        <v>173</v>
      </c>
      <c r="AU180" s="16" t="s">
        <v>87</v>
      </c>
      <c r="AY180" s="16" t="s">
        <v>171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6" t="s">
        <v>85</v>
      </c>
      <c r="BK180" s="216">
        <f>ROUND(I180*H180,2)</f>
        <v>0</v>
      </c>
      <c r="BL180" s="16" t="s">
        <v>178</v>
      </c>
      <c r="BM180" s="16" t="s">
        <v>3597</v>
      </c>
    </row>
    <row r="181" s="1" customFormat="1" ht="16.5" customHeight="1">
      <c r="B181" s="38"/>
      <c r="C181" s="205" t="s">
        <v>593</v>
      </c>
      <c r="D181" s="205" t="s">
        <v>173</v>
      </c>
      <c r="E181" s="206" t="s">
        <v>3598</v>
      </c>
      <c r="F181" s="207" t="s">
        <v>3434</v>
      </c>
      <c r="G181" s="208" t="s">
        <v>1</v>
      </c>
      <c r="H181" s="209">
        <v>150</v>
      </c>
      <c r="I181" s="210"/>
      <c r="J181" s="211">
        <f>ROUND(I181*H181,2)</f>
        <v>0</v>
      </c>
      <c r="K181" s="207" t="s">
        <v>1</v>
      </c>
      <c r="L181" s="43"/>
      <c r="M181" s="212" t="s">
        <v>1</v>
      </c>
      <c r="N181" s="213" t="s">
        <v>48</v>
      </c>
      <c r="O181" s="79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AR181" s="16" t="s">
        <v>178</v>
      </c>
      <c r="AT181" s="16" t="s">
        <v>173</v>
      </c>
      <c r="AU181" s="16" t="s">
        <v>87</v>
      </c>
      <c r="AY181" s="16" t="s">
        <v>171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6" t="s">
        <v>85</v>
      </c>
      <c r="BK181" s="216">
        <f>ROUND(I181*H181,2)</f>
        <v>0</v>
      </c>
      <c r="BL181" s="16" t="s">
        <v>178</v>
      </c>
      <c r="BM181" s="16" t="s">
        <v>3599</v>
      </c>
    </row>
    <row r="182" s="1" customFormat="1" ht="16.5" customHeight="1">
      <c r="B182" s="38"/>
      <c r="C182" s="205" t="s">
        <v>598</v>
      </c>
      <c r="D182" s="205" t="s">
        <v>173</v>
      </c>
      <c r="E182" s="206" t="s">
        <v>3600</v>
      </c>
      <c r="F182" s="207" t="s">
        <v>3563</v>
      </c>
      <c r="G182" s="208" t="s">
        <v>1</v>
      </c>
      <c r="H182" s="209">
        <v>1</v>
      </c>
      <c r="I182" s="210"/>
      <c r="J182" s="211">
        <f>ROUND(I182*H182,2)</f>
        <v>0</v>
      </c>
      <c r="K182" s="207" t="s">
        <v>1</v>
      </c>
      <c r="L182" s="43"/>
      <c r="M182" s="212" t="s">
        <v>1</v>
      </c>
      <c r="N182" s="213" t="s">
        <v>48</v>
      </c>
      <c r="O182" s="79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AR182" s="16" t="s">
        <v>178</v>
      </c>
      <c r="AT182" s="16" t="s">
        <v>173</v>
      </c>
      <c r="AU182" s="16" t="s">
        <v>87</v>
      </c>
      <c r="AY182" s="16" t="s">
        <v>171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6" t="s">
        <v>85</v>
      </c>
      <c r="BK182" s="216">
        <f>ROUND(I182*H182,2)</f>
        <v>0</v>
      </c>
      <c r="BL182" s="16" t="s">
        <v>178</v>
      </c>
      <c r="BM182" s="16" t="s">
        <v>3601</v>
      </c>
    </row>
    <row r="183" s="1" customFormat="1" ht="16.5" customHeight="1">
      <c r="B183" s="38"/>
      <c r="C183" s="205" t="s">
        <v>604</v>
      </c>
      <c r="D183" s="205" t="s">
        <v>173</v>
      </c>
      <c r="E183" s="206" t="s">
        <v>3602</v>
      </c>
      <c r="F183" s="207" t="s">
        <v>3438</v>
      </c>
      <c r="G183" s="208" t="s">
        <v>1</v>
      </c>
      <c r="H183" s="209">
        <v>1</v>
      </c>
      <c r="I183" s="210"/>
      <c r="J183" s="211">
        <f>ROUND(I183*H183,2)</f>
        <v>0</v>
      </c>
      <c r="K183" s="207" t="s">
        <v>1</v>
      </c>
      <c r="L183" s="43"/>
      <c r="M183" s="212" t="s">
        <v>1</v>
      </c>
      <c r="N183" s="213" t="s">
        <v>48</v>
      </c>
      <c r="O183" s="79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AR183" s="16" t="s">
        <v>178</v>
      </c>
      <c r="AT183" s="16" t="s">
        <v>173</v>
      </c>
      <c r="AU183" s="16" t="s">
        <v>87</v>
      </c>
      <c r="AY183" s="16" t="s">
        <v>171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6" t="s">
        <v>85</v>
      </c>
      <c r="BK183" s="216">
        <f>ROUND(I183*H183,2)</f>
        <v>0</v>
      </c>
      <c r="BL183" s="16" t="s">
        <v>178</v>
      </c>
      <c r="BM183" s="16" t="s">
        <v>3603</v>
      </c>
    </row>
    <row r="184" s="1" customFormat="1" ht="16.5" customHeight="1">
      <c r="B184" s="38"/>
      <c r="C184" s="205" t="s">
        <v>609</v>
      </c>
      <c r="D184" s="205" t="s">
        <v>173</v>
      </c>
      <c r="E184" s="206" t="s">
        <v>3604</v>
      </c>
      <c r="F184" s="207" t="s">
        <v>3440</v>
      </c>
      <c r="G184" s="208" t="s">
        <v>1</v>
      </c>
      <c r="H184" s="209">
        <v>1</v>
      </c>
      <c r="I184" s="210"/>
      <c r="J184" s="211">
        <f>ROUND(I184*H184,2)</f>
        <v>0</v>
      </c>
      <c r="K184" s="207" t="s">
        <v>1</v>
      </c>
      <c r="L184" s="43"/>
      <c r="M184" s="212" t="s">
        <v>1</v>
      </c>
      <c r="N184" s="213" t="s">
        <v>48</v>
      </c>
      <c r="O184" s="79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AR184" s="16" t="s">
        <v>178</v>
      </c>
      <c r="AT184" s="16" t="s">
        <v>173</v>
      </c>
      <c r="AU184" s="16" t="s">
        <v>87</v>
      </c>
      <c r="AY184" s="16" t="s">
        <v>171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6" t="s">
        <v>85</v>
      </c>
      <c r="BK184" s="216">
        <f>ROUND(I184*H184,2)</f>
        <v>0</v>
      </c>
      <c r="BL184" s="16" t="s">
        <v>178</v>
      </c>
      <c r="BM184" s="16" t="s">
        <v>3605</v>
      </c>
    </row>
    <row r="185" s="1" customFormat="1" ht="16.5" customHeight="1">
      <c r="B185" s="38"/>
      <c r="C185" s="205" t="s">
        <v>613</v>
      </c>
      <c r="D185" s="205" t="s">
        <v>173</v>
      </c>
      <c r="E185" s="206" t="s">
        <v>3606</v>
      </c>
      <c r="F185" s="207" t="s">
        <v>3442</v>
      </c>
      <c r="G185" s="208" t="s">
        <v>1</v>
      </c>
      <c r="H185" s="209">
        <v>1</v>
      </c>
      <c r="I185" s="210"/>
      <c r="J185" s="211">
        <f>ROUND(I185*H185,2)</f>
        <v>0</v>
      </c>
      <c r="K185" s="207" t="s">
        <v>1</v>
      </c>
      <c r="L185" s="43"/>
      <c r="M185" s="212" t="s">
        <v>1</v>
      </c>
      <c r="N185" s="213" t="s">
        <v>48</v>
      </c>
      <c r="O185" s="79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AR185" s="16" t="s">
        <v>178</v>
      </c>
      <c r="AT185" s="16" t="s">
        <v>173</v>
      </c>
      <c r="AU185" s="16" t="s">
        <v>87</v>
      </c>
      <c r="AY185" s="16" t="s">
        <v>171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6" t="s">
        <v>85</v>
      </c>
      <c r="BK185" s="216">
        <f>ROUND(I185*H185,2)</f>
        <v>0</v>
      </c>
      <c r="BL185" s="16" t="s">
        <v>178</v>
      </c>
      <c r="BM185" s="16" t="s">
        <v>3607</v>
      </c>
    </row>
    <row r="186" s="1" customFormat="1" ht="16.5" customHeight="1">
      <c r="B186" s="38"/>
      <c r="C186" s="205" t="s">
        <v>617</v>
      </c>
      <c r="D186" s="205" t="s">
        <v>173</v>
      </c>
      <c r="E186" s="206" t="s">
        <v>3608</v>
      </c>
      <c r="F186" s="207" t="s">
        <v>3609</v>
      </c>
      <c r="G186" s="208" t="s">
        <v>1</v>
      </c>
      <c r="H186" s="209">
        <v>1</v>
      </c>
      <c r="I186" s="210"/>
      <c r="J186" s="211">
        <f>ROUND(I186*H186,2)</f>
        <v>0</v>
      </c>
      <c r="K186" s="207" t="s">
        <v>1</v>
      </c>
      <c r="L186" s="43"/>
      <c r="M186" s="212" t="s">
        <v>1</v>
      </c>
      <c r="N186" s="213" t="s">
        <v>48</v>
      </c>
      <c r="O186" s="79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AR186" s="16" t="s">
        <v>178</v>
      </c>
      <c r="AT186" s="16" t="s">
        <v>173</v>
      </c>
      <c r="AU186" s="16" t="s">
        <v>87</v>
      </c>
      <c r="AY186" s="16" t="s">
        <v>171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6" t="s">
        <v>85</v>
      </c>
      <c r="BK186" s="216">
        <f>ROUND(I186*H186,2)</f>
        <v>0</v>
      </c>
      <c r="BL186" s="16" t="s">
        <v>178</v>
      </c>
      <c r="BM186" s="16" t="s">
        <v>3610</v>
      </c>
    </row>
    <row r="187" s="1" customFormat="1">
      <c r="B187" s="38"/>
      <c r="C187" s="39"/>
      <c r="D187" s="219" t="s">
        <v>3446</v>
      </c>
      <c r="E187" s="39"/>
      <c r="F187" s="279" t="s">
        <v>3447</v>
      </c>
      <c r="G187" s="39"/>
      <c r="H187" s="39"/>
      <c r="I187" s="131"/>
      <c r="J187" s="39"/>
      <c r="K187" s="39"/>
      <c r="L187" s="43"/>
      <c r="M187" s="280"/>
      <c r="N187" s="79"/>
      <c r="O187" s="79"/>
      <c r="P187" s="79"/>
      <c r="Q187" s="79"/>
      <c r="R187" s="79"/>
      <c r="S187" s="79"/>
      <c r="T187" s="80"/>
      <c r="AT187" s="16" t="s">
        <v>3446</v>
      </c>
      <c r="AU187" s="16" t="s">
        <v>87</v>
      </c>
    </row>
    <row r="188" s="10" customFormat="1" ht="22.8" customHeight="1">
      <c r="B188" s="189"/>
      <c r="C188" s="190"/>
      <c r="D188" s="191" t="s">
        <v>76</v>
      </c>
      <c r="E188" s="203" t="s">
        <v>202</v>
      </c>
      <c r="F188" s="203" t="s">
        <v>3611</v>
      </c>
      <c r="G188" s="190"/>
      <c r="H188" s="190"/>
      <c r="I188" s="193"/>
      <c r="J188" s="204">
        <f>BK188</f>
        <v>0</v>
      </c>
      <c r="K188" s="190"/>
      <c r="L188" s="195"/>
      <c r="M188" s="196"/>
      <c r="N188" s="197"/>
      <c r="O188" s="197"/>
      <c r="P188" s="198">
        <f>SUM(P189:P206)</f>
        <v>0</v>
      </c>
      <c r="Q188" s="197"/>
      <c r="R188" s="198">
        <f>SUM(R189:R206)</f>
        <v>0</v>
      </c>
      <c r="S188" s="197"/>
      <c r="T188" s="199">
        <f>SUM(T189:T206)</f>
        <v>0</v>
      </c>
      <c r="AR188" s="200" t="s">
        <v>85</v>
      </c>
      <c r="AT188" s="201" t="s">
        <v>76</v>
      </c>
      <c r="AU188" s="201" t="s">
        <v>85</v>
      </c>
      <c r="AY188" s="200" t="s">
        <v>171</v>
      </c>
      <c r="BK188" s="202">
        <f>SUM(BK189:BK206)</f>
        <v>0</v>
      </c>
    </row>
    <row r="189" s="1" customFormat="1" ht="16.5" customHeight="1">
      <c r="B189" s="38"/>
      <c r="C189" s="205" t="s">
        <v>622</v>
      </c>
      <c r="D189" s="205" t="s">
        <v>173</v>
      </c>
      <c r="E189" s="206" t="s">
        <v>3612</v>
      </c>
      <c r="F189" s="207" t="s">
        <v>3613</v>
      </c>
      <c r="G189" s="208" t="s">
        <v>1</v>
      </c>
      <c r="H189" s="209">
        <v>7</v>
      </c>
      <c r="I189" s="210"/>
      <c r="J189" s="211">
        <f>ROUND(I189*H189,2)</f>
        <v>0</v>
      </c>
      <c r="K189" s="207" t="s">
        <v>1</v>
      </c>
      <c r="L189" s="43"/>
      <c r="M189" s="212" t="s">
        <v>1</v>
      </c>
      <c r="N189" s="213" t="s">
        <v>48</v>
      </c>
      <c r="O189" s="79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AR189" s="16" t="s">
        <v>178</v>
      </c>
      <c r="AT189" s="16" t="s">
        <v>173</v>
      </c>
      <c r="AU189" s="16" t="s">
        <v>87</v>
      </c>
      <c r="AY189" s="16" t="s">
        <v>171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6" t="s">
        <v>85</v>
      </c>
      <c r="BK189" s="216">
        <f>ROUND(I189*H189,2)</f>
        <v>0</v>
      </c>
      <c r="BL189" s="16" t="s">
        <v>178</v>
      </c>
      <c r="BM189" s="16" t="s">
        <v>3614</v>
      </c>
    </row>
    <row r="190" s="1" customFormat="1" ht="16.5" customHeight="1">
      <c r="B190" s="38"/>
      <c r="C190" s="205" t="s">
        <v>632</v>
      </c>
      <c r="D190" s="205" t="s">
        <v>173</v>
      </c>
      <c r="E190" s="206" t="s">
        <v>3615</v>
      </c>
      <c r="F190" s="207" t="s">
        <v>3616</v>
      </c>
      <c r="G190" s="208" t="s">
        <v>1</v>
      </c>
      <c r="H190" s="209">
        <v>80</v>
      </c>
      <c r="I190" s="210"/>
      <c r="J190" s="211">
        <f>ROUND(I190*H190,2)</f>
        <v>0</v>
      </c>
      <c r="K190" s="207" t="s">
        <v>1</v>
      </c>
      <c r="L190" s="43"/>
      <c r="M190" s="212" t="s">
        <v>1</v>
      </c>
      <c r="N190" s="213" t="s">
        <v>48</v>
      </c>
      <c r="O190" s="79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AR190" s="16" t="s">
        <v>178</v>
      </c>
      <c r="AT190" s="16" t="s">
        <v>173</v>
      </c>
      <c r="AU190" s="16" t="s">
        <v>87</v>
      </c>
      <c r="AY190" s="16" t="s">
        <v>171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6" t="s">
        <v>85</v>
      </c>
      <c r="BK190" s="216">
        <f>ROUND(I190*H190,2)</f>
        <v>0</v>
      </c>
      <c r="BL190" s="16" t="s">
        <v>178</v>
      </c>
      <c r="BM190" s="16" t="s">
        <v>3617</v>
      </c>
    </row>
    <row r="191" s="1" customFormat="1" ht="16.5" customHeight="1">
      <c r="B191" s="38"/>
      <c r="C191" s="205" t="s">
        <v>639</v>
      </c>
      <c r="D191" s="205" t="s">
        <v>173</v>
      </c>
      <c r="E191" s="206" t="s">
        <v>3618</v>
      </c>
      <c r="F191" s="207" t="s">
        <v>3619</v>
      </c>
      <c r="G191" s="208" t="s">
        <v>1</v>
      </c>
      <c r="H191" s="209">
        <v>45</v>
      </c>
      <c r="I191" s="210"/>
      <c r="J191" s="211">
        <f>ROUND(I191*H191,2)</f>
        <v>0</v>
      </c>
      <c r="K191" s="207" t="s">
        <v>1</v>
      </c>
      <c r="L191" s="43"/>
      <c r="M191" s="212" t="s">
        <v>1</v>
      </c>
      <c r="N191" s="213" t="s">
        <v>48</v>
      </c>
      <c r="O191" s="79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AR191" s="16" t="s">
        <v>178</v>
      </c>
      <c r="AT191" s="16" t="s">
        <v>173</v>
      </c>
      <c r="AU191" s="16" t="s">
        <v>87</v>
      </c>
      <c r="AY191" s="16" t="s">
        <v>171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6" t="s">
        <v>85</v>
      </c>
      <c r="BK191" s="216">
        <f>ROUND(I191*H191,2)</f>
        <v>0</v>
      </c>
      <c r="BL191" s="16" t="s">
        <v>178</v>
      </c>
      <c r="BM191" s="16" t="s">
        <v>3620</v>
      </c>
    </row>
    <row r="192" s="1" customFormat="1" ht="16.5" customHeight="1">
      <c r="B192" s="38"/>
      <c r="C192" s="205" t="s">
        <v>644</v>
      </c>
      <c r="D192" s="205" t="s">
        <v>173</v>
      </c>
      <c r="E192" s="206" t="s">
        <v>3621</v>
      </c>
      <c r="F192" s="207" t="s">
        <v>3404</v>
      </c>
      <c r="G192" s="208" t="s">
        <v>1</v>
      </c>
      <c r="H192" s="209">
        <v>10</v>
      </c>
      <c r="I192" s="210"/>
      <c r="J192" s="211">
        <f>ROUND(I192*H192,2)</f>
        <v>0</v>
      </c>
      <c r="K192" s="207" t="s">
        <v>1</v>
      </c>
      <c r="L192" s="43"/>
      <c r="M192" s="212" t="s">
        <v>1</v>
      </c>
      <c r="N192" s="213" t="s">
        <v>48</v>
      </c>
      <c r="O192" s="79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AR192" s="16" t="s">
        <v>178</v>
      </c>
      <c r="AT192" s="16" t="s">
        <v>173</v>
      </c>
      <c r="AU192" s="16" t="s">
        <v>87</v>
      </c>
      <c r="AY192" s="16" t="s">
        <v>171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6" t="s">
        <v>85</v>
      </c>
      <c r="BK192" s="216">
        <f>ROUND(I192*H192,2)</f>
        <v>0</v>
      </c>
      <c r="BL192" s="16" t="s">
        <v>178</v>
      </c>
      <c r="BM192" s="16" t="s">
        <v>3622</v>
      </c>
    </row>
    <row r="193" s="1" customFormat="1" ht="16.5" customHeight="1">
      <c r="B193" s="38"/>
      <c r="C193" s="205" t="s">
        <v>650</v>
      </c>
      <c r="D193" s="205" t="s">
        <v>173</v>
      </c>
      <c r="E193" s="206" t="s">
        <v>3623</v>
      </c>
      <c r="F193" s="207" t="s">
        <v>3406</v>
      </c>
      <c r="G193" s="208" t="s">
        <v>1</v>
      </c>
      <c r="H193" s="209">
        <v>5</v>
      </c>
      <c r="I193" s="210"/>
      <c r="J193" s="211">
        <f>ROUND(I193*H193,2)</f>
        <v>0</v>
      </c>
      <c r="K193" s="207" t="s">
        <v>1</v>
      </c>
      <c r="L193" s="43"/>
      <c r="M193" s="212" t="s">
        <v>1</v>
      </c>
      <c r="N193" s="213" t="s">
        <v>48</v>
      </c>
      <c r="O193" s="79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AR193" s="16" t="s">
        <v>178</v>
      </c>
      <c r="AT193" s="16" t="s">
        <v>173</v>
      </c>
      <c r="AU193" s="16" t="s">
        <v>87</v>
      </c>
      <c r="AY193" s="16" t="s">
        <v>171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6" t="s">
        <v>85</v>
      </c>
      <c r="BK193" s="216">
        <f>ROUND(I193*H193,2)</f>
        <v>0</v>
      </c>
      <c r="BL193" s="16" t="s">
        <v>178</v>
      </c>
      <c r="BM193" s="16" t="s">
        <v>3624</v>
      </c>
    </row>
    <row r="194" s="1" customFormat="1" ht="16.5" customHeight="1">
      <c r="B194" s="38"/>
      <c r="C194" s="205" t="s">
        <v>655</v>
      </c>
      <c r="D194" s="205" t="s">
        <v>173</v>
      </c>
      <c r="E194" s="206" t="s">
        <v>3625</v>
      </c>
      <c r="F194" s="207" t="s">
        <v>3420</v>
      </c>
      <c r="G194" s="208" t="s">
        <v>1</v>
      </c>
      <c r="H194" s="209">
        <v>30</v>
      </c>
      <c r="I194" s="210"/>
      <c r="J194" s="211">
        <f>ROUND(I194*H194,2)</f>
        <v>0</v>
      </c>
      <c r="K194" s="207" t="s">
        <v>1</v>
      </c>
      <c r="L194" s="43"/>
      <c r="M194" s="212" t="s">
        <v>1</v>
      </c>
      <c r="N194" s="213" t="s">
        <v>48</v>
      </c>
      <c r="O194" s="79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AR194" s="16" t="s">
        <v>178</v>
      </c>
      <c r="AT194" s="16" t="s">
        <v>173</v>
      </c>
      <c r="AU194" s="16" t="s">
        <v>87</v>
      </c>
      <c r="AY194" s="16" t="s">
        <v>171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6" t="s">
        <v>85</v>
      </c>
      <c r="BK194" s="216">
        <f>ROUND(I194*H194,2)</f>
        <v>0</v>
      </c>
      <c r="BL194" s="16" t="s">
        <v>178</v>
      </c>
      <c r="BM194" s="16" t="s">
        <v>3626</v>
      </c>
    </row>
    <row r="195" s="1" customFormat="1" ht="16.5" customHeight="1">
      <c r="B195" s="38"/>
      <c r="C195" s="205" t="s">
        <v>659</v>
      </c>
      <c r="D195" s="205" t="s">
        <v>173</v>
      </c>
      <c r="E195" s="206" t="s">
        <v>3627</v>
      </c>
      <c r="F195" s="207" t="s">
        <v>3416</v>
      </c>
      <c r="G195" s="208" t="s">
        <v>1</v>
      </c>
      <c r="H195" s="209">
        <v>80</v>
      </c>
      <c r="I195" s="210"/>
      <c r="J195" s="211">
        <f>ROUND(I195*H195,2)</f>
        <v>0</v>
      </c>
      <c r="K195" s="207" t="s">
        <v>1</v>
      </c>
      <c r="L195" s="43"/>
      <c r="M195" s="212" t="s">
        <v>1</v>
      </c>
      <c r="N195" s="213" t="s">
        <v>48</v>
      </c>
      <c r="O195" s="79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AR195" s="16" t="s">
        <v>178</v>
      </c>
      <c r="AT195" s="16" t="s">
        <v>173</v>
      </c>
      <c r="AU195" s="16" t="s">
        <v>87</v>
      </c>
      <c r="AY195" s="16" t="s">
        <v>171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6" t="s">
        <v>85</v>
      </c>
      <c r="BK195" s="216">
        <f>ROUND(I195*H195,2)</f>
        <v>0</v>
      </c>
      <c r="BL195" s="16" t="s">
        <v>178</v>
      </c>
      <c r="BM195" s="16" t="s">
        <v>3628</v>
      </c>
    </row>
    <row r="196" s="1" customFormat="1" ht="16.5" customHeight="1">
      <c r="B196" s="38"/>
      <c r="C196" s="205" t="s">
        <v>663</v>
      </c>
      <c r="D196" s="205" t="s">
        <v>173</v>
      </c>
      <c r="E196" s="206" t="s">
        <v>3629</v>
      </c>
      <c r="F196" s="207" t="s">
        <v>3496</v>
      </c>
      <c r="G196" s="208" t="s">
        <v>1</v>
      </c>
      <c r="H196" s="209">
        <v>80</v>
      </c>
      <c r="I196" s="210"/>
      <c r="J196" s="211">
        <f>ROUND(I196*H196,2)</f>
        <v>0</v>
      </c>
      <c r="K196" s="207" t="s">
        <v>1</v>
      </c>
      <c r="L196" s="43"/>
      <c r="M196" s="212" t="s">
        <v>1</v>
      </c>
      <c r="N196" s="213" t="s">
        <v>48</v>
      </c>
      <c r="O196" s="79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AR196" s="16" t="s">
        <v>178</v>
      </c>
      <c r="AT196" s="16" t="s">
        <v>173</v>
      </c>
      <c r="AU196" s="16" t="s">
        <v>87</v>
      </c>
      <c r="AY196" s="16" t="s">
        <v>171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6" t="s">
        <v>85</v>
      </c>
      <c r="BK196" s="216">
        <f>ROUND(I196*H196,2)</f>
        <v>0</v>
      </c>
      <c r="BL196" s="16" t="s">
        <v>178</v>
      </c>
      <c r="BM196" s="16" t="s">
        <v>3630</v>
      </c>
    </row>
    <row r="197" s="1" customFormat="1" ht="16.5" customHeight="1">
      <c r="B197" s="38"/>
      <c r="C197" s="205" t="s">
        <v>667</v>
      </c>
      <c r="D197" s="205" t="s">
        <v>173</v>
      </c>
      <c r="E197" s="206" t="s">
        <v>3631</v>
      </c>
      <c r="F197" s="207" t="s">
        <v>3499</v>
      </c>
      <c r="G197" s="208" t="s">
        <v>1</v>
      </c>
      <c r="H197" s="209">
        <v>15</v>
      </c>
      <c r="I197" s="210"/>
      <c r="J197" s="211">
        <f>ROUND(I197*H197,2)</f>
        <v>0</v>
      </c>
      <c r="K197" s="207" t="s">
        <v>1</v>
      </c>
      <c r="L197" s="43"/>
      <c r="M197" s="212" t="s">
        <v>1</v>
      </c>
      <c r="N197" s="213" t="s">
        <v>48</v>
      </c>
      <c r="O197" s="79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AR197" s="16" t="s">
        <v>178</v>
      </c>
      <c r="AT197" s="16" t="s">
        <v>173</v>
      </c>
      <c r="AU197" s="16" t="s">
        <v>87</v>
      </c>
      <c r="AY197" s="16" t="s">
        <v>171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6" t="s">
        <v>85</v>
      </c>
      <c r="BK197" s="216">
        <f>ROUND(I197*H197,2)</f>
        <v>0</v>
      </c>
      <c r="BL197" s="16" t="s">
        <v>178</v>
      </c>
      <c r="BM197" s="16" t="s">
        <v>3632</v>
      </c>
    </row>
    <row r="198" s="1" customFormat="1" ht="16.5" customHeight="1">
      <c r="B198" s="38"/>
      <c r="C198" s="205" t="s">
        <v>671</v>
      </c>
      <c r="D198" s="205" t="s">
        <v>173</v>
      </c>
      <c r="E198" s="206" t="s">
        <v>3633</v>
      </c>
      <c r="F198" s="207" t="s">
        <v>3430</v>
      </c>
      <c r="G198" s="208" t="s">
        <v>1</v>
      </c>
      <c r="H198" s="209">
        <v>1</v>
      </c>
      <c r="I198" s="210"/>
      <c r="J198" s="211">
        <f>ROUND(I198*H198,2)</f>
        <v>0</v>
      </c>
      <c r="K198" s="207" t="s">
        <v>1</v>
      </c>
      <c r="L198" s="43"/>
      <c r="M198" s="212" t="s">
        <v>1</v>
      </c>
      <c r="N198" s="213" t="s">
        <v>48</v>
      </c>
      <c r="O198" s="79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AR198" s="16" t="s">
        <v>178</v>
      </c>
      <c r="AT198" s="16" t="s">
        <v>173</v>
      </c>
      <c r="AU198" s="16" t="s">
        <v>87</v>
      </c>
      <c r="AY198" s="16" t="s">
        <v>171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6" t="s">
        <v>85</v>
      </c>
      <c r="BK198" s="216">
        <f>ROUND(I198*H198,2)</f>
        <v>0</v>
      </c>
      <c r="BL198" s="16" t="s">
        <v>178</v>
      </c>
      <c r="BM198" s="16" t="s">
        <v>3634</v>
      </c>
    </row>
    <row r="199" s="1" customFormat="1" ht="16.5" customHeight="1">
      <c r="B199" s="38"/>
      <c r="C199" s="205" t="s">
        <v>676</v>
      </c>
      <c r="D199" s="205" t="s">
        <v>173</v>
      </c>
      <c r="E199" s="206" t="s">
        <v>3635</v>
      </c>
      <c r="F199" s="207" t="s">
        <v>3636</v>
      </c>
      <c r="G199" s="208" t="s">
        <v>1</v>
      </c>
      <c r="H199" s="209">
        <v>4</v>
      </c>
      <c r="I199" s="210"/>
      <c r="J199" s="211">
        <f>ROUND(I199*H199,2)</f>
        <v>0</v>
      </c>
      <c r="K199" s="207" t="s">
        <v>1</v>
      </c>
      <c r="L199" s="43"/>
      <c r="M199" s="212" t="s">
        <v>1</v>
      </c>
      <c r="N199" s="213" t="s">
        <v>48</v>
      </c>
      <c r="O199" s="79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AR199" s="16" t="s">
        <v>178</v>
      </c>
      <c r="AT199" s="16" t="s">
        <v>173</v>
      </c>
      <c r="AU199" s="16" t="s">
        <v>87</v>
      </c>
      <c r="AY199" s="16" t="s">
        <v>171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6" t="s">
        <v>85</v>
      </c>
      <c r="BK199" s="216">
        <f>ROUND(I199*H199,2)</f>
        <v>0</v>
      </c>
      <c r="BL199" s="16" t="s">
        <v>178</v>
      </c>
      <c r="BM199" s="16" t="s">
        <v>3637</v>
      </c>
    </row>
    <row r="200" s="1" customFormat="1" ht="16.5" customHeight="1">
      <c r="B200" s="38"/>
      <c r="C200" s="205" t="s">
        <v>680</v>
      </c>
      <c r="D200" s="205" t="s">
        <v>173</v>
      </c>
      <c r="E200" s="206" t="s">
        <v>3638</v>
      </c>
      <c r="F200" s="207" t="s">
        <v>3639</v>
      </c>
      <c r="G200" s="208" t="s">
        <v>1</v>
      </c>
      <c r="H200" s="209">
        <v>1</v>
      </c>
      <c r="I200" s="210"/>
      <c r="J200" s="211">
        <f>ROUND(I200*H200,2)</f>
        <v>0</v>
      </c>
      <c r="K200" s="207" t="s">
        <v>1</v>
      </c>
      <c r="L200" s="43"/>
      <c r="M200" s="212" t="s">
        <v>1</v>
      </c>
      <c r="N200" s="213" t="s">
        <v>48</v>
      </c>
      <c r="O200" s="79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AR200" s="16" t="s">
        <v>178</v>
      </c>
      <c r="AT200" s="16" t="s">
        <v>173</v>
      </c>
      <c r="AU200" s="16" t="s">
        <v>87</v>
      </c>
      <c r="AY200" s="16" t="s">
        <v>171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6" t="s">
        <v>85</v>
      </c>
      <c r="BK200" s="216">
        <f>ROUND(I200*H200,2)</f>
        <v>0</v>
      </c>
      <c r="BL200" s="16" t="s">
        <v>178</v>
      </c>
      <c r="BM200" s="16" t="s">
        <v>3640</v>
      </c>
    </row>
    <row r="201" s="1" customFormat="1" ht="16.5" customHeight="1">
      <c r="B201" s="38"/>
      <c r="C201" s="205" t="s">
        <v>684</v>
      </c>
      <c r="D201" s="205" t="s">
        <v>173</v>
      </c>
      <c r="E201" s="206" t="s">
        <v>3641</v>
      </c>
      <c r="F201" s="207" t="s">
        <v>3434</v>
      </c>
      <c r="G201" s="208" t="s">
        <v>1</v>
      </c>
      <c r="H201" s="209">
        <v>80</v>
      </c>
      <c r="I201" s="210"/>
      <c r="J201" s="211">
        <f>ROUND(I201*H201,2)</f>
        <v>0</v>
      </c>
      <c r="K201" s="207" t="s">
        <v>1</v>
      </c>
      <c r="L201" s="43"/>
      <c r="M201" s="212" t="s">
        <v>1</v>
      </c>
      <c r="N201" s="213" t="s">
        <v>48</v>
      </c>
      <c r="O201" s="79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AR201" s="16" t="s">
        <v>178</v>
      </c>
      <c r="AT201" s="16" t="s">
        <v>173</v>
      </c>
      <c r="AU201" s="16" t="s">
        <v>87</v>
      </c>
      <c r="AY201" s="16" t="s">
        <v>171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6" t="s">
        <v>85</v>
      </c>
      <c r="BK201" s="216">
        <f>ROUND(I201*H201,2)</f>
        <v>0</v>
      </c>
      <c r="BL201" s="16" t="s">
        <v>178</v>
      </c>
      <c r="BM201" s="16" t="s">
        <v>3642</v>
      </c>
    </row>
    <row r="202" s="1" customFormat="1" ht="16.5" customHeight="1">
      <c r="B202" s="38"/>
      <c r="C202" s="205" t="s">
        <v>688</v>
      </c>
      <c r="D202" s="205" t="s">
        <v>173</v>
      </c>
      <c r="E202" s="206" t="s">
        <v>3643</v>
      </c>
      <c r="F202" s="207" t="s">
        <v>3436</v>
      </c>
      <c r="G202" s="208" t="s">
        <v>1</v>
      </c>
      <c r="H202" s="209">
        <v>1</v>
      </c>
      <c r="I202" s="210"/>
      <c r="J202" s="211">
        <f>ROUND(I202*H202,2)</f>
        <v>0</v>
      </c>
      <c r="K202" s="207" t="s">
        <v>1</v>
      </c>
      <c r="L202" s="43"/>
      <c r="M202" s="212" t="s">
        <v>1</v>
      </c>
      <c r="N202" s="213" t="s">
        <v>48</v>
      </c>
      <c r="O202" s="79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AR202" s="16" t="s">
        <v>178</v>
      </c>
      <c r="AT202" s="16" t="s">
        <v>173</v>
      </c>
      <c r="AU202" s="16" t="s">
        <v>87</v>
      </c>
      <c r="AY202" s="16" t="s">
        <v>171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6" t="s">
        <v>85</v>
      </c>
      <c r="BK202" s="216">
        <f>ROUND(I202*H202,2)</f>
        <v>0</v>
      </c>
      <c r="BL202" s="16" t="s">
        <v>178</v>
      </c>
      <c r="BM202" s="16" t="s">
        <v>3644</v>
      </c>
    </row>
    <row r="203" s="1" customFormat="1" ht="16.5" customHeight="1">
      <c r="B203" s="38"/>
      <c r="C203" s="205" t="s">
        <v>692</v>
      </c>
      <c r="D203" s="205" t="s">
        <v>173</v>
      </c>
      <c r="E203" s="206" t="s">
        <v>3645</v>
      </c>
      <c r="F203" s="207" t="s">
        <v>3438</v>
      </c>
      <c r="G203" s="208" t="s">
        <v>1</v>
      </c>
      <c r="H203" s="209">
        <v>1</v>
      </c>
      <c r="I203" s="210"/>
      <c r="J203" s="211">
        <f>ROUND(I203*H203,2)</f>
        <v>0</v>
      </c>
      <c r="K203" s="207" t="s">
        <v>1</v>
      </c>
      <c r="L203" s="43"/>
      <c r="M203" s="212" t="s">
        <v>1</v>
      </c>
      <c r="N203" s="213" t="s">
        <v>48</v>
      </c>
      <c r="O203" s="79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AR203" s="16" t="s">
        <v>178</v>
      </c>
      <c r="AT203" s="16" t="s">
        <v>173</v>
      </c>
      <c r="AU203" s="16" t="s">
        <v>87</v>
      </c>
      <c r="AY203" s="16" t="s">
        <v>171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6" t="s">
        <v>85</v>
      </c>
      <c r="BK203" s="216">
        <f>ROUND(I203*H203,2)</f>
        <v>0</v>
      </c>
      <c r="BL203" s="16" t="s">
        <v>178</v>
      </c>
      <c r="BM203" s="16" t="s">
        <v>3646</v>
      </c>
    </row>
    <row r="204" s="1" customFormat="1" ht="16.5" customHeight="1">
      <c r="B204" s="38"/>
      <c r="C204" s="205" t="s">
        <v>697</v>
      </c>
      <c r="D204" s="205" t="s">
        <v>173</v>
      </c>
      <c r="E204" s="206" t="s">
        <v>3647</v>
      </c>
      <c r="F204" s="207" t="s">
        <v>3520</v>
      </c>
      <c r="G204" s="208" t="s">
        <v>1</v>
      </c>
      <c r="H204" s="209">
        <v>1</v>
      </c>
      <c r="I204" s="210"/>
      <c r="J204" s="211">
        <f>ROUND(I204*H204,2)</f>
        <v>0</v>
      </c>
      <c r="K204" s="207" t="s">
        <v>1</v>
      </c>
      <c r="L204" s="43"/>
      <c r="M204" s="212" t="s">
        <v>1</v>
      </c>
      <c r="N204" s="213" t="s">
        <v>48</v>
      </c>
      <c r="O204" s="79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AR204" s="16" t="s">
        <v>178</v>
      </c>
      <c r="AT204" s="16" t="s">
        <v>173</v>
      </c>
      <c r="AU204" s="16" t="s">
        <v>87</v>
      </c>
      <c r="AY204" s="16" t="s">
        <v>171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6" t="s">
        <v>85</v>
      </c>
      <c r="BK204" s="216">
        <f>ROUND(I204*H204,2)</f>
        <v>0</v>
      </c>
      <c r="BL204" s="16" t="s">
        <v>178</v>
      </c>
      <c r="BM204" s="16" t="s">
        <v>3648</v>
      </c>
    </row>
    <row r="205" s="1" customFormat="1" ht="16.5" customHeight="1">
      <c r="B205" s="38"/>
      <c r="C205" s="205" t="s">
        <v>702</v>
      </c>
      <c r="D205" s="205" t="s">
        <v>173</v>
      </c>
      <c r="E205" s="206" t="s">
        <v>3649</v>
      </c>
      <c r="F205" s="207" t="s">
        <v>3442</v>
      </c>
      <c r="G205" s="208" t="s">
        <v>1</v>
      </c>
      <c r="H205" s="209">
        <v>1</v>
      </c>
      <c r="I205" s="210"/>
      <c r="J205" s="211">
        <f>ROUND(I205*H205,2)</f>
        <v>0</v>
      </c>
      <c r="K205" s="207" t="s">
        <v>1</v>
      </c>
      <c r="L205" s="43"/>
      <c r="M205" s="212" t="s">
        <v>1</v>
      </c>
      <c r="N205" s="213" t="s">
        <v>48</v>
      </c>
      <c r="O205" s="79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AR205" s="16" t="s">
        <v>178</v>
      </c>
      <c r="AT205" s="16" t="s">
        <v>173</v>
      </c>
      <c r="AU205" s="16" t="s">
        <v>87</v>
      </c>
      <c r="AY205" s="16" t="s">
        <v>171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6" t="s">
        <v>85</v>
      </c>
      <c r="BK205" s="216">
        <f>ROUND(I205*H205,2)</f>
        <v>0</v>
      </c>
      <c r="BL205" s="16" t="s">
        <v>178</v>
      </c>
      <c r="BM205" s="16" t="s">
        <v>3650</v>
      </c>
    </row>
    <row r="206" s="1" customFormat="1">
      <c r="B206" s="38"/>
      <c r="C206" s="39"/>
      <c r="D206" s="219" t="s">
        <v>3446</v>
      </c>
      <c r="E206" s="39"/>
      <c r="F206" s="279" t="s">
        <v>3447</v>
      </c>
      <c r="G206" s="39"/>
      <c r="H206" s="39"/>
      <c r="I206" s="131"/>
      <c r="J206" s="39"/>
      <c r="K206" s="39"/>
      <c r="L206" s="43"/>
      <c r="M206" s="280"/>
      <c r="N206" s="79"/>
      <c r="O206" s="79"/>
      <c r="P206" s="79"/>
      <c r="Q206" s="79"/>
      <c r="R206" s="79"/>
      <c r="S206" s="79"/>
      <c r="T206" s="80"/>
      <c r="AT206" s="16" t="s">
        <v>3446</v>
      </c>
      <c r="AU206" s="16" t="s">
        <v>87</v>
      </c>
    </row>
    <row r="207" s="10" customFormat="1" ht="22.8" customHeight="1">
      <c r="B207" s="189"/>
      <c r="C207" s="190"/>
      <c r="D207" s="191" t="s">
        <v>76</v>
      </c>
      <c r="E207" s="203" t="s">
        <v>206</v>
      </c>
      <c r="F207" s="203" t="s">
        <v>3651</v>
      </c>
      <c r="G207" s="190"/>
      <c r="H207" s="190"/>
      <c r="I207" s="193"/>
      <c r="J207" s="204">
        <f>BK207</f>
        <v>0</v>
      </c>
      <c r="K207" s="190"/>
      <c r="L207" s="195"/>
      <c r="M207" s="196"/>
      <c r="N207" s="197"/>
      <c r="O207" s="197"/>
      <c r="P207" s="198">
        <f>SUM(P208:P225)</f>
        <v>0</v>
      </c>
      <c r="Q207" s="197"/>
      <c r="R207" s="198">
        <f>SUM(R208:R225)</f>
        <v>0</v>
      </c>
      <c r="S207" s="197"/>
      <c r="T207" s="199">
        <f>SUM(T208:T225)</f>
        <v>0</v>
      </c>
      <c r="AR207" s="200" t="s">
        <v>85</v>
      </c>
      <c r="AT207" s="201" t="s">
        <v>76</v>
      </c>
      <c r="AU207" s="201" t="s">
        <v>85</v>
      </c>
      <c r="AY207" s="200" t="s">
        <v>171</v>
      </c>
      <c r="BK207" s="202">
        <f>SUM(BK208:BK225)</f>
        <v>0</v>
      </c>
    </row>
    <row r="208" s="1" customFormat="1" ht="22.5" customHeight="1">
      <c r="B208" s="38"/>
      <c r="C208" s="205" t="s">
        <v>706</v>
      </c>
      <c r="D208" s="205" t="s">
        <v>173</v>
      </c>
      <c r="E208" s="206" t="s">
        <v>3652</v>
      </c>
      <c r="F208" s="207" t="s">
        <v>3653</v>
      </c>
      <c r="G208" s="208" t="s">
        <v>1</v>
      </c>
      <c r="H208" s="209">
        <v>1</v>
      </c>
      <c r="I208" s="210"/>
      <c r="J208" s="211">
        <f>ROUND(I208*H208,2)</f>
        <v>0</v>
      </c>
      <c r="K208" s="207" t="s">
        <v>1</v>
      </c>
      <c r="L208" s="43"/>
      <c r="M208" s="212" t="s">
        <v>1</v>
      </c>
      <c r="N208" s="213" t="s">
        <v>48</v>
      </c>
      <c r="O208" s="79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AR208" s="16" t="s">
        <v>178</v>
      </c>
      <c r="AT208" s="16" t="s">
        <v>173</v>
      </c>
      <c r="AU208" s="16" t="s">
        <v>87</v>
      </c>
      <c r="AY208" s="16" t="s">
        <v>171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6" t="s">
        <v>85</v>
      </c>
      <c r="BK208" s="216">
        <f>ROUND(I208*H208,2)</f>
        <v>0</v>
      </c>
      <c r="BL208" s="16" t="s">
        <v>178</v>
      </c>
      <c r="BM208" s="16" t="s">
        <v>3654</v>
      </c>
    </row>
    <row r="209" s="1" customFormat="1" ht="16.5" customHeight="1">
      <c r="B209" s="38"/>
      <c r="C209" s="205" t="s">
        <v>710</v>
      </c>
      <c r="D209" s="205" t="s">
        <v>173</v>
      </c>
      <c r="E209" s="206" t="s">
        <v>3655</v>
      </c>
      <c r="F209" s="207" t="s">
        <v>3656</v>
      </c>
      <c r="G209" s="208" t="s">
        <v>1</v>
      </c>
      <c r="H209" s="209">
        <v>1</v>
      </c>
      <c r="I209" s="210"/>
      <c r="J209" s="211">
        <f>ROUND(I209*H209,2)</f>
        <v>0</v>
      </c>
      <c r="K209" s="207" t="s">
        <v>1</v>
      </c>
      <c r="L209" s="43"/>
      <c r="M209" s="212" t="s">
        <v>1</v>
      </c>
      <c r="N209" s="213" t="s">
        <v>48</v>
      </c>
      <c r="O209" s="79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AR209" s="16" t="s">
        <v>178</v>
      </c>
      <c r="AT209" s="16" t="s">
        <v>173</v>
      </c>
      <c r="AU209" s="16" t="s">
        <v>87</v>
      </c>
      <c r="AY209" s="16" t="s">
        <v>171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6" t="s">
        <v>85</v>
      </c>
      <c r="BK209" s="216">
        <f>ROUND(I209*H209,2)</f>
        <v>0</v>
      </c>
      <c r="BL209" s="16" t="s">
        <v>178</v>
      </c>
      <c r="BM209" s="16" t="s">
        <v>3657</v>
      </c>
    </row>
    <row r="210" s="1" customFormat="1" ht="16.5" customHeight="1">
      <c r="B210" s="38"/>
      <c r="C210" s="205" t="s">
        <v>714</v>
      </c>
      <c r="D210" s="205" t="s">
        <v>173</v>
      </c>
      <c r="E210" s="206" t="s">
        <v>3658</v>
      </c>
      <c r="F210" s="207" t="s">
        <v>3659</v>
      </c>
      <c r="G210" s="208" t="s">
        <v>1</v>
      </c>
      <c r="H210" s="209">
        <v>1</v>
      </c>
      <c r="I210" s="210"/>
      <c r="J210" s="211">
        <f>ROUND(I210*H210,2)</f>
        <v>0</v>
      </c>
      <c r="K210" s="207" t="s">
        <v>1</v>
      </c>
      <c r="L210" s="43"/>
      <c r="M210" s="212" t="s">
        <v>1</v>
      </c>
      <c r="N210" s="213" t="s">
        <v>48</v>
      </c>
      <c r="O210" s="79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AR210" s="16" t="s">
        <v>178</v>
      </c>
      <c r="AT210" s="16" t="s">
        <v>173</v>
      </c>
      <c r="AU210" s="16" t="s">
        <v>87</v>
      </c>
      <c r="AY210" s="16" t="s">
        <v>171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6" t="s">
        <v>85</v>
      </c>
      <c r="BK210" s="216">
        <f>ROUND(I210*H210,2)</f>
        <v>0</v>
      </c>
      <c r="BL210" s="16" t="s">
        <v>178</v>
      </c>
      <c r="BM210" s="16" t="s">
        <v>3660</v>
      </c>
    </row>
    <row r="211" s="1" customFormat="1" ht="16.5" customHeight="1">
      <c r="B211" s="38"/>
      <c r="C211" s="205" t="s">
        <v>718</v>
      </c>
      <c r="D211" s="205" t="s">
        <v>173</v>
      </c>
      <c r="E211" s="206" t="s">
        <v>3661</v>
      </c>
      <c r="F211" s="207" t="s">
        <v>3662</v>
      </c>
      <c r="G211" s="208" t="s">
        <v>1</v>
      </c>
      <c r="H211" s="209">
        <v>1</v>
      </c>
      <c r="I211" s="210"/>
      <c r="J211" s="211">
        <f>ROUND(I211*H211,2)</f>
        <v>0</v>
      </c>
      <c r="K211" s="207" t="s">
        <v>1</v>
      </c>
      <c r="L211" s="43"/>
      <c r="M211" s="212" t="s">
        <v>1</v>
      </c>
      <c r="N211" s="213" t="s">
        <v>48</v>
      </c>
      <c r="O211" s="79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AR211" s="16" t="s">
        <v>178</v>
      </c>
      <c r="AT211" s="16" t="s">
        <v>173</v>
      </c>
      <c r="AU211" s="16" t="s">
        <v>87</v>
      </c>
      <c r="AY211" s="16" t="s">
        <v>171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6" t="s">
        <v>85</v>
      </c>
      <c r="BK211" s="216">
        <f>ROUND(I211*H211,2)</f>
        <v>0</v>
      </c>
      <c r="BL211" s="16" t="s">
        <v>178</v>
      </c>
      <c r="BM211" s="16" t="s">
        <v>3663</v>
      </c>
    </row>
    <row r="212" s="1" customFormat="1" ht="16.5" customHeight="1">
      <c r="B212" s="38"/>
      <c r="C212" s="205" t="s">
        <v>722</v>
      </c>
      <c r="D212" s="205" t="s">
        <v>173</v>
      </c>
      <c r="E212" s="206" t="s">
        <v>3664</v>
      </c>
      <c r="F212" s="207" t="s">
        <v>3665</v>
      </c>
      <c r="G212" s="208" t="s">
        <v>1</v>
      </c>
      <c r="H212" s="209">
        <v>1</v>
      </c>
      <c r="I212" s="210"/>
      <c r="J212" s="211">
        <f>ROUND(I212*H212,2)</f>
        <v>0</v>
      </c>
      <c r="K212" s="207" t="s">
        <v>1</v>
      </c>
      <c r="L212" s="43"/>
      <c r="M212" s="212" t="s">
        <v>1</v>
      </c>
      <c r="N212" s="213" t="s">
        <v>48</v>
      </c>
      <c r="O212" s="79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AR212" s="16" t="s">
        <v>178</v>
      </c>
      <c r="AT212" s="16" t="s">
        <v>173</v>
      </c>
      <c r="AU212" s="16" t="s">
        <v>87</v>
      </c>
      <c r="AY212" s="16" t="s">
        <v>171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6" t="s">
        <v>85</v>
      </c>
      <c r="BK212" s="216">
        <f>ROUND(I212*H212,2)</f>
        <v>0</v>
      </c>
      <c r="BL212" s="16" t="s">
        <v>178</v>
      </c>
      <c r="BM212" s="16" t="s">
        <v>3666</v>
      </c>
    </row>
    <row r="213" s="1" customFormat="1" ht="16.5" customHeight="1">
      <c r="B213" s="38"/>
      <c r="C213" s="205" t="s">
        <v>726</v>
      </c>
      <c r="D213" s="205" t="s">
        <v>173</v>
      </c>
      <c r="E213" s="206" t="s">
        <v>3667</v>
      </c>
      <c r="F213" s="207" t="s">
        <v>3668</v>
      </c>
      <c r="G213" s="208" t="s">
        <v>1</v>
      </c>
      <c r="H213" s="209">
        <v>1</v>
      </c>
      <c r="I213" s="210"/>
      <c r="J213" s="211">
        <f>ROUND(I213*H213,2)</f>
        <v>0</v>
      </c>
      <c r="K213" s="207" t="s">
        <v>1</v>
      </c>
      <c r="L213" s="43"/>
      <c r="M213" s="212" t="s">
        <v>1</v>
      </c>
      <c r="N213" s="213" t="s">
        <v>48</v>
      </c>
      <c r="O213" s="79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AR213" s="16" t="s">
        <v>178</v>
      </c>
      <c r="AT213" s="16" t="s">
        <v>173</v>
      </c>
      <c r="AU213" s="16" t="s">
        <v>87</v>
      </c>
      <c r="AY213" s="16" t="s">
        <v>171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6" t="s">
        <v>85</v>
      </c>
      <c r="BK213" s="216">
        <f>ROUND(I213*H213,2)</f>
        <v>0</v>
      </c>
      <c r="BL213" s="16" t="s">
        <v>178</v>
      </c>
      <c r="BM213" s="16" t="s">
        <v>3669</v>
      </c>
    </row>
    <row r="214" s="1" customFormat="1" ht="16.5" customHeight="1">
      <c r="B214" s="38"/>
      <c r="C214" s="205" t="s">
        <v>731</v>
      </c>
      <c r="D214" s="205" t="s">
        <v>173</v>
      </c>
      <c r="E214" s="206" t="s">
        <v>3670</v>
      </c>
      <c r="F214" s="207" t="s">
        <v>3671</v>
      </c>
      <c r="G214" s="208" t="s">
        <v>1</v>
      </c>
      <c r="H214" s="209">
        <v>3</v>
      </c>
      <c r="I214" s="210"/>
      <c r="J214" s="211">
        <f>ROUND(I214*H214,2)</f>
        <v>0</v>
      </c>
      <c r="K214" s="207" t="s">
        <v>1</v>
      </c>
      <c r="L214" s="43"/>
      <c r="M214" s="212" t="s">
        <v>1</v>
      </c>
      <c r="N214" s="213" t="s">
        <v>48</v>
      </c>
      <c r="O214" s="79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AR214" s="16" t="s">
        <v>178</v>
      </c>
      <c r="AT214" s="16" t="s">
        <v>173</v>
      </c>
      <c r="AU214" s="16" t="s">
        <v>87</v>
      </c>
      <c r="AY214" s="16" t="s">
        <v>171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6" t="s">
        <v>85</v>
      </c>
      <c r="BK214" s="216">
        <f>ROUND(I214*H214,2)</f>
        <v>0</v>
      </c>
      <c r="BL214" s="16" t="s">
        <v>178</v>
      </c>
      <c r="BM214" s="16" t="s">
        <v>3672</v>
      </c>
    </row>
    <row r="215" s="1" customFormat="1" ht="16.5" customHeight="1">
      <c r="B215" s="38"/>
      <c r="C215" s="205" t="s">
        <v>736</v>
      </c>
      <c r="D215" s="205" t="s">
        <v>173</v>
      </c>
      <c r="E215" s="206" t="s">
        <v>3673</v>
      </c>
      <c r="F215" s="207" t="s">
        <v>3394</v>
      </c>
      <c r="G215" s="208" t="s">
        <v>1</v>
      </c>
      <c r="H215" s="209">
        <v>80</v>
      </c>
      <c r="I215" s="210"/>
      <c r="J215" s="211">
        <f>ROUND(I215*H215,2)</f>
        <v>0</v>
      </c>
      <c r="K215" s="207" t="s">
        <v>1</v>
      </c>
      <c r="L215" s="43"/>
      <c r="M215" s="212" t="s">
        <v>1</v>
      </c>
      <c r="N215" s="213" t="s">
        <v>48</v>
      </c>
      <c r="O215" s="79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AR215" s="16" t="s">
        <v>178</v>
      </c>
      <c r="AT215" s="16" t="s">
        <v>173</v>
      </c>
      <c r="AU215" s="16" t="s">
        <v>87</v>
      </c>
      <c r="AY215" s="16" t="s">
        <v>171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6" t="s">
        <v>85</v>
      </c>
      <c r="BK215" s="216">
        <f>ROUND(I215*H215,2)</f>
        <v>0</v>
      </c>
      <c r="BL215" s="16" t="s">
        <v>178</v>
      </c>
      <c r="BM215" s="16" t="s">
        <v>3674</v>
      </c>
    </row>
    <row r="216" s="1" customFormat="1" ht="16.5" customHeight="1">
      <c r="B216" s="38"/>
      <c r="C216" s="205" t="s">
        <v>741</v>
      </c>
      <c r="D216" s="205" t="s">
        <v>173</v>
      </c>
      <c r="E216" s="206" t="s">
        <v>3675</v>
      </c>
      <c r="F216" s="207" t="s">
        <v>3676</v>
      </c>
      <c r="G216" s="208" t="s">
        <v>1</v>
      </c>
      <c r="H216" s="209">
        <v>90</v>
      </c>
      <c r="I216" s="210"/>
      <c r="J216" s="211">
        <f>ROUND(I216*H216,2)</f>
        <v>0</v>
      </c>
      <c r="K216" s="207" t="s">
        <v>1</v>
      </c>
      <c r="L216" s="43"/>
      <c r="M216" s="212" t="s">
        <v>1</v>
      </c>
      <c r="N216" s="213" t="s">
        <v>48</v>
      </c>
      <c r="O216" s="79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AR216" s="16" t="s">
        <v>178</v>
      </c>
      <c r="AT216" s="16" t="s">
        <v>173</v>
      </c>
      <c r="AU216" s="16" t="s">
        <v>87</v>
      </c>
      <c r="AY216" s="16" t="s">
        <v>171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6" t="s">
        <v>85</v>
      </c>
      <c r="BK216" s="216">
        <f>ROUND(I216*H216,2)</f>
        <v>0</v>
      </c>
      <c r="BL216" s="16" t="s">
        <v>178</v>
      </c>
      <c r="BM216" s="16" t="s">
        <v>3677</v>
      </c>
    </row>
    <row r="217" s="1" customFormat="1" ht="16.5" customHeight="1">
      <c r="B217" s="38"/>
      <c r="C217" s="205" t="s">
        <v>747</v>
      </c>
      <c r="D217" s="205" t="s">
        <v>173</v>
      </c>
      <c r="E217" s="206" t="s">
        <v>3678</v>
      </c>
      <c r="F217" s="207" t="s">
        <v>3679</v>
      </c>
      <c r="G217" s="208" t="s">
        <v>1</v>
      </c>
      <c r="H217" s="209">
        <v>10</v>
      </c>
      <c r="I217" s="210"/>
      <c r="J217" s="211">
        <f>ROUND(I217*H217,2)</f>
        <v>0</v>
      </c>
      <c r="K217" s="207" t="s">
        <v>1</v>
      </c>
      <c r="L217" s="43"/>
      <c r="M217" s="212" t="s">
        <v>1</v>
      </c>
      <c r="N217" s="213" t="s">
        <v>48</v>
      </c>
      <c r="O217" s="79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AR217" s="16" t="s">
        <v>178</v>
      </c>
      <c r="AT217" s="16" t="s">
        <v>173</v>
      </c>
      <c r="AU217" s="16" t="s">
        <v>87</v>
      </c>
      <c r="AY217" s="16" t="s">
        <v>171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6" t="s">
        <v>85</v>
      </c>
      <c r="BK217" s="216">
        <f>ROUND(I217*H217,2)</f>
        <v>0</v>
      </c>
      <c r="BL217" s="16" t="s">
        <v>178</v>
      </c>
      <c r="BM217" s="16" t="s">
        <v>3680</v>
      </c>
    </row>
    <row r="218" s="1" customFormat="1" ht="16.5" customHeight="1">
      <c r="B218" s="38"/>
      <c r="C218" s="205" t="s">
        <v>752</v>
      </c>
      <c r="D218" s="205" t="s">
        <v>173</v>
      </c>
      <c r="E218" s="206" t="s">
        <v>3681</v>
      </c>
      <c r="F218" s="207" t="s">
        <v>3510</v>
      </c>
      <c r="G218" s="208" t="s">
        <v>1</v>
      </c>
      <c r="H218" s="209">
        <v>80</v>
      </c>
      <c r="I218" s="210"/>
      <c r="J218" s="211">
        <f>ROUND(I218*H218,2)</f>
        <v>0</v>
      </c>
      <c r="K218" s="207" t="s">
        <v>1</v>
      </c>
      <c r="L218" s="43"/>
      <c r="M218" s="212" t="s">
        <v>1</v>
      </c>
      <c r="N218" s="213" t="s">
        <v>48</v>
      </c>
      <c r="O218" s="79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AR218" s="16" t="s">
        <v>178</v>
      </c>
      <c r="AT218" s="16" t="s">
        <v>173</v>
      </c>
      <c r="AU218" s="16" t="s">
        <v>87</v>
      </c>
      <c r="AY218" s="16" t="s">
        <v>171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6" t="s">
        <v>85</v>
      </c>
      <c r="BK218" s="216">
        <f>ROUND(I218*H218,2)</f>
        <v>0</v>
      </c>
      <c r="BL218" s="16" t="s">
        <v>178</v>
      </c>
      <c r="BM218" s="16" t="s">
        <v>3682</v>
      </c>
    </row>
    <row r="219" s="1" customFormat="1" ht="16.5" customHeight="1">
      <c r="B219" s="38"/>
      <c r="C219" s="205" t="s">
        <v>757</v>
      </c>
      <c r="D219" s="205" t="s">
        <v>173</v>
      </c>
      <c r="E219" s="206" t="s">
        <v>3683</v>
      </c>
      <c r="F219" s="207" t="s">
        <v>3430</v>
      </c>
      <c r="G219" s="208" t="s">
        <v>1</v>
      </c>
      <c r="H219" s="209">
        <v>1</v>
      </c>
      <c r="I219" s="210"/>
      <c r="J219" s="211">
        <f>ROUND(I219*H219,2)</f>
        <v>0</v>
      </c>
      <c r="K219" s="207" t="s">
        <v>1</v>
      </c>
      <c r="L219" s="43"/>
      <c r="M219" s="212" t="s">
        <v>1</v>
      </c>
      <c r="N219" s="213" t="s">
        <v>48</v>
      </c>
      <c r="O219" s="79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AR219" s="16" t="s">
        <v>178</v>
      </c>
      <c r="AT219" s="16" t="s">
        <v>173</v>
      </c>
      <c r="AU219" s="16" t="s">
        <v>87</v>
      </c>
      <c r="AY219" s="16" t="s">
        <v>171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6" t="s">
        <v>85</v>
      </c>
      <c r="BK219" s="216">
        <f>ROUND(I219*H219,2)</f>
        <v>0</v>
      </c>
      <c r="BL219" s="16" t="s">
        <v>178</v>
      </c>
      <c r="BM219" s="16" t="s">
        <v>3684</v>
      </c>
    </row>
    <row r="220" s="1" customFormat="1" ht="16.5" customHeight="1">
      <c r="B220" s="38"/>
      <c r="C220" s="205" t="s">
        <v>764</v>
      </c>
      <c r="D220" s="205" t="s">
        <v>173</v>
      </c>
      <c r="E220" s="206" t="s">
        <v>3685</v>
      </c>
      <c r="F220" s="207" t="s">
        <v>3609</v>
      </c>
      <c r="G220" s="208" t="s">
        <v>1</v>
      </c>
      <c r="H220" s="209">
        <v>1</v>
      </c>
      <c r="I220" s="210"/>
      <c r="J220" s="211">
        <f>ROUND(I220*H220,2)</f>
        <v>0</v>
      </c>
      <c r="K220" s="207" t="s">
        <v>1</v>
      </c>
      <c r="L220" s="43"/>
      <c r="M220" s="212" t="s">
        <v>1</v>
      </c>
      <c r="N220" s="213" t="s">
        <v>48</v>
      </c>
      <c r="O220" s="79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AR220" s="16" t="s">
        <v>178</v>
      </c>
      <c r="AT220" s="16" t="s">
        <v>173</v>
      </c>
      <c r="AU220" s="16" t="s">
        <v>87</v>
      </c>
      <c r="AY220" s="16" t="s">
        <v>171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6" t="s">
        <v>85</v>
      </c>
      <c r="BK220" s="216">
        <f>ROUND(I220*H220,2)</f>
        <v>0</v>
      </c>
      <c r="BL220" s="16" t="s">
        <v>178</v>
      </c>
      <c r="BM220" s="16" t="s">
        <v>3686</v>
      </c>
    </row>
    <row r="221" s="1" customFormat="1" ht="16.5" customHeight="1">
      <c r="B221" s="38"/>
      <c r="C221" s="205" t="s">
        <v>769</v>
      </c>
      <c r="D221" s="205" t="s">
        <v>173</v>
      </c>
      <c r="E221" s="206" t="s">
        <v>3687</v>
      </c>
      <c r="F221" s="207" t="s">
        <v>3436</v>
      </c>
      <c r="G221" s="208" t="s">
        <v>1</v>
      </c>
      <c r="H221" s="209">
        <v>1</v>
      </c>
      <c r="I221" s="210"/>
      <c r="J221" s="211">
        <f>ROUND(I221*H221,2)</f>
        <v>0</v>
      </c>
      <c r="K221" s="207" t="s">
        <v>1</v>
      </c>
      <c r="L221" s="43"/>
      <c r="M221" s="212" t="s">
        <v>1</v>
      </c>
      <c r="N221" s="213" t="s">
        <v>48</v>
      </c>
      <c r="O221" s="79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AR221" s="16" t="s">
        <v>178</v>
      </c>
      <c r="AT221" s="16" t="s">
        <v>173</v>
      </c>
      <c r="AU221" s="16" t="s">
        <v>87</v>
      </c>
      <c r="AY221" s="16" t="s">
        <v>171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6" t="s">
        <v>85</v>
      </c>
      <c r="BK221" s="216">
        <f>ROUND(I221*H221,2)</f>
        <v>0</v>
      </c>
      <c r="BL221" s="16" t="s">
        <v>178</v>
      </c>
      <c r="BM221" s="16" t="s">
        <v>3688</v>
      </c>
    </row>
    <row r="222" s="1" customFormat="1" ht="16.5" customHeight="1">
      <c r="B222" s="38"/>
      <c r="C222" s="205" t="s">
        <v>773</v>
      </c>
      <c r="D222" s="205" t="s">
        <v>173</v>
      </c>
      <c r="E222" s="206" t="s">
        <v>3689</v>
      </c>
      <c r="F222" s="207" t="s">
        <v>3438</v>
      </c>
      <c r="G222" s="208" t="s">
        <v>1</v>
      </c>
      <c r="H222" s="209">
        <v>1</v>
      </c>
      <c r="I222" s="210"/>
      <c r="J222" s="211">
        <f>ROUND(I222*H222,2)</f>
        <v>0</v>
      </c>
      <c r="K222" s="207" t="s">
        <v>1</v>
      </c>
      <c r="L222" s="43"/>
      <c r="M222" s="212" t="s">
        <v>1</v>
      </c>
      <c r="N222" s="213" t="s">
        <v>48</v>
      </c>
      <c r="O222" s="79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AR222" s="16" t="s">
        <v>178</v>
      </c>
      <c r="AT222" s="16" t="s">
        <v>173</v>
      </c>
      <c r="AU222" s="16" t="s">
        <v>87</v>
      </c>
      <c r="AY222" s="16" t="s">
        <v>171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6" t="s">
        <v>85</v>
      </c>
      <c r="BK222" s="216">
        <f>ROUND(I222*H222,2)</f>
        <v>0</v>
      </c>
      <c r="BL222" s="16" t="s">
        <v>178</v>
      </c>
      <c r="BM222" s="16" t="s">
        <v>3690</v>
      </c>
    </row>
    <row r="223" s="1" customFormat="1" ht="16.5" customHeight="1">
      <c r="B223" s="38"/>
      <c r="C223" s="205" t="s">
        <v>778</v>
      </c>
      <c r="D223" s="205" t="s">
        <v>173</v>
      </c>
      <c r="E223" s="206" t="s">
        <v>3691</v>
      </c>
      <c r="F223" s="207" t="s">
        <v>3440</v>
      </c>
      <c r="G223" s="208" t="s">
        <v>1</v>
      </c>
      <c r="H223" s="209">
        <v>1</v>
      </c>
      <c r="I223" s="210"/>
      <c r="J223" s="211">
        <f>ROUND(I223*H223,2)</f>
        <v>0</v>
      </c>
      <c r="K223" s="207" t="s">
        <v>1</v>
      </c>
      <c r="L223" s="43"/>
      <c r="M223" s="212" t="s">
        <v>1</v>
      </c>
      <c r="N223" s="213" t="s">
        <v>48</v>
      </c>
      <c r="O223" s="79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AR223" s="16" t="s">
        <v>178</v>
      </c>
      <c r="AT223" s="16" t="s">
        <v>173</v>
      </c>
      <c r="AU223" s="16" t="s">
        <v>87</v>
      </c>
      <c r="AY223" s="16" t="s">
        <v>171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6" t="s">
        <v>85</v>
      </c>
      <c r="BK223" s="216">
        <f>ROUND(I223*H223,2)</f>
        <v>0</v>
      </c>
      <c r="BL223" s="16" t="s">
        <v>178</v>
      </c>
      <c r="BM223" s="16" t="s">
        <v>3692</v>
      </c>
    </row>
    <row r="224" s="1" customFormat="1" ht="16.5" customHeight="1">
      <c r="B224" s="38"/>
      <c r="C224" s="205" t="s">
        <v>783</v>
      </c>
      <c r="D224" s="205" t="s">
        <v>173</v>
      </c>
      <c r="E224" s="206" t="s">
        <v>3693</v>
      </c>
      <c r="F224" s="207" t="s">
        <v>3442</v>
      </c>
      <c r="G224" s="208" t="s">
        <v>1</v>
      </c>
      <c r="H224" s="209">
        <v>1</v>
      </c>
      <c r="I224" s="210"/>
      <c r="J224" s="211">
        <f>ROUND(I224*H224,2)</f>
        <v>0</v>
      </c>
      <c r="K224" s="207" t="s">
        <v>1</v>
      </c>
      <c r="L224" s="43"/>
      <c r="M224" s="212" t="s">
        <v>1</v>
      </c>
      <c r="N224" s="213" t="s">
        <v>48</v>
      </c>
      <c r="O224" s="79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AR224" s="16" t="s">
        <v>178</v>
      </c>
      <c r="AT224" s="16" t="s">
        <v>173</v>
      </c>
      <c r="AU224" s="16" t="s">
        <v>87</v>
      </c>
      <c r="AY224" s="16" t="s">
        <v>171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6" t="s">
        <v>85</v>
      </c>
      <c r="BK224" s="216">
        <f>ROUND(I224*H224,2)</f>
        <v>0</v>
      </c>
      <c r="BL224" s="16" t="s">
        <v>178</v>
      </c>
      <c r="BM224" s="16" t="s">
        <v>3694</v>
      </c>
    </row>
    <row r="225" s="1" customFormat="1">
      <c r="B225" s="38"/>
      <c r="C225" s="39"/>
      <c r="D225" s="219" t="s">
        <v>3446</v>
      </c>
      <c r="E225" s="39"/>
      <c r="F225" s="279" t="s">
        <v>3447</v>
      </c>
      <c r="G225" s="39"/>
      <c r="H225" s="39"/>
      <c r="I225" s="131"/>
      <c r="J225" s="39"/>
      <c r="K225" s="39"/>
      <c r="L225" s="43"/>
      <c r="M225" s="281"/>
      <c r="N225" s="273"/>
      <c r="O225" s="273"/>
      <c r="P225" s="273"/>
      <c r="Q225" s="273"/>
      <c r="R225" s="273"/>
      <c r="S225" s="273"/>
      <c r="T225" s="282"/>
      <c r="AT225" s="16" t="s">
        <v>3446</v>
      </c>
      <c r="AU225" s="16" t="s">
        <v>87</v>
      </c>
    </row>
    <row r="226" s="1" customFormat="1" ht="6.96" customHeight="1">
      <c r="B226" s="57"/>
      <c r="C226" s="58"/>
      <c r="D226" s="58"/>
      <c r="E226" s="58"/>
      <c r="F226" s="58"/>
      <c r="G226" s="58"/>
      <c r="H226" s="58"/>
      <c r="I226" s="155"/>
      <c r="J226" s="58"/>
      <c r="K226" s="58"/>
      <c r="L226" s="43"/>
    </row>
  </sheetData>
  <sheetProtection sheet="1" autoFilter="0" formatColumns="0" formatRows="0" objects="1" scenarios="1" spinCount="100000" saltValue="sQh5mBeySqnalL+uy1V+dPqe6fIMJfFi2nDVws0aOsSTZ8ZiUzIjA7A63zoufrFGpYxrT0lwNaUT3RC4HiuN1A==" hashValue="bex9J7JWj/ag9RU3P1NVJec0/fpf6bgdP+YrK3q+2IFHqSLvOD0ilnUp5ES3fQ9JMXhuwd10McGPmfEtr2/VTA==" algorithmName="SHA-512" password="CC35"/>
  <autoFilter ref="C86:K225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108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9"/>
      <c r="AT3" s="16" t="s">
        <v>87</v>
      </c>
    </row>
    <row r="4" ht="24.96" customHeight="1">
      <c r="B4" s="19"/>
      <c r="D4" s="128" t="s">
        <v>115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9" t="s">
        <v>16</v>
      </c>
      <c r="L6" s="19"/>
    </row>
    <row r="7" ht="16.5" customHeight="1">
      <c r="B7" s="19"/>
      <c r="E7" s="130" t="str">
        <f>'Rekapitulace stavby'!K6</f>
        <v>Stavební úpravy ZŠ Mnichovická 23.4.2019</v>
      </c>
      <c r="F7" s="129"/>
      <c r="G7" s="129"/>
      <c r="H7" s="129"/>
      <c r="L7" s="19"/>
    </row>
    <row r="8" s="1" customFormat="1" ht="12" customHeight="1">
      <c r="B8" s="43"/>
      <c r="D8" s="129" t="s">
        <v>116</v>
      </c>
      <c r="I8" s="131"/>
      <c r="L8" s="43"/>
    </row>
    <row r="9" s="1" customFormat="1" ht="36.96" customHeight="1">
      <c r="B9" s="43"/>
      <c r="E9" s="132" t="s">
        <v>3695</v>
      </c>
      <c r="F9" s="1"/>
      <c r="G9" s="1"/>
      <c r="H9" s="1"/>
      <c r="I9" s="131"/>
      <c r="L9" s="43"/>
    </row>
    <row r="10" s="1" customFormat="1">
      <c r="B10" s="43"/>
      <c r="I10" s="131"/>
      <c r="L10" s="43"/>
    </row>
    <row r="11" s="1" customFormat="1" ht="12" customHeight="1">
      <c r="B11" s="43"/>
      <c r="D11" s="129" t="s">
        <v>18</v>
      </c>
      <c r="F11" s="16" t="s">
        <v>1</v>
      </c>
      <c r="I11" s="133" t="s">
        <v>20</v>
      </c>
      <c r="J11" s="16" t="s">
        <v>1</v>
      </c>
      <c r="L11" s="43"/>
    </row>
    <row r="12" s="1" customFormat="1" ht="12" customHeight="1">
      <c r="B12" s="43"/>
      <c r="D12" s="129" t="s">
        <v>22</v>
      </c>
      <c r="F12" s="16" t="s">
        <v>23</v>
      </c>
      <c r="I12" s="133" t="s">
        <v>24</v>
      </c>
      <c r="J12" s="134" t="str">
        <f>'Rekapitulace stavby'!AN8</f>
        <v>17. 1. 2019</v>
      </c>
      <c r="L12" s="43"/>
    </row>
    <row r="13" s="1" customFormat="1" ht="10.8" customHeight="1">
      <c r="B13" s="43"/>
      <c r="I13" s="131"/>
      <c r="L13" s="43"/>
    </row>
    <row r="14" s="1" customFormat="1" ht="12" customHeight="1">
      <c r="B14" s="43"/>
      <c r="D14" s="129" t="s">
        <v>30</v>
      </c>
      <c r="I14" s="133" t="s">
        <v>31</v>
      </c>
      <c r="J14" s="16" t="s">
        <v>1</v>
      </c>
      <c r="L14" s="43"/>
    </row>
    <row r="15" s="1" customFormat="1" ht="18" customHeight="1">
      <c r="B15" s="43"/>
      <c r="E15" s="16" t="s">
        <v>32</v>
      </c>
      <c r="I15" s="133" t="s">
        <v>33</v>
      </c>
      <c r="J15" s="16" t="s">
        <v>1</v>
      </c>
      <c r="L15" s="43"/>
    </row>
    <row r="16" s="1" customFormat="1" ht="6.96" customHeight="1">
      <c r="B16" s="43"/>
      <c r="I16" s="131"/>
      <c r="L16" s="43"/>
    </row>
    <row r="17" s="1" customFormat="1" ht="12" customHeight="1">
      <c r="B17" s="43"/>
      <c r="D17" s="129" t="s">
        <v>34</v>
      </c>
      <c r="I17" s="133" t="s">
        <v>31</v>
      </c>
      <c r="J17" s="32" t="str">
        <f>'Rekapitulace stavby'!AN13</f>
        <v>Vyplň údaj</v>
      </c>
      <c r="L17" s="43"/>
    </row>
    <row r="18" s="1" customFormat="1" ht="18" customHeight="1">
      <c r="B18" s="43"/>
      <c r="E18" s="32" t="str">
        <f>'Rekapitulace stavby'!E14</f>
        <v>Vyplň údaj</v>
      </c>
      <c r="F18" s="16"/>
      <c r="G18" s="16"/>
      <c r="H18" s="16"/>
      <c r="I18" s="133" t="s">
        <v>33</v>
      </c>
      <c r="J18" s="32" t="str">
        <f>'Rekapitulace stavby'!AN14</f>
        <v>Vyplň údaj</v>
      </c>
      <c r="L18" s="43"/>
    </row>
    <row r="19" s="1" customFormat="1" ht="6.96" customHeight="1">
      <c r="B19" s="43"/>
      <c r="I19" s="131"/>
      <c r="L19" s="43"/>
    </row>
    <row r="20" s="1" customFormat="1" ht="12" customHeight="1">
      <c r="B20" s="43"/>
      <c r="D20" s="129" t="s">
        <v>36</v>
      </c>
      <c r="I20" s="133" t="s">
        <v>31</v>
      </c>
      <c r="J20" s="16" t="s">
        <v>1</v>
      </c>
      <c r="L20" s="43"/>
    </row>
    <row r="21" s="1" customFormat="1" ht="18" customHeight="1">
      <c r="B21" s="43"/>
      <c r="E21" s="16" t="s">
        <v>37</v>
      </c>
      <c r="I21" s="133" t="s">
        <v>33</v>
      </c>
      <c r="J21" s="16" t="s">
        <v>1</v>
      </c>
      <c r="L21" s="43"/>
    </row>
    <row r="22" s="1" customFormat="1" ht="6.96" customHeight="1">
      <c r="B22" s="43"/>
      <c r="I22" s="131"/>
      <c r="L22" s="43"/>
    </row>
    <row r="23" s="1" customFormat="1" ht="12" customHeight="1">
      <c r="B23" s="43"/>
      <c r="D23" s="129" t="s">
        <v>39</v>
      </c>
      <c r="I23" s="133" t="s">
        <v>31</v>
      </c>
      <c r="J23" s="16" t="str">
        <f>IF('Rekapitulace stavby'!AN19="","",'Rekapitulace stavby'!AN19)</f>
        <v/>
      </c>
      <c r="L23" s="43"/>
    </row>
    <row r="24" s="1" customFormat="1" ht="18" customHeight="1">
      <c r="B24" s="43"/>
      <c r="E24" s="16" t="str">
        <f>IF('Rekapitulace stavby'!E20="","",'Rekapitulace stavby'!E20)</f>
        <v xml:space="preserve"> </v>
      </c>
      <c r="I24" s="133" t="s">
        <v>33</v>
      </c>
      <c r="J24" s="16" t="str">
        <f>IF('Rekapitulace stavby'!AN20="","",'Rekapitulace stavby'!AN20)</f>
        <v/>
      </c>
      <c r="L24" s="43"/>
    </row>
    <row r="25" s="1" customFormat="1" ht="6.96" customHeight="1">
      <c r="B25" s="43"/>
      <c r="I25" s="131"/>
      <c r="L25" s="43"/>
    </row>
    <row r="26" s="1" customFormat="1" ht="12" customHeight="1">
      <c r="B26" s="43"/>
      <c r="D26" s="129" t="s">
        <v>41</v>
      </c>
      <c r="I26" s="131"/>
      <c r="L26" s="43"/>
    </row>
    <row r="27" s="6" customFormat="1" ht="16.5" customHeight="1">
      <c r="B27" s="135"/>
      <c r="E27" s="136" t="s">
        <v>1</v>
      </c>
      <c r="F27" s="136"/>
      <c r="G27" s="136"/>
      <c r="H27" s="136"/>
      <c r="I27" s="137"/>
      <c r="L27" s="135"/>
    </row>
    <row r="28" s="1" customFormat="1" ht="6.96" customHeight="1">
      <c r="B28" s="43"/>
      <c r="I28" s="131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38"/>
      <c r="J29" s="71"/>
      <c r="K29" s="71"/>
      <c r="L29" s="43"/>
    </row>
    <row r="30" s="1" customFormat="1" ht="25.44" customHeight="1">
      <c r="B30" s="43"/>
      <c r="D30" s="139" t="s">
        <v>43</v>
      </c>
      <c r="I30" s="131"/>
      <c r="J30" s="140">
        <f>ROUND(J82,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38"/>
      <c r="J31" s="71"/>
      <c r="K31" s="71"/>
      <c r="L31" s="43"/>
    </row>
    <row r="32" s="1" customFormat="1" ht="14.4" customHeight="1">
      <c r="B32" s="43"/>
      <c r="F32" s="141" t="s">
        <v>45</v>
      </c>
      <c r="I32" s="142" t="s">
        <v>44</v>
      </c>
      <c r="J32" s="141" t="s">
        <v>46</v>
      </c>
      <c r="L32" s="43"/>
    </row>
    <row r="33" s="1" customFormat="1" ht="14.4" customHeight="1">
      <c r="B33" s="43"/>
      <c r="D33" s="129" t="s">
        <v>47</v>
      </c>
      <c r="E33" s="129" t="s">
        <v>48</v>
      </c>
      <c r="F33" s="143">
        <f>ROUND((SUM(BE82:BE113)),  2)</f>
        <v>0</v>
      </c>
      <c r="I33" s="144">
        <v>0.20999999999999999</v>
      </c>
      <c r="J33" s="143">
        <f>ROUND(((SUM(BE82:BE113))*I33),  2)</f>
        <v>0</v>
      </c>
      <c r="L33" s="43"/>
    </row>
    <row r="34" s="1" customFormat="1" ht="14.4" customHeight="1">
      <c r="B34" s="43"/>
      <c r="E34" s="129" t="s">
        <v>49</v>
      </c>
      <c r="F34" s="143">
        <f>ROUND((SUM(BF82:BF113)),  2)</f>
        <v>0</v>
      </c>
      <c r="I34" s="144">
        <v>0.14999999999999999</v>
      </c>
      <c r="J34" s="143">
        <f>ROUND(((SUM(BF82:BF113))*I34),  2)</f>
        <v>0</v>
      </c>
      <c r="L34" s="43"/>
    </row>
    <row r="35" hidden="1" s="1" customFormat="1" ht="14.4" customHeight="1">
      <c r="B35" s="43"/>
      <c r="E35" s="129" t="s">
        <v>50</v>
      </c>
      <c r="F35" s="143">
        <f>ROUND((SUM(BG82:BG113)),  2)</f>
        <v>0</v>
      </c>
      <c r="I35" s="144">
        <v>0.20999999999999999</v>
      </c>
      <c r="J35" s="143">
        <f>0</f>
        <v>0</v>
      </c>
      <c r="L35" s="43"/>
    </row>
    <row r="36" hidden="1" s="1" customFormat="1" ht="14.4" customHeight="1">
      <c r="B36" s="43"/>
      <c r="E36" s="129" t="s">
        <v>51</v>
      </c>
      <c r="F36" s="143">
        <f>ROUND((SUM(BH82:BH113)),  2)</f>
        <v>0</v>
      </c>
      <c r="I36" s="144">
        <v>0.14999999999999999</v>
      </c>
      <c r="J36" s="143">
        <f>0</f>
        <v>0</v>
      </c>
      <c r="L36" s="43"/>
    </row>
    <row r="37" hidden="1" s="1" customFormat="1" ht="14.4" customHeight="1">
      <c r="B37" s="43"/>
      <c r="E37" s="129" t="s">
        <v>52</v>
      </c>
      <c r="F37" s="143">
        <f>ROUND((SUM(BI82:BI113)),  2)</f>
        <v>0</v>
      </c>
      <c r="I37" s="144">
        <v>0</v>
      </c>
      <c r="J37" s="143">
        <f>0</f>
        <v>0</v>
      </c>
      <c r="L37" s="43"/>
    </row>
    <row r="38" s="1" customFormat="1" ht="6.96" customHeight="1">
      <c r="B38" s="43"/>
      <c r="I38" s="131"/>
      <c r="L38" s="43"/>
    </row>
    <row r="39" s="1" customFormat="1" ht="25.44" customHeight="1">
      <c r="B39" s="43"/>
      <c r="C39" s="145"/>
      <c r="D39" s="146" t="s">
        <v>53</v>
      </c>
      <c r="E39" s="147"/>
      <c r="F39" s="147"/>
      <c r="G39" s="148" t="s">
        <v>54</v>
      </c>
      <c r="H39" s="149" t="s">
        <v>55</v>
      </c>
      <c r="I39" s="150"/>
      <c r="J39" s="151">
        <f>SUM(J30:J37)</f>
        <v>0</v>
      </c>
      <c r="K39" s="152"/>
      <c r="L39" s="43"/>
    </row>
    <row r="40" s="1" customFormat="1" ht="14.4" customHeight="1">
      <c r="B40" s="153"/>
      <c r="C40" s="154"/>
      <c r="D40" s="154"/>
      <c r="E40" s="154"/>
      <c r="F40" s="154"/>
      <c r="G40" s="154"/>
      <c r="H40" s="154"/>
      <c r="I40" s="155"/>
      <c r="J40" s="154"/>
      <c r="K40" s="154"/>
      <c r="L40" s="43"/>
    </row>
    <row r="44" s="1" customFormat="1" ht="6.96" customHeight="1">
      <c r="B44" s="156"/>
      <c r="C44" s="157"/>
      <c r="D44" s="157"/>
      <c r="E44" s="157"/>
      <c r="F44" s="157"/>
      <c r="G44" s="157"/>
      <c r="H44" s="157"/>
      <c r="I44" s="158"/>
      <c r="J44" s="157"/>
      <c r="K44" s="157"/>
      <c r="L44" s="43"/>
    </row>
    <row r="45" s="1" customFormat="1" ht="24.96" customHeight="1">
      <c r="B45" s="38"/>
      <c r="C45" s="22" t="s">
        <v>118</v>
      </c>
      <c r="D45" s="39"/>
      <c r="E45" s="39"/>
      <c r="F45" s="39"/>
      <c r="G45" s="39"/>
      <c r="H45" s="39"/>
      <c r="I45" s="131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1"/>
      <c r="J46" s="39"/>
      <c r="K46" s="39"/>
      <c r="L46" s="43"/>
    </row>
    <row r="47" s="1" customFormat="1" ht="12" customHeight="1">
      <c r="B47" s="38"/>
      <c r="C47" s="31" t="s">
        <v>16</v>
      </c>
      <c r="D47" s="39"/>
      <c r="E47" s="39"/>
      <c r="F47" s="39"/>
      <c r="G47" s="39"/>
      <c r="H47" s="39"/>
      <c r="I47" s="131"/>
      <c r="J47" s="39"/>
      <c r="K47" s="39"/>
      <c r="L47" s="43"/>
    </row>
    <row r="48" s="1" customFormat="1" ht="16.5" customHeight="1">
      <c r="B48" s="38"/>
      <c r="C48" s="39"/>
      <c r="D48" s="39"/>
      <c r="E48" s="159" t="str">
        <f>E7</f>
        <v>Stavební úpravy ZŠ Mnichovická 23.4.2019</v>
      </c>
      <c r="F48" s="31"/>
      <c r="G48" s="31"/>
      <c r="H48" s="31"/>
      <c r="I48" s="131"/>
      <c r="J48" s="39"/>
      <c r="K48" s="39"/>
      <c r="L48" s="43"/>
    </row>
    <row r="49" s="1" customFormat="1" ht="12" customHeight="1">
      <c r="B49" s="38"/>
      <c r="C49" s="31" t="s">
        <v>116</v>
      </c>
      <c r="D49" s="39"/>
      <c r="E49" s="39"/>
      <c r="F49" s="39"/>
      <c r="G49" s="39"/>
      <c r="H49" s="39"/>
      <c r="I49" s="131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SO 08 - Hromosvod</v>
      </c>
      <c r="F50" s="39"/>
      <c r="G50" s="39"/>
      <c r="H50" s="39"/>
      <c r="I50" s="131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1"/>
      <c r="J51" s="39"/>
      <c r="K51" s="39"/>
      <c r="L51" s="43"/>
    </row>
    <row r="52" s="1" customFormat="1" ht="12" customHeight="1">
      <c r="B52" s="38"/>
      <c r="C52" s="31" t="s">
        <v>22</v>
      </c>
      <c r="D52" s="39"/>
      <c r="E52" s="39"/>
      <c r="F52" s="26" t="str">
        <f>F12</f>
        <v>Mnichovická 62, Kolín</v>
      </c>
      <c r="G52" s="39"/>
      <c r="H52" s="39"/>
      <c r="I52" s="133" t="s">
        <v>24</v>
      </c>
      <c r="J52" s="67" t="str">
        <f>IF(J12="","",J12)</f>
        <v>17. 1. 2019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1"/>
      <c r="J53" s="39"/>
      <c r="K53" s="39"/>
      <c r="L53" s="43"/>
    </row>
    <row r="54" s="1" customFormat="1" ht="24.9" customHeight="1">
      <c r="B54" s="38"/>
      <c r="C54" s="31" t="s">
        <v>30</v>
      </c>
      <c r="D54" s="39"/>
      <c r="E54" s="39"/>
      <c r="F54" s="26" t="str">
        <f>E15</f>
        <v>Město Kolín, Karlovo nám. 78, 280 12 Kolín 1</v>
      </c>
      <c r="G54" s="39"/>
      <c r="H54" s="39"/>
      <c r="I54" s="133" t="s">
        <v>36</v>
      </c>
      <c r="J54" s="36" t="str">
        <f>E21</f>
        <v>Projecticon s.r.o., Nový Hrádek 151, 549 522</v>
      </c>
      <c r="K54" s="39"/>
      <c r="L54" s="43"/>
    </row>
    <row r="55" s="1" customFormat="1" ht="13.65" customHeight="1">
      <c r="B55" s="38"/>
      <c r="C55" s="31" t="s">
        <v>34</v>
      </c>
      <c r="D55" s="39"/>
      <c r="E55" s="39"/>
      <c r="F55" s="26" t="str">
        <f>IF(E18="","",E18)</f>
        <v>Vyplň údaj</v>
      </c>
      <c r="G55" s="39"/>
      <c r="H55" s="39"/>
      <c r="I55" s="133" t="s">
        <v>39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1"/>
      <c r="J56" s="39"/>
      <c r="K56" s="39"/>
      <c r="L56" s="43"/>
    </row>
    <row r="57" s="1" customFormat="1" ht="29.28" customHeight="1">
      <c r="B57" s="38"/>
      <c r="C57" s="160" t="s">
        <v>119</v>
      </c>
      <c r="D57" s="161"/>
      <c r="E57" s="161"/>
      <c r="F57" s="161"/>
      <c r="G57" s="161"/>
      <c r="H57" s="161"/>
      <c r="I57" s="162"/>
      <c r="J57" s="163" t="s">
        <v>120</v>
      </c>
      <c r="K57" s="161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1"/>
      <c r="J58" s="39"/>
      <c r="K58" s="39"/>
      <c r="L58" s="43"/>
    </row>
    <row r="59" s="1" customFormat="1" ht="22.8" customHeight="1">
      <c r="B59" s="38"/>
      <c r="C59" s="164" t="s">
        <v>121</v>
      </c>
      <c r="D59" s="39"/>
      <c r="E59" s="39"/>
      <c r="F59" s="39"/>
      <c r="G59" s="39"/>
      <c r="H59" s="39"/>
      <c r="I59" s="131"/>
      <c r="J59" s="98">
        <f>J82</f>
        <v>0</v>
      </c>
      <c r="K59" s="39"/>
      <c r="L59" s="43"/>
      <c r="AU59" s="16" t="s">
        <v>122</v>
      </c>
    </row>
    <row r="60" s="7" customFormat="1" ht="24.96" customHeight="1">
      <c r="B60" s="165"/>
      <c r="C60" s="166"/>
      <c r="D60" s="167" t="s">
        <v>153</v>
      </c>
      <c r="E60" s="168"/>
      <c r="F60" s="168"/>
      <c r="G60" s="168"/>
      <c r="H60" s="168"/>
      <c r="I60" s="169"/>
      <c r="J60" s="170">
        <f>J83</f>
        <v>0</v>
      </c>
      <c r="K60" s="166"/>
      <c r="L60" s="171"/>
    </row>
    <row r="61" s="8" customFormat="1" ht="19.92" customHeight="1">
      <c r="B61" s="172"/>
      <c r="C61" s="173"/>
      <c r="D61" s="174" t="s">
        <v>154</v>
      </c>
      <c r="E61" s="175"/>
      <c r="F61" s="175"/>
      <c r="G61" s="175"/>
      <c r="H61" s="175"/>
      <c r="I61" s="176"/>
      <c r="J61" s="177">
        <f>J84</f>
        <v>0</v>
      </c>
      <c r="K61" s="173"/>
      <c r="L61" s="178"/>
    </row>
    <row r="62" s="7" customFormat="1" ht="24.96" customHeight="1">
      <c r="B62" s="165"/>
      <c r="C62" s="166"/>
      <c r="D62" s="167" t="s">
        <v>3150</v>
      </c>
      <c r="E62" s="168"/>
      <c r="F62" s="168"/>
      <c r="G62" s="168"/>
      <c r="H62" s="168"/>
      <c r="I62" s="169"/>
      <c r="J62" s="170">
        <f>J112</f>
        <v>0</v>
      </c>
      <c r="K62" s="166"/>
      <c r="L62" s="171"/>
    </row>
    <row r="63" s="1" customFormat="1" ht="21.84" customHeight="1">
      <c r="B63" s="38"/>
      <c r="C63" s="39"/>
      <c r="D63" s="39"/>
      <c r="E63" s="39"/>
      <c r="F63" s="39"/>
      <c r="G63" s="39"/>
      <c r="H63" s="39"/>
      <c r="I63" s="131"/>
      <c r="J63" s="39"/>
      <c r="K63" s="39"/>
      <c r="L63" s="43"/>
    </row>
    <row r="64" s="1" customFormat="1" ht="6.96" customHeight="1">
      <c r="B64" s="57"/>
      <c r="C64" s="58"/>
      <c r="D64" s="58"/>
      <c r="E64" s="58"/>
      <c r="F64" s="58"/>
      <c r="G64" s="58"/>
      <c r="H64" s="58"/>
      <c r="I64" s="155"/>
      <c r="J64" s="58"/>
      <c r="K64" s="58"/>
      <c r="L64" s="43"/>
    </row>
    <row r="68" s="1" customFormat="1" ht="6.96" customHeight="1">
      <c r="B68" s="59"/>
      <c r="C68" s="60"/>
      <c r="D68" s="60"/>
      <c r="E68" s="60"/>
      <c r="F68" s="60"/>
      <c r="G68" s="60"/>
      <c r="H68" s="60"/>
      <c r="I68" s="158"/>
      <c r="J68" s="60"/>
      <c r="K68" s="60"/>
      <c r="L68" s="43"/>
    </row>
    <row r="69" s="1" customFormat="1" ht="24.96" customHeight="1">
      <c r="B69" s="38"/>
      <c r="C69" s="22" t="s">
        <v>156</v>
      </c>
      <c r="D69" s="39"/>
      <c r="E69" s="39"/>
      <c r="F69" s="39"/>
      <c r="G69" s="39"/>
      <c r="H69" s="39"/>
      <c r="I69" s="131"/>
      <c r="J69" s="39"/>
      <c r="K69" s="39"/>
      <c r="L69" s="43"/>
    </row>
    <row r="70" s="1" customFormat="1" ht="6.96" customHeight="1">
      <c r="B70" s="38"/>
      <c r="C70" s="39"/>
      <c r="D70" s="39"/>
      <c r="E70" s="39"/>
      <c r="F70" s="39"/>
      <c r="G70" s="39"/>
      <c r="H70" s="39"/>
      <c r="I70" s="131"/>
      <c r="J70" s="39"/>
      <c r="K70" s="39"/>
      <c r="L70" s="43"/>
    </row>
    <row r="71" s="1" customFormat="1" ht="12" customHeight="1">
      <c r="B71" s="38"/>
      <c r="C71" s="31" t="s">
        <v>16</v>
      </c>
      <c r="D71" s="39"/>
      <c r="E71" s="39"/>
      <c r="F71" s="39"/>
      <c r="G71" s="39"/>
      <c r="H71" s="39"/>
      <c r="I71" s="131"/>
      <c r="J71" s="39"/>
      <c r="K71" s="39"/>
      <c r="L71" s="43"/>
    </row>
    <row r="72" s="1" customFormat="1" ht="16.5" customHeight="1">
      <c r="B72" s="38"/>
      <c r="C72" s="39"/>
      <c r="D72" s="39"/>
      <c r="E72" s="159" t="str">
        <f>E7</f>
        <v>Stavební úpravy ZŠ Mnichovická 23.4.2019</v>
      </c>
      <c r="F72" s="31"/>
      <c r="G72" s="31"/>
      <c r="H72" s="31"/>
      <c r="I72" s="131"/>
      <c r="J72" s="39"/>
      <c r="K72" s="39"/>
      <c r="L72" s="43"/>
    </row>
    <row r="73" s="1" customFormat="1" ht="12" customHeight="1">
      <c r="B73" s="38"/>
      <c r="C73" s="31" t="s">
        <v>116</v>
      </c>
      <c r="D73" s="39"/>
      <c r="E73" s="39"/>
      <c r="F73" s="39"/>
      <c r="G73" s="39"/>
      <c r="H73" s="39"/>
      <c r="I73" s="131"/>
      <c r="J73" s="39"/>
      <c r="K73" s="39"/>
      <c r="L73" s="43"/>
    </row>
    <row r="74" s="1" customFormat="1" ht="16.5" customHeight="1">
      <c r="B74" s="38"/>
      <c r="C74" s="39"/>
      <c r="D74" s="39"/>
      <c r="E74" s="64" t="str">
        <f>E9</f>
        <v>SO 08 - Hromosvod</v>
      </c>
      <c r="F74" s="39"/>
      <c r="G74" s="39"/>
      <c r="H74" s="39"/>
      <c r="I74" s="131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31"/>
      <c r="J75" s="39"/>
      <c r="K75" s="39"/>
      <c r="L75" s="43"/>
    </row>
    <row r="76" s="1" customFormat="1" ht="12" customHeight="1">
      <c r="B76" s="38"/>
      <c r="C76" s="31" t="s">
        <v>22</v>
      </c>
      <c r="D76" s="39"/>
      <c r="E76" s="39"/>
      <c r="F76" s="26" t="str">
        <f>F12</f>
        <v>Mnichovická 62, Kolín</v>
      </c>
      <c r="G76" s="39"/>
      <c r="H76" s="39"/>
      <c r="I76" s="133" t="s">
        <v>24</v>
      </c>
      <c r="J76" s="67" t="str">
        <f>IF(J12="","",J12)</f>
        <v>17. 1. 2019</v>
      </c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31"/>
      <c r="J77" s="39"/>
      <c r="K77" s="39"/>
      <c r="L77" s="43"/>
    </row>
    <row r="78" s="1" customFormat="1" ht="24.9" customHeight="1">
      <c r="B78" s="38"/>
      <c r="C78" s="31" t="s">
        <v>30</v>
      </c>
      <c r="D78" s="39"/>
      <c r="E78" s="39"/>
      <c r="F78" s="26" t="str">
        <f>E15</f>
        <v>Město Kolín, Karlovo nám. 78, 280 12 Kolín 1</v>
      </c>
      <c r="G78" s="39"/>
      <c r="H78" s="39"/>
      <c r="I78" s="133" t="s">
        <v>36</v>
      </c>
      <c r="J78" s="36" t="str">
        <f>E21</f>
        <v>Projecticon s.r.o., Nový Hrádek 151, 549 522</v>
      </c>
      <c r="K78" s="39"/>
      <c r="L78" s="43"/>
    </row>
    <row r="79" s="1" customFormat="1" ht="13.65" customHeight="1">
      <c r="B79" s="38"/>
      <c r="C79" s="31" t="s">
        <v>34</v>
      </c>
      <c r="D79" s="39"/>
      <c r="E79" s="39"/>
      <c r="F79" s="26" t="str">
        <f>IF(E18="","",E18)</f>
        <v>Vyplň údaj</v>
      </c>
      <c r="G79" s="39"/>
      <c r="H79" s="39"/>
      <c r="I79" s="133" t="s">
        <v>39</v>
      </c>
      <c r="J79" s="36" t="str">
        <f>E24</f>
        <v xml:space="preserve"> </v>
      </c>
      <c r="K79" s="39"/>
      <c r="L79" s="43"/>
    </row>
    <row r="80" s="1" customFormat="1" ht="10.32" customHeight="1">
      <c r="B80" s="38"/>
      <c r="C80" s="39"/>
      <c r="D80" s="39"/>
      <c r="E80" s="39"/>
      <c r="F80" s="39"/>
      <c r="G80" s="39"/>
      <c r="H80" s="39"/>
      <c r="I80" s="131"/>
      <c r="J80" s="39"/>
      <c r="K80" s="39"/>
      <c r="L80" s="43"/>
    </row>
    <row r="81" s="9" customFormat="1" ht="29.28" customHeight="1">
      <c r="B81" s="179"/>
      <c r="C81" s="180" t="s">
        <v>157</v>
      </c>
      <c r="D81" s="181" t="s">
        <v>62</v>
      </c>
      <c r="E81" s="181" t="s">
        <v>58</v>
      </c>
      <c r="F81" s="181" t="s">
        <v>59</v>
      </c>
      <c r="G81" s="181" t="s">
        <v>158</v>
      </c>
      <c r="H81" s="181" t="s">
        <v>159</v>
      </c>
      <c r="I81" s="182" t="s">
        <v>160</v>
      </c>
      <c r="J81" s="181" t="s">
        <v>120</v>
      </c>
      <c r="K81" s="183" t="s">
        <v>161</v>
      </c>
      <c r="L81" s="184"/>
      <c r="M81" s="88" t="s">
        <v>1</v>
      </c>
      <c r="N81" s="89" t="s">
        <v>47</v>
      </c>
      <c r="O81" s="89" t="s">
        <v>162</v>
      </c>
      <c r="P81" s="89" t="s">
        <v>163</v>
      </c>
      <c r="Q81" s="89" t="s">
        <v>164</v>
      </c>
      <c r="R81" s="89" t="s">
        <v>165</v>
      </c>
      <c r="S81" s="89" t="s">
        <v>166</v>
      </c>
      <c r="T81" s="90" t="s">
        <v>167</v>
      </c>
    </row>
    <row r="82" s="1" customFormat="1" ht="22.8" customHeight="1">
      <c r="B82" s="38"/>
      <c r="C82" s="95" t="s">
        <v>168</v>
      </c>
      <c r="D82" s="39"/>
      <c r="E82" s="39"/>
      <c r="F82" s="39"/>
      <c r="G82" s="39"/>
      <c r="H82" s="39"/>
      <c r="I82" s="131"/>
      <c r="J82" s="185">
        <f>BK82</f>
        <v>0</v>
      </c>
      <c r="K82" s="39"/>
      <c r="L82" s="43"/>
      <c r="M82" s="91"/>
      <c r="N82" s="92"/>
      <c r="O82" s="92"/>
      <c r="P82" s="186">
        <f>P83+P112</f>
        <v>0</v>
      </c>
      <c r="Q82" s="92"/>
      <c r="R82" s="186">
        <f>R83+R112</f>
        <v>0.31117799999999995</v>
      </c>
      <c r="S82" s="92"/>
      <c r="T82" s="187">
        <f>T83+T112</f>
        <v>0</v>
      </c>
      <c r="AT82" s="16" t="s">
        <v>76</v>
      </c>
      <c r="AU82" s="16" t="s">
        <v>122</v>
      </c>
      <c r="BK82" s="188">
        <f>BK83+BK112</f>
        <v>0</v>
      </c>
    </row>
    <row r="83" s="10" customFormat="1" ht="25.92" customHeight="1">
      <c r="B83" s="189"/>
      <c r="C83" s="190"/>
      <c r="D83" s="191" t="s">
        <v>76</v>
      </c>
      <c r="E83" s="192" t="s">
        <v>383</v>
      </c>
      <c r="F83" s="192" t="s">
        <v>2096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</f>
        <v>0</v>
      </c>
      <c r="Q83" s="197"/>
      <c r="R83" s="198">
        <f>R84</f>
        <v>0.31117799999999995</v>
      </c>
      <c r="S83" s="197"/>
      <c r="T83" s="199">
        <f>T84</f>
        <v>0</v>
      </c>
      <c r="AR83" s="200" t="s">
        <v>186</v>
      </c>
      <c r="AT83" s="201" t="s">
        <v>76</v>
      </c>
      <c r="AU83" s="201" t="s">
        <v>77</v>
      </c>
      <c r="AY83" s="200" t="s">
        <v>171</v>
      </c>
      <c r="BK83" s="202">
        <f>BK84</f>
        <v>0</v>
      </c>
    </row>
    <row r="84" s="10" customFormat="1" ht="22.8" customHeight="1">
      <c r="B84" s="189"/>
      <c r="C84" s="190"/>
      <c r="D84" s="191" t="s">
        <v>76</v>
      </c>
      <c r="E84" s="203" t="s">
        <v>2097</v>
      </c>
      <c r="F84" s="203" t="s">
        <v>2098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SUM(P85:P111)</f>
        <v>0</v>
      </c>
      <c r="Q84" s="197"/>
      <c r="R84" s="198">
        <f>SUM(R85:R111)</f>
        <v>0.31117799999999995</v>
      </c>
      <c r="S84" s="197"/>
      <c r="T84" s="199">
        <f>SUM(T85:T111)</f>
        <v>0</v>
      </c>
      <c r="AR84" s="200" t="s">
        <v>186</v>
      </c>
      <c r="AT84" s="201" t="s">
        <v>76</v>
      </c>
      <c r="AU84" s="201" t="s">
        <v>85</v>
      </c>
      <c r="AY84" s="200" t="s">
        <v>171</v>
      </c>
      <c r="BK84" s="202">
        <f>SUM(BK85:BK111)</f>
        <v>0</v>
      </c>
    </row>
    <row r="85" s="1" customFormat="1" ht="16.5" customHeight="1">
      <c r="B85" s="38"/>
      <c r="C85" s="205" t="s">
        <v>85</v>
      </c>
      <c r="D85" s="205" t="s">
        <v>173</v>
      </c>
      <c r="E85" s="206" t="s">
        <v>3696</v>
      </c>
      <c r="F85" s="207" t="s">
        <v>3697</v>
      </c>
      <c r="G85" s="208" t="s">
        <v>189</v>
      </c>
      <c r="H85" s="209">
        <v>40</v>
      </c>
      <c r="I85" s="210"/>
      <c r="J85" s="211">
        <f>ROUND(I85*H85,2)</f>
        <v>0</v>
      </c>
      <c r="K85" s="207" t="s">
        <v>177</v>
      </c>
      <c r="L85" s="43"/>
      <c r="M85" s="212" t="s">
        <v>1</v>
      </c>
      <c r="N85" s="213" t="s">
        <v>48</v>
      </c>
      <c r="O85" s="79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AR85" s="16" t="s">
        <v>489</v>
      </c>
      <c r="AT85" s="16" t="s">
        <v>173</v>
      </c>
      <c r="AU85" s="16" t="s">
        <v>87</v>
      </c>
      <c r="AY85" s="16" t="s">
        <v>171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6" t="s">
        <v>85</v>
      </c>
      <c r="BK85" s="216">
        <f>ROUND(I85*H85,2)</f>
        <v>0</v>
      </c>
      <c r="BL85" s="16" t="s">
        <v>489</v>
      </c>
      <c r="BM85" s="16" t="s">
        <v>3698</v>
      </c>
    </row>
    <row r="86" s="1" customFormat="1" ht="16.5" customHeight="1">
      <c r="B86" s="38"/>
      <c r="C86" s="261" t="s">
        <v>87</v>
      </c>
      <c r="D86" s="261" t="s">
        <v>383</v>
      </c>
      <c r="E86" s="262" t="s">
        <v>3699</v>
      </c>
      <c r="F86" s="263" t="s">
        <v>3700</v>
      </c>
      <c r="G86" s="264" t="s">
        <v>1755</v>
      </c>
      <c r="H86" s="265">
        <v>46.200000000000003</v>
      </c>
      <c r="I86" s="266"/>
      <c r="J86" s="267">
        <f>ROUND(I86*H86,2)</f>
        <v>0</v>
      </c>
      <c r="K86" s="263" t="s">
        <v>177</v>
      </c>
      <c r="L86" s="268"/>
      <c r="M86" s="269" t="s">
        <v>1</v>
      </c>
      <c r="N86" s="270" t="s">
        <v>48</v>
      </c>
      <c r="O86" s="79"/>
      <c r="P86" s="214">
        <f>O86*H86</f>
        <v>0</v>
      </c>
      <c r="Q86" s="214">
        <v>0.001</v>
      </c>
      <c r="R86" s="214">
        <f>Q86*H86</f>
        <v>0.046200000000000005</v>
      </c>
      <c r="S86" s="214">
        <v>0</v>
      </c>
      <c r="T86" s="215">
        <f>S86*H86</f>
        <v>0</v>
      </c>
      <c r="AR86" s="16" t="s">
        <v>805</v>
      </c>
      <c r="AT86" s="16" t="s">
        <v>383</v>
      </c>
      <c r="AU86" s="16" t="s">
        <v>87</v>
      </c>
      <c r="AY86" s="16" t="s">
        <v>171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6" t="s">
        <v>85</v>
      </c>
      <c r="BK86" s="216">
        <f>ROUND(I86*H86,2)</f>
        <v>0</v>
      </c>
      <c r="BL86" s="16" t="s">
        <v>805</v>
      </c>
      <c r="BM86" s="16" t="s">
        <v>3701</v>
      </c>
    </row>
    <row r="87" s="12" customFormat="1">
      <c r="B87" s="228"/>
      <c r="C87" s="229"/>
      <c r="D87" s="219" t="s">
        <v>180</v>
      </c>
      <c r="E87" s="230" t="s">
        <v>1</v>
      </c>
      <c r="F87" s="231" t="s">
        <v>3702</v>
      </c>
      <c r="G87" s="229"/>
      <c r="H87" s="232">
        <v>46.200000000000003</v>
      </c>
      <c r="I87" s="233"/>
      <c r="J87" s="229"/>
      <c r="K87" s="229"/>
      <c r="L87" s="234"/>
      <c r="M87" s="235"/>
      <c r="N87" s="236"/>
      <c r="O87" s="236"/>
      <c r="P87" s="236"/>
      <c r="Q87" s="236"/>
      <c r="R87" s="236"/>
      <c r="S87" s="236"/>
      <c r="T87" s="237"/>
      <c r="AT87" s="238" t="s">
        <v>180</v>
      </c>
      <c r="AU87" s="238" t="s">
        <v>87</v>
      </c>
      <c r="AV87" s="12" t="s">
        <v>87</v>
      </c>
      <c r="AW87" s="12" t="s">
        <v>38</v>
      </c>
      <c r="AX87" s="12" t="s">
        <v>85</v>
      </c>
      <c r="AY87" s="238" t="s">
        <v>171</v>
      </c>
    </row>
    <row r="88" s="1" customFormat="1" ht="16.5" customHeight="1">
      <c r="B88" s="38"/>
      <c r="C88" s="205" t="s">
        <v>186</v>
      </c>
      <c r="D88" s="205" t="s">
        <v>173</v>
      </c>
      <c r="E88" s="206" t="s">
        <v>3703</v>
      </c>
      <c r="F88" s="207" t="s">
        <v>3704</v>
      </c>
      <c r="G88" s="208" t="s">
        <v>189</v>
      </c>
      <c r="H88" s="209">
        <v>125.73</v>
      </c>
      <c r="I88" s="210"/>
      <c r="J88" s="211">
        <f>ROUND(I88*H88,2)</f>
        <v>0</v>
      </c>
      <c r="K88" s="207" t="s">
        <v>177</v>
      </c>
      <c r="L88" s="43"/>
      <c r="M88" s="212" t="s">
        <v>1</v>
      </c>
      <c r="N88" s="213" t="s">
        <v>48</v>
      </c>
      <c r="O88" s="79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AR88" s="16" t="s">
        <v>489</v>
      </c>
      <c r="AT88" s="16" t="s">
        <v>173</v>
      </c>
      <c r="AU88" s="16" t="s">
        <v>87</v>
      </c>
      <c r="AY88" s="16" t="s">
        <v>171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6" t="s">
        <v>85</v>
      </c>
      <c r="BK88" s="216">
        <f>ROUND(I88*H88,2)</f>
        <v>0</v>
      </c>
      <c r="BL88" s="16" t="s">
        <v>489</v>
      </c>
      <c r="BM88" s="16" t="s">
        <v>3705</v>
      </c>
    </row>
    <row r="89" s="12" customFormat="1">
      <c r="B89" s="228"/>
      <c r="C89" s="229"/>
      <c r="D89" s="219" t="s">
        <v>180</v>
      </c>
      <c r="E89" s="230" t="s">
        <v>1</v>
      </c>
      <c r="F89" s="231" t="s">
        <v>3706</v>
      </c>
      <c r="G89" s="229"/>
      <c r="H89" s="232">
        <v>125.73</v>
      </c>
      <c r="I89" s="233"/>
      <c r="J89" s="229"/>
      <c r="K89" s="229"/>
      <c r="L89" s="234"/>
      <c r="M89" s="235"/>
      <c r="N89" s="236"/>
      <c r="O89" s="236"/>
      <c r="P89" s="236"/>
      <c r="Q89" s="236"/>
      <c r="R89" s="236"/>
      <c r="S89" s="236"/>
      <c r="T89" s="237"/>
      <c r="AT89" s="238" t="s">
        <v>180</v>
      </c>
      <c r="AU89" s="238" t="s">
        <v>87</v>
      </c>
      <c r="AV89" s="12" t="s">
        <v>87</v>
      </c>
      <c r="AW89" s="12" t="s">
        <v>38</v>
      </c>
      <c r="AX89" s="12" t="s">
        <v>85</v>
      </c>
      <c r="AY89" s="238" t="s">
        <v>171</v>
      </c>
    </row>
    <row r="90" s="1" customFormat="1" ht="16.5" customHeight="1">
      <c r="B90" s="38"/>
      <c r="C90" s="261" t="s">
        <v>178</v>
      </c>
      <c r="D90" s="261" t="s">
        <v>383</v>
      </c>
      <c r="E90" s="262" t="s">
        <v>3707</v>
      </c>
      <c r="F90" s="263" t="s">
        <v>3708</v>
      </c>
      <c r="G90" s="264" t="s">
        <v>1755</v>
      </c>
      <c r="H90" s="265">
        <v>145.21799999999999</v>
      </c>
      <c r="I90" s="266"/>
      <c r="J90" s="267">
        <f>ROUND(I90*H90,2)</f>
        <v>0</v>
      </c>
      <c r="K90" s="263" t="s">
        <v>177</v>
      </c>
      <c r="L90" s="268"/>
      <c r="M90" s="269" t="s">
        <v>1</v>
      </c>
      <c r="N90" s="270" t="s">
        <v>48</v>
      </c>
      <c r="O90" s="79"/>
      <c r="P90" s="214">
        <f>O90*H90</f>
        <v>0</v>
      </c>
      <c r="Q90" s="214">
        <v>0.001</v>
      </c>
      <c r="R90" s="214">
        <f>Q90*H90</f>
        <v>0.14521799999999999</v>
      </c>
      <c r="S90" s="214">
        <v>0</v>
      </c>
      <c r="T90" s="215">
        <f>S90*H90</f>
        <v>0</v>
      </c>
      <c r="AR90" s="16" t="s">
        <v>805</v>
      </c>
      <c r="AT90" s="16" t="s">
        <v>383</v>
      </c>
      <c r="AU90" s="16" t="s">
        <v>87</v>
      </c>
      <c r="AY90" s="16" t="s">
        <v>171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6" t="s">
        <v>85</v>
      </c>
      <c r="BK90" s="216">
        <f>ROUND(I90*H90,2)</f>
        <v>0</v>
      </c>
      <c r="BL90" s="16" t="s">
        <v>805</v>
      </c>
      <c r="BM90" s="16" t="s">
        <v>3709</v>
      </c>
    </row>
    <row r="91" s="12" customFormat="1">
      <c r="B91" s="228"/>
      <c r="C91" s="229"/>
      <c r="D91" s="219" t="s">
        <v>180</v>
      </c>
      <c r="E91" s="230" t="s">
        <v>1</v>
      </c>
      <c r="F91" s="231" t="s">
        <v>3710</v>
      </c>
      <c r="G91" s="229"/>
      <c r="H91" s="232">
        <v>145.21799999999999</v>
      </c>
      <c r="I91" s="233"/>
      <c r="J91" s="229"/>
      <c r="K91" s="229"/>
      <c r="L91" s="234"/>
      <c r="M91" s="235"/>
      <c r="N91" s="236"/>
      <c r="O91" s="236"/>
      <c r="P91" s="236"/>
      <c r="Q91" s="236"/>
      <c r="R91" s="236"/>
      <c r="S91" s="236"/>
      <c r="T91" s="237"/>
      <c r="AT91" s="238" t="s">
        <v>180</v>
      </c>
      <c r="AU91" s="238" t="s">
        <v>87</v>
      </c>
      <c r="AV91" s="12" t="s">
        <v>87</v>
      </c>
      <c r="AW91" s="12" t="s">
        <v>38</v>
      </c>
      <c r="AX91" s="12" t="s">
        <v>85</v>
      </c>
      <c r="AY91" s="238" t="s">
        <v>171</v>
      </c>
    </row>
    <row r="92" s="1" customFormat="1" ht="16.5" customHeight="1">
      <c r="B92" s="38"/>
      <c r="C92" s="205" t="s">
        <v>198</v>
      </c>
      <c r="D92" s="205" t="s">
        <v>173</v>
      </c>
      <c r="E92" s="206" t="s">
        <v>3711</v>
      </c>
      <c r="F92" s="207" t="s">
        <v>3712</v>
      </c>
      <c r="G92" s="208" t="s">
        <v>331</v>
      </c>
      <c r="H92" s="209">
        <v>4</v>
      </c>
      <c r="I92" s="210"/>
      <c r="J92" s="211">
        <f>ROUND(I92*H92,2)</f>
        <v>0</v>
      </c>
      <c r="K92" s="207" t="s">
        <v>177</v>
      </c>
      <c r="L92" s="43"/>
      <c r="M92" s="212" t="s">
        <v>1</v>
      </c>
      <c r="N92" s="213" t="s">
        <v>48</v>
      </c>
      <c r="O92" s="79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AR92" s="16" t="s">
        <v>489</v>
      </c>
      <c r="AT92" s="16" t="s">
        <v>173</v>
      </c>
      <c r="AU92" s="16" t="s">
        <v>87</v>
      </c>
      <c r="AY92" s="16" t="s">
        <v>171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6" t="s">
        <v>85</v>
      </c>
      <c r="BK92" s="216">
        <f>ROUND(I92*H92,2)</f>
        <v>0</v>
      </c>
      <c r="BL92" s="16" t="s">
        <v>489</v>
      </c>
      <c r="BM92" s="16" t="s">
        <v>3713</v>
      </c>
    </row>
    <row r="93" s="1" customFormat="1" ht="16.5" customHeight="1">
      <c r="B93" s="38"/>
      <c r="C93" s="261" t="s">
        <v>202</v>
      </c>
      <c r="D93" s="261" t="s">
        <v>383</v>
      </c>
      <c r="E93" s="262" t="s">
        <v>3714</v>
      </c>
      <c r="F93" s="263" t="s">
        <v>3715</v>
      </c>
      <c r="G93" s="264" t="s">
        <v>331</v>
      </c>
      <c r="H93" s="265">
        <v>4</v>
      </c>
      <c r="I93" s="266"/>
      <c r="J93" s="267">
        <f>ROUND(I93*H93,2)</f>
        <v>0</v>
      </c>
      <c r="K93" s="263" t="s">
        <v>1</v>
      </c>
      <c r="L93" s="268"/>
      <c r="M93" s="269" t="s">
        <v>1</v>
      </c>
      <c r="N93" s="270" t="s">
        <v>48</v>
      </c>
      <c r="O93" s="79"/>
      <c r="P93" s="214">
        <f>O93*H93</f>
        <v>0</v>
      </c>
      <c r="Q93" s="214">
        <v>0.002</v>
      </c>
      <c r="R93" s="214">
        <f>Q93*H93</f>
        <v>0.0080000000000000002</v>
      </c>
      <c r="S93" s="214">
        <v>0</v>
      </c>
      <c r="T93" s="215">
        <f>S93*H93</f>
        <v>0</v>
      </c>
      <c r="AR93" s="16" t="s">
        <v>805</v>
      </c>
      <c r="AT93" s="16" t="s">
        <v>383</v>
      </c>
      <c r="AU93" s="16" t="s">
        <v>87</v>
      </c>
      <c r="AY93" s="16" t="s">
        <v>171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6" t="s">
        <v>85</v>
      </c>
      <c r="BK93" s="216">
        <f>ROUND(I93*H93,2)</f>
        <v>0</v>
      </c>
      <c r="BL93" s="16" t="s">
        <v>805</v>
      </c>
      <c r="BM93" s="16" t="s">
        <v>3716</v>
      </c>
    </row>
    <row r="94" s="1" customFormat="1" ht="16.5" customHeight="1">
      <c r="B94" s="38"/>
      <c r="C94" s="205" t="s">
        <v>206</v>
      </c>
      <c r="D94" s="205" t="s">
        <v>173</v>
      </c>
      <c r="E94" s="206" t="s">
        <v>3717</v>
      </c>
      <c r="F94" s="207" t="s">
        <v>3718</v>
      </c>
      <c r="G94" s="208" t="s">
        <v>331</v>
      </c>
      <c r="H94" s="209">
        <v>8</v>
      </c>
      <c r="I94" s="210"/>
      <c r="J94" s="211">
        <f>ROUND(I94*H94,2)</f>
        <v>0</v>
      </c>
      <c r="K94" s="207" t="s">
        <v>177</v>
      </c>
      <c r="L94" s="43"/>
      <c r="M94" s="212" t="s">
        <v>1</v>
      </c>
      <c r="N94" s="213" t="s">
        <v>48</v>
      </c>
      <c r="O94" s="79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AR94" s="16" t="s">
        <v>489</v>
      </c>
      <c r="AT94" s="16" t="s">
        <v>173</v>
      </c>
      <c r="AU94" s="16" t="s">
        <v>87</v>
      </c>
      <c r="AY94" s="16" t="s">
        <v>171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6" t="s">
        <v>85</v>
      </c>
      <c r="BK94" s="216">
        <f>ROUND(I94*H94,2)</f>
        <v>0</v>
      </c>
      <c r="BL94" s="16" t="s">
        <v>489</v>
      </c>
      <c r="BM94" s="16" t="s">
        <v>3719</v>
      </c>
    </row>
    <row r="95" s="12" customFormat="1">
      <c r="B95" s="228"/>
      <c r="C95" s="229"/>
      <c r="D95" s="219" t="s">
        <v>180</v>
      </c>
      <c r="E95" s="230" t="s">
        <v>1</v>
      </c>
      <c r="F95" s="231" t="s">
        <v>3720</v>
      </c>
      <c r="G95" s="229"/>
      <c r="H95" s="232">
        <v>8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AT95" s="238" t="s">
        <v>180</v>
      </c>
      <c r="AU95" s="238" t="s">
        <v>87</v>
      </c>
      <c r="AV95" s="12" t="s">
        <v>87</v>
      </c>
      <c r="AW95" s="12" t="s">
        <v>38</v>
      </c>
      <c r="AX95" s="12" t="s">
        <v>85</v>
      </c>
      <c r="AY95" s="238" t="s">
        <v>171</v>
      </c>
    </row>
    <row r="96" s="1" customFormat="1" ht="16.5" customHeight="1">
      <c r="B96" s="38"/>
      <c r="C96" s="261" t="s">
        <v>211</v>
      </c>
      <c r="D96" s="261" t="s">
        <v>383</v>
      </c>
      <c r="E96" s="262" t="s">
        <v>3721</v>
      </c>
      <c r="F96" s="263" t="s">
        <v>3722</v>
      </c>
      <c r="G96" s="264" t="s">
        <v>331</v>
      </c>
      <c r="H96" s="265">
        <v>8</v>
      </c>
      <c r="I96" s="266"/>
      <c r="J96" s="267">
        <f>ROUND(I96*H96,2)</f>
        <v>0</v>
      </c>
      <c r="K96" s="263" t="s">
        <v>177</v>
      </c>
      <c r="L96" s="268"/>
      <c r="M96" s="269" t="s">
        <v>1</v>
      </c>
      <c r="N96" s="270" t="s">
        <v>48</v>
      </c>
      <c r="O96" s="79"/>
      <c r="P96" s="214">
        <f>O96*H96</f>
        <v>0</v>
      </c>
      <c r="Q96" s="214">
        <v>0.00012</v>
      </c>
      <c r="R96" s="214">
        <f>Q96*H96</f>
        <v>0.00096000000000000002</v>
      </c>
      <c r="S96" s="214">
        <v>0</v>
      </c>
      <c r="T96" s="215">
        <f>S96*H96</f>
        <v>0</v>
      </c>
      <c r="AR96" s="16" t="s">
        <v>805</v>
      </c>
      <c r="AT96" s="16" t="s">
        <v>383</v>
      </c>
      <c r="AU96" s="16" t="s">
        <v>87</v>
      </c>
      <c r="AY96" s="16" t="s">
        <v>171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6" t="s">
        <v>85</v>
      </c>
      <c r="BK96" s="216">
        <f>ROUND(I96*H96,2)</f>
        <v>0</v>
      </c>
      <c r="BL96" s="16" t="s">
        <v>805</v>
      </c>
      <c r="BM96" s="16" t="s">
        <v>3723</v>
      </c>
    </row>
    <row r="97" s="1" customFormat="1" ht="16.5" customHeight="1">
      <c r="B97" s="38"/>
      <c r="C97" s="205" t="s">
        <v>216</v>
      </c>
      <c r="D97" s="205" t="s">
        <v>173</v>
      </c>
      <c r="E97" s="206" t="s">
        <v>3724</v>
      </c>
      <c r="F97" s="207" t="s">
        <v>3725</v>
      </c>
      <c r="G97" s="208" t="s">
        <v>331</v>
      </c>
      <c r="H97" s="209">
        <v>12</v>
      </c>
      <c r="I97" s="210"/>
      <c r="J97" s="211">
        <f>ROUND(I97*H97,2)</f>
        <v>0</v>
      </c>
      <c r="K97" s="207" t="s">
        <v>177</v>
      </c>
      <c r="L97" s="43"/>
      <c r="M97" s="212" t="s">
        <v>1</v>
      </c>
      <c r="N97" s="213" t="s">
        <v>48</v>
      </c>
      <c r="O97" s="79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AR97" s="16" t="s">
        <v>489</v>
      </c>
      <c r="AT97" s="16" t="s">
        <v>173</v>
      </c>
      <c r="AU97" s="16" t="s">
        <v>87</v>
      </c>
      <c r="AY97" s="16" t="s">
        <v>171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6" t="s">
        <v>85</v>
      </c>
      <c r="BK97" s="216">
        <f>ROUND(I97*H97,2)</f>
        <v>0</v>
      </c>
      <c r="BL97" s="16" t="s">
        <v>489</v>
      </c>
      <c r="BM97" s="16" t="s">
        <v>3726</v>
      </c>
    </row>
    <row r="98" s="12" customFormat="1">
      <c r="B98" s="228"/>
      <c r="C98" s="229"/>
      <c r="D98" s="219" t="s">
        <v>180</v>
      </c>
      <c r="E98" s="230" t="s">
        <v>1</v>
      </c>
      <c r="F98" s="231" t="s">
        <v>3727</v>
      </c>
      <c r="G98" s="229"/>
      <c r="H98" s="232">
        <v>12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AT98" s="238" t="s">
        <v>180</v>
      </c>
      <c r="AU98" s="238" t="s">
        <v>87</v>
      </c>
      <c r="AV98" s="12" t="s">
        <v>87</v>
      </c>
      <c r="AW98" s="12" t="s">
        <v>38</v>
      </c>
      <c r="AX98" s="12" t="s">
        <v>85</v>
      </c>
      <c r="AY98" s="238" t="s">
        <v>171</v>
      </c>
    </row>
    <row r="99" s="1" customFormat="1" ht="16.5" customHeight="1">
      <c r="B99" s="38"/>
      <c r="C99" s="261" t="s">
        <v>221</v>
      </c>
      <c r="D99" s="261" t="s">
        <v>383</v>
      </c>
      <c r="E99" s="262" t="s">
        <v>3728</v>
      </c>
      <c r="F99" s="263" t="s">
        <v>3729</v>
      </c>
      <c r="G99" s="264" t="s">
        <v>331</v>
      </c>
      <c r="H99" s="265">
        <v>12</v>
      </c>
      <c r="I99" s="266"/>
      <c r="J99" s="267">
        <f>ROUND(I99*H99,2)</f>
        <v>0</v>
      </c>
      <c r="K99" s="263" t="s">
        <v>177</v>
      </c>
      <c r="L99" s="268"/>
      <c r="M99" s="269" t="s">
        <v>1</v>
      </c>
      <c r="N99" s="270" t="s">
        <v>48</v>
      </c>
      <c r="O99" s="79"/>
      <c r="P99" s="214">
        <f>O99*H99</f>
        <v>0</v>
      </c>
      <c r="Q99" s="214">
        <v>0.00025999999999999998</v>
      </c>
      <c r="R99" s="214">
        <f>Q99*H99</f>
        <v>0.0031199999999999995</v>
      </c>
      <c r="S99" s="214">
        <v>0</v>
      </c>
      <c r="T99" s="215">
        <f>S99*H99</f>
        <v>0</v>
      </c>
      <c r="AR99" s="16" t="s">
        <v>805</v>
      </c>
      <c r="AT99" s="16" t="s">
        <v>383</v>
      </c>
      <c r="AU99" s="16" t="s">
        <v>87</v>
      </c>
      <c r="AY99" s="16" t="s">
        <v>171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6" t="s">
        <v>85</v>
      </c>
      <c r="BK99" s="216">
        <f>ROUND(I99*H99,2)</f>
        <v>0</v>
      </c>
      <c r="BL99" s="16" t="s">
        <v>805</v>
      </c>
      <c r="BM99" s="16" t="s">
        <v>3730</v>
      </c>
    </row>
    <row r="100" s="1" customFormat="1" ht="16.5" customHeight="1">
      <c r="B100" s="38"/>
      <c r="C100" s="261" t="s">
        <v>226</v>
      </c>
      <c r="D100" s="261" t="s">
        <v>383</v>
      </c>
      <c r="E100" s="262" t="s">
        <v>3731</v>
      </c>
      <c r="F100" s="263" t="s">
        <v>3732</v>
      </c>
      <c r="G100" s="264" t="s">
        <v>331</v>
      </c>
      <c r="H100" s="265">
        <v>12</v>
      </c>
      <c r="I100" s="266"/>
      <c r="J100" s="267">
        <f>ROUND(I100*H100,2)</f>
        <v>0</v>
      </c>
      <c r="K100" s="263" t="s">
        <v>177</v>
      </c>
      <c r="L100" s="268"/>
      <c r="M100" s="269" t="s">
        <v>1</v>
      </c>
      <c r="N100" s="270" t="s">
        <v>48</v>
      </c>
      <c r="O100" s="79"/>
      <c r="P100" s="214">
        <f>O100*H100</f>
        <v>0</v>
      </c>
      <c r="Q100" s="214">
        <v>0.00022000000000000001</v>
      </c>
      <c r="R100" s="214">
        <f>Q100*H100</f>
        <v>0.00264</v>
      </c>
      <c r="S100" s="214">
        <v>0</v>
      </c>
      <c r="T100" s="215">
        <f>S100*H100</f>
        <v>0</v>
      </c>
      <c r="AR100" s="16" t="s">
        <v>805</v>
      </c>
      <c r="AT100" s="16" t="s">
        <v>383</v>
      </c>
      <c r="AU100" s="16" t="s">
        <v>87</v>
      </c>
      <c r="AY100" s="16" t="s">
        <v>171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6" t="s">
        <v>85</v>
      </c>
      <c r="BK100" s="216">
        <f>ROUND(I100*H100,2)</f>
        <v>0</v>
      </c>
      <c r="BL100" s="16" t="s">
        <v>805</v>
      </c>
      <c r="BM100" s="16" t="s">
        <v>3733</v>
      </c>
    </row>
    <row r="101" s="1" customFormat="1" ht="16.5" customHeight="1">
      <c r="B101" s="38"/>
      <c r="C101" s="205" t="s">
        <v>231</v>
      </c>
      <c r="D101" s="205" t="s">
        <v>173</v>
      </c>
      <c r="E101" s="206" t="s">
        <v>3734</v>
      </c>
      <c r="F101" s="207" t="s">
        <v>3735</v>
      </c>
      <c r="G101" s="208" t="s">
        <v>331</v>
      </c>
      <c r="H101" s="209">
        <v>4</v>
      </c>
      <c r="I101" s="210"/>
      <c r="J101" s="211">
        <f>ROUND(I101*H101,2)</f>
        <v>0</v>
      </c>
      <c r="K101" s="207" t="s">
        <v>177</v>
      </c>
      <c r="L101" s="43"/>
      <c r="M101" s="212" t="s">
        <v>1</v>
      </c>
      <c r="N101" s="213" t="s">
        <v>48</v>
      </c>
      <c r="O101" s="79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AR101" s="16" t="s">
        <v>489</v>
      </c>
      <c r="AT101" s="16" t="s">
        <v>173</v>
      </c>
      <c r="AU101" s="16" t="s">
        <v>87</v>
      </c>
      <c r="AY101" s="16" t="s">
        <v>171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6" t="s">
        <v>85</v>
      </c>
      <c r="BK101" s="216">
        <f>ROUND(I101*H101,2)</f>
        <v>0</v>
      </c>
      <c r="BL101" s="16" t="s">
        <v>489</v>
      </c>
      <c r="BM101" s="16" t="s">
        <v>3736</v>
      </c>
    </row>
    <row r="102" s="1" customFormat="1" ht="16.5" customHeight="1">
      <c r="B102" s="38"/>
      <c r="C102" s="261" t="s">
        <v>236</v>
      </c>
      <c r="D102" s="261" t="s">
        <v>383</v>
      </c>
      <c r="E102" s="262" t="s">
        <v>3737</v>
      </c>
      <c r="F102" s="263" t="s">
        <v>3738</v>
      </c>
      <c r="G102" s="264" t="s">
        <v>331</v>
      </c>
      <c r="H102" s="265">
        <v>4</v>
      </c>
      <c r="I102" s="266"/>
      <c r="J102" s="267">
        <f>ROUND(I102*H102,2)</f>
        <v>0</v>
      </c>
      <c r="K102" s="263" t="s">
        <v>177</v>
      </c>
      <c r="L102" s="268"/>
      <c r="M102" s="269" t="s">
        <v>1</v>
      </c>
      <c r="N102" s="270" t="s">
        <v>48</v>
      </c>
      <c r="O102" s="79"/>
      <c r="P102" s="214">
        <f>O102*H102</f>
        <v>0</v>
      </c>
      <c r="Q102" s="214">
        <v>0.00958</v>
      </c>
      <c r="R102" s="214">
        <f>Q102*H102</f>
        <v>0.03832</v>
      </c>
      <c r="S102" s="214">
        <v>0</v>
      </c>
      <c r="T102" s="215">
        <f>S102*H102</f>
        <v>0</v>
      </c>
      <c r="AR102" s="16" t="s">
        <v>805</v>
      </c>
      <c r="AT102" s="16" t="s">
        <v>383</v>
      </c>
      <c r="AU102" s="16" t="s">
        <v>87</v>
      </c>
      <c r="AY102" s="16" t="s">
        <v>171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6" t="s">
        <v>85</v>
      </c>
      <c r="BK102" s="216">
        <f>ROUND(I102*H102,2)</f>
        <v>0</v>
      </c>
      <c r="BL102" s="16" t="s">
        <v>805</v>
      </c>
      <c r="BM102" s="16" t="s">
        <v>3739</v>
      </c>
    </row>
    <row r="103" s="1" customFormat="1" ht="16.5" customHeight="1">
      <c r="B103" s="38"/>
      <c r="C103" s="205" t="s">
        <v>242</v>
      </c>
      <c r="D103" s="205" t="s">
        <v>173</v>
      </c>
      <c r="E103" s="206" t="s">
        <v>3740</v>
      </c>
      <c r="F103" s="207" t="s">
        <v>3741</v>
      </c>
      <c r="G103" s="208" t="s">
        <v>331</v>
      </c>
      <c r="H103" s="209">
        <v>4</v>
      </c>
      <c r="I103" s="210"/>
      <c r="J103" s="211">
        <f>ROUND(I103*H103,2)</f>
        <v>0</v>
      </c>
      <c r="K103" s="207" t="s">
        <v>177</v>
      </c>
      <c r="L103" s="43"/>
      <c r="M103" s="212" t="s">
        <v>1</v>
      </c>
      <c r="N103" s="213" t="s">
        <v>48</v>
      </c>
      <c r="O103" s="79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AR103" s="16" t="s">
        <v>489</v>
      </c>
      <c r="AT103" s="16" t="s">
        <v>173</v>
      </c>
      <c r="AU103" s="16" t="s">
        <v>87</v>
      </c>
      <c r="AY103" s="16" t="s">
        <v>171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6" t="s">
        <v>85</v>
      </c>
      <c r="BK103" s="216">
        <f>ROUND(I103*H103,2)</f>
        <v>0</v>
      </c>
      <c r="BL103" s="16" t="s">
        <v>489</v>
      </c>
      <c r="BM103" s="16" t="s">
        <v>3742</v>
      </c>
    </row>
    <row r="104" s="1" customFormat="1" ht="16.5" customHeight="1">
      <c r="B104" s="38"/>
      <c r="C104" s="261" t="s">
        <v>8</v>
      </c>
      <c r="D104" s="261" t="s">
        <v>383</v>
      </c>
      <c r="E104" s="262" t="s">
        <v>3743</v>
      </c>
      <c r="F104" s="263" t="s">
        <v>3744</v>
      </c>
      <c r="G104" s="264" t="s">
        <v>331</v>
      </c>
      <c r="H104" s="265">
        <v>4</v>
      </c>
      <c r="I104" s="266"/>
      <c r="J104" s="267">
        <f>ROUND(I104*H104,2)</f>
        <v>0</v>
      </c>
      <c r="K104" s="263" t="s">
        <v>177</v>
      </c>
      <c r="L104" s="268"/>
      <c r="M104" s="269" t="s">
        <v>1</v>
      </c>
      <c r="N104" s="270" t="s">
        <v>48</v>
      </c>
      <c r="O104" s="79"/>
      <c r="P104" s="214">
        <f>O104*H104</f>
        <v>0</v>
      </c>
      <c r="Q104" s="214">
        <v>0.0022000000000000001</v>
      </c>
      <c r="R104" s="214">
        <f>Q104*H104</f>
        <v>0.0088000000000000005</v>
      </c>
      <c r="S104" s="214">
        <v>0</v>
      </c>
      <c r="T104" s="215">
        <f>S104*H104</f>
        <v>0</v>
      </c>
      <c r="AR104" s="16" t="s">
        <v>805</v>
      </c>
      <c r="AT104" s="16" t="s">
        <v>383</v>
      </c>
      <c r="AU104" s="16" t="s">
        <v>87</v>
      </c>
      <c r="AY104" s="16" t="s">
        <v>171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6" t="s">
        <v>85</v>
      </c>
      <c r="BK104" s="216">
        <f>ROUND(I104*H104,2)</f>
        <v>0</v>
      </c>
      <c r="BL104" s="16" t="s">
        <v>805</v>
      </c>
      <c r="BM104" s="16" t="s">
        <v>3745</v>
      </c>
    </row>
    <row r="105" s="1" customFormat="1" ht="16.5" customHeight="1">
      <c r="B105" s="38"/>
      <c r="C105" s="261" t="s">
        <v>254</v>
      </c>
      <c r="D105" s="261" t="s">
        <v>383</v>
      </c>
      <c r="E105" s="262" t="s">
        <v>3746</v>
      </c>
      <c r="F105" s="263" t="s">
        <v>3747</v>
      </c>
      <c r="G105" s="264" t="s">
        <v>331</v>
      </c>
      <c r="H105" s="265">
        <v>4</v>
      </c>
      <c r="I105" s="266"/>
      <c r="J105" s="267">
        <f>ROUND(I105*H105,2)</f>
        <v>0</v>
      </c>
      <c r="K105" s="263" t="s">
        <v>177</v>
      </c>
      <c r="L105" s="268"/>
      <c r="M105" s="269" t="s">
        <v>1</v>
      </c>
      <c r="N105" s="270" t="s">
        <v>48</v>
      </c>
      <c r="O105" s="79"/>
      <c r="P105" s="214">
        <f>O105*H105</f>
        <v>0</v>
      </c>
      <c r="Q105" s="214">
        <v>0.00029999999999999997</v>
      </c>
      <c r="R105" s="214">
        <f>Q105*H105</f>
        <v>0.0011999999999999999</v>
      </c>
      <c r="S105" s="214">
        <v>0</v>
      </c>
      <c r="T105" s="215">
        <f>S105*H105</f>
        <v>0</v>
      </c>
      <c r="AR105" s="16" t="s">
        <v>805</v>
      </c>
      <c r="AT105" s="16" t="s">
        <v>383</v>
      </c>
      <c r="AU105" s="16" t="s">
        <v>87</v>
      </c>
      <c r="AY105" s="16" t="s">
        <v>171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6" t="s">
        <v>85</v>
      </c>
      <c r="BK105" s="216">
        <f>ROUND(I105*H105,2)</f>
        <v>0</v>
      </c>
      <c r="BL105" s="16" t="s">
        <v>805</v>
      </c>
      <c r="BM105" s="16" t="s">
        <v>3748</v>
      </c>
    </row>
    <row r="106" s="1" customFormat="1" ht="16.5" customHeight="1">
      <c r="B106" s="38"/>
      <c r="C106" s="205" t="s">
        <v>260</v>
      </c>
      <c r="D106" s="205" t="s">
        <v>173</v>
      </c>
      <c r="E106" s="206" t="s">
        <v>3749</v>
      </c>
      <c r="F106" s="207" t="s">
        <v>3750</v>
      </c>
      <c r="G106" s="208" t="s">
        <v>331</v>
      </c>
      <c r="H106" s="209">
        <v>4</v>
      </c>
      <c r="I106" s="210"/>
      <c r="J106" s="211">
        <f>ROUND(I106*H106,2)</f>
        <v>0</v>
      </c>
      <c r="K106" s="207" t="s">
        <v>177</v>
      </c>
      <c r="L106" s="43"/>
      <c r="M106" s="212" t="s">
        <v>1</v>
      </c>
      <c r="N106" s="213" t="s">
        <v>48</v>
      </c>
      <c r="O106" s="79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AR106" s="16" t="s">
        <v>489</v>
      </c>
      <c r="AT106" s="16" t="s">
        <v>173</v>
      </c>
      <c r="AU106" s="16" t="s">
        <v>87</v>
      </c>
      <c r="AY106" s="16" t="s">
        <v>171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6" t="s">
        <v>85</v>
      </c>
      <c r="BK106" s="216">
        <f>ROUND(I106*H106,2)</f>
        <v>0</v>
      </c>
      <c r="BL106" s="16" t="s">
        <v>489</v>
      </c>
      <c r="BM106" s="16" t="s">
        <v>3751</v>
      </c>
    </row>
    <row r="107" s="1" customFormat="1" ht="16.5" customHeight="1">
      <c r="B107" s="38"/>
      <c r="C107" s="261" t="s">
        <v>265</v>
      </c>
      <c r="D107" s="261" t="s">
        <v>383</v>
      </c>
      <c r="E107" s="262" t="s">
        <v>3752</v>
      </c>
      <c r="F107" s="263" t="s">
        <v>3753</v>
      </c>
      <c r="G107" s="264" t="s">
        <v>331</v>
      </c>
      <c r="H107" s="265">
        <v>4</v>
      </c>
      <c r="I107" s="266"/>
      <c r="J107" s="267">
        <f>ROUND(I107*H107,2)</f>
        <v>0</v>
      </c>
      <c r="K107" s="263" t="s">
        <v>177</v>
      </c>
      <c r="L107" s="268"/>
      <c r="M107" s="269" t="s">
        <v>1</v>
      </c>
      <c r="N107" s="270" t="s">
        <v>48</v>
      </c>
      <c r="O107" s="79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AR107" s="16" t="s">
        <v>805</v>
      </c>
      <c r="AT107" s="16" t="s">
        <v>383</v>
      </c>
      <c r="AU107" s="16" t="s">
        <v>87</v>
      </c>
      <c r="AY107" s="16" t="s">
        <v>171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6" t="s">
        <v>85</v>
      </c>
      <c r="BK107" s="216">
        <f>ROUND(I107*H107,2)</f>
        <v>0</v>
      </c>
      <c r="BL107" s="16" t="s">
        <v>805</v>
      </c>
      <c r="BM107" s="16" t="s">
        <v>3754</v>
      </c>
    </row>
    <row r="108" s="1" customFormat="1" ht="16.5" customHeight="1">
      <c r="B108" s="38"/>
      <c r="C108" s="261" t="s">
        <v>272</v>
      </c>
      <c r="D108" s="261" t="s">
        <v>383</v>
      </c>
      <c r="E108" s="262" t="s">
        <v>3755</v>
      </c>
      <c r="F108" s="263" t="s">
        <v>3756</v>
      </c>
      <c r="G108" s="264" t="s">
        <v>331</v>
      </c>
      <c r="H108" s="265">
        <v>4</v>
      </c>
      <c r="I108" s="266"/>
      <c r="J108" s="267">
        <f>ROUND(I108*H108,2)</f>
        <v>0</v>
      </c>
      <c r="K108" s="263" t="s">
        <v>177</v>
      </c>
      <c r="L108" s="268"/>
      <c r="M108" s="269" t="s">
        <v>1</v>
      </c>
      <c r="N108" s="270" t="s">
        <v>48</v>
      </c>
      <c r="O108" s="79"/>
      <c r="P108" s="214">
        <f>O108*H108</f>
        <v>0</v>
      </c>
      <c r="Q108" s="214">
        <v>0.00018000000000000001</v>
      </c>
      <c r="R108" s="214">
        <f>Q108*H108</f>
        <v>0.00072000000000000005</v>
      </c>
      <c r="S108" s="214">
        <v>0</v>
      </c>
      <c r="T108" s="215">
        <f>S108*H108</f>
        <v>0</v>
      </c>
      <c r="AR108" s="16" t="s">
        <v>805</v>
      </c>
      <c r="AT108" s="16" t="s">
        <v>383</v>
      </c>
      <c r="AU108" s="16" t="s">
        <v>87</v>
      </c>
      <c r="AY108" s="16" t="s">
        <v>171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6" t="s">
        <v>85</v>
      </c>
      <c r="BK108" s="216">
        <f>ROUND(I108*H108,2)</f>
        <v>0</v>
      </c>
      <c r="BL108" s="16" t="s">
        <v>805</v>
      </c>
      <c r="BM108" s="16" t="s">
        <v>3757</v>
      </c>
    </row>
    <row r="109" s="1" customFormat="1" ht="16.5" customHeight="1">
      <c r="B109" s="38"/>
      <c r="C109" s="205" t="s">
        <v>277</v>
      </c>
      <c r="D109" s="205" t="s">
        <v>173</v>
      </c>
      <c r="E109" s="206" t="s">
        <v>3758</v>
      </c>
      <c r="F109" s="207" t="s">
        <v>3759</v>
      </c>
      <c r="G109" s="208" t="s">
        <v>331</v>
      </c>
      <c r="H109" s="209">
        <v>8</v>
      </c>
      <c r="I109" s="210"/>
      <c r="J109" s="211">
        <f>ROUND(I109*H109,2)</f>
        <v>0</v>
      </c>
      <c r="K109" s="207" t="s">
        <v>177</v>
      </c>
      <c r="L109" s="43"/>
      <c r="M109" s="212" t="s">
        <v>1</v>
      </c>
      <c r="N109" s="213" t="s">
        <v>48</v>
      </c>
      <c r="O109" s="79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AR109" s="16" t="s">
        <v>489</v>
      </c>
      <c r="AT109" s="16" t="s">
        <v>173</v>
      </c>
      <c r="AU109" s="16" t="s">
        <v>87</v>
      </c>
      <c r="AY109" s="16" t="s">
        <v>171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6" t="s">
        <v>85</v>
      </c>
      <c r="BK109" s="216">
        <f>ROUND(I109*H109,2)</f>
        <v>0</v>
      </c>
      <c r="BL109" s="16" t="s">
        <v>489</v>
      </c>
      <c r="BM109" s="16" t="s">
        <v>3760</v>
      </c>
    </row>
    <row r="110" s="12" customFormat="1">
      <c r="B110" s="228"/>
      <c r="C110" s="229"/>
      <c r="D110" s="219" t="s">
        <v>180</v>
      </c>
      <c r="E110" s="230" t="s">
        <v>1</v>
      </c>
      <c r="F110" s="231" t="s">
        <v>3720</v>
      </c>
      <c r="G110" s="229"/>
      <c r="H110" s="232">
        <v>8</v>
      </c>
      <c r="I110" s="233"/>
      <c r="J110" s="229"/>
      <c r="K110" s="229"/>
      <c r="L110" s="234"/>
      <c r="M110" s="235"/>
      <c r="N110" s="236"/>
      <c r="O110" s="236"/>
      <c r="P110" s="236"/>
      <c r="Q110" s="236"/>
      <c r="R110" s="236"/>
      <c r="S110" s="236"/>
      <c r="T110" s="237"/>
      <c r="AT110" s="238" t="s">
        <v>180</v>
      </c>
      <c r="AU110" s="238" t="s">
        <v>87</v>
      </c>
      <c r="AV110" s="12" t="s">
        <v>87</v>
      </c>
      <c r="AW110" s="12" t="s">
        <v>38</v>
      </c>
      <c r="AX110" s="12" t="s">
        <v>85</v>
      </c>
      <c r="AY110" s="238" t="s">
        <v>171</v>
      </c>
    </row>
    <row r="111" s="1" customFormat="1" ht="16.5" customHeight="1">
      <c r="B111" s="38"/>
      <c r="C111" s="261" t="s">
        <v>7</v>
      </c>
      <c r="D111" s="261" t="s">
        <v>383</v>
      </c>
      <c r="E111" s="262" t="s">
        <v>3761</v>
      </c>
      <c r="F111" s="263" t="s">
        <v>3762</v>
      </c>
      <c r="G111" s="264" t="s">
        <v>331</v>
      </c>
      <c r="H111" s="265">
        <v>8</v>
      </c>
      <c r="I111" s="266"/>
      <c r="J111" s="267">
        <f>ROUND(I111*H111,2)</f>
        <v>0</v>
      </c>
      <c r="K111" s="263" t="s">
        <v>177</v>
      </c>
      <c r="L111" s="268"/>
      <c r="M111" s="269" t="s">
        <v>1</v>
      </c>
      <c r="N111" s="270" t="s">
        <v>48</v>
      </c>
      <c r="O111" s="79"/>
      <c r="P111" s="214">
        <f>O111*H111</f>
        <v>0</v>
      </c>
      <c r="Q111" s="214">
        <v>0.0070000000000000001</v>
      </c>
      <c r="R111" s="214">
        <f>Q111*H111</f>
        <v>0.056000000000000001</v>
      </c>
      <c r="S111" s="214">
        <v>0</v>
      </c>
      <c r="T111" s="215">
        <f>S111*H111</f>
        <v>0</v>
      </c>
      <c r="AR111" s="16" t="s">
        <v>805</v>
      </c>
      <c r="AT111" s="16" t="s">
        <v>383</v>
      </c>
      <c r="AU111" s="16" t="s">
        <v>87</v>
      </c>
      <c r="AY111" s="16" t="s">
        <v>171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6" t="s">
        <v>85</v>
      </c>
      <c r="BK111" s="216">
        <f>ROUND(I111*H111,2)</f>
        <v>0</v>
      </c>
      <c r="BL111" s="16" t="s">
        <v>805</v>
      </c>
      <c r="BM111" s="16" t="s">
        <v>3763</v>
      </c>
    </row>
    <row r="112" s="10" customFormat="1" ht="25.92" customHeight="1">
      <c r="B112" s="189"/>
      <c r="C112" s="190"/>
      <c r="D112" s="191" t="s">
        <v>76</v>
      </c>
      <c r="E112" s="192" t="s">
        <v>3362</v>
      </c>
      <c r="F112" s="192" t="s">
        <v>3363</v>
      </c>
      <c r="G112" s="190"/>
      <c r="H112" s="190"/>
      <c r="I112" s="193"/>
      <c r="J112" s="194">
        <f>BK112</f>
        <v>0</v>
      </c>
      <c r="K112" s="190"/>
      <c r="L112" s="195"/>
      <c r="M112" s="196"/>
      <c r="N112" s="197"/>
      <c r="O112" s="197"/>
      <c r="P112" s="198">
        <f>P113</f>
        <v>0</v>
      </c>
      <c r="Q112" s="197"/>
      <c r="R112" s="198">
        <f>R113</f>
        <v>0</v>
      </c>
      <c r="S112" s="197"/>
      <c r="T112" s="199">
        <f>T113</f>
        <v>0</v>
      </c>
      <c r="AR112" s="200" t="s">
        <v>178</v>
      </c>
      <c r="AT112" s="201" t="s">
        <v>76</v>
      </c>
      <c r="AU112" s="201" t="s">
        <v>77</v>
      </c>
      <c r="AY112" s="200" t="s">
        <v>171</v>
      </c>
      <c r="BK112" s="202">
        <f>BK113</f>
        <v>0</v>
      </c>
    </row>
    <row r="113" s="1" customFormat="1" ht="16.5" customHeight="1">
      <c r="B113" s="38"/>
      <c r="C113" s="205" t="s">
        <v>288</v>
      </c>
      <c r="D113" s="205" t="s">
        <v>173</v>
      </c>
      <c r="E113" s="206" t="s">
        <v>3364</v>
      </c>
      <c r="F113" s="207" t="s">
        <v>3764</v>
      </c>
      <c r="G113" s="208" t="s">
        <v>2716</v>
      </c>
      <c r="H113" s="209">
        <v>16</v>
      </c>
      <c r="I113" s="210"/>
      <c r="J113" s="211">
        <f>ROUND(I113*H113,2)</f>
        <v>0</v>
      </c>
      <c r="K113" s="207" t="s">
        <v>1</v>
      </c>
      <c r="L113" s="43"/>
      <c r="M113" s="271" t="s">
        <v>1</v>
      </c>
      <c r="N113" s="272" t="s">
        <v>48</v>
      </c>
      <c r="O113" s="273"/>
      <c r="P113" s="274">
        <f>O113*H113</f>
        <v>0</v>
      </c>
      <c r="Q113" s="274">
        <v>0</v>
      </c>
      <c r="R113" s="274">
        <f>Q113*H113</f>
        <v>0</v>
      </c>
      <c r="S113" s="274">
        <v>0</v>
      </c>
      <c r="T113" s="275">
        <f>S113*H113</f>
        <v>0</v>
      </c>
      <c r="AR113" s="16" t="s">
        <v>3366</v>
      </c>
      <c r="AT113" s="16" t="s">
        <v>173</v>
      </c>
      <c r="AU113" s="16" t="s">
        <v>85</v>
      </c>
      <c r="AY113" s="16" t="s">
        <v>171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6" t="s">
        <v>85</v>
      </c>
      <c r="BK113" s="216">
        <f>ROUND(I113*H113,2)</f>
        <v>0</v>
      </c>
      <c r="BL113" s="16" t="s">
        <v>3366</v>
      </c>
      <c r="BM113" s="16" t="s">
        <v>3765</v>
      </c>
    </row>
    <row r="114" s="1" customFormat="1" ht="6.96" customHeight="1">
      <c r="B114" s="57"/>
      <c r="C114" s="58"/>
      <c r="D114" s="58"/>
      <c r="E114" s="58"/>
      <c r="F114" s="58"/>
      <c r="G114" s="58"/>
      <c r="H114" s="58"/>
      <c r="I114" s="155"/>
      <c r="J114" s="58"/>
      <c r="K114" s="58"/>
      <c r="L114" s="43"/>
    </row>
  </sheetData>
  <sheetProtection sheet="1" autoFilter="0" formatColumns="0" formatRows="0" objects="1" scenarios="1" spinCount="100000" saltValue="xpl7MzDIEPGEd20N7AEnJCIM1VmJ2N+kyuUBnctQKzylcsfqIKj7HwROvDL/DFeV9axJ0Ooyo/xp0B3tt8n4Rg==" hashValue="wKsG7pu0jeAWaU7HAkUW3k0/owV++nQ+b+kQndYMnkcX5QkCxgc01QgzMJ/7b4w66CcI4jpGaEXAROPCbqZAag==" algorithmName="SHA-512" password="CC35"/>
  <autoFilter ref="C81:K11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DESKTOP-239ODQK\Lucie</dc:creator>
  <cp:lastModifiedBy>DESKTOP-239ODQK\Lucie</cp:lastModifiedBy>
  <dcterms:created xsi:type="dcterms:W3CDTF">2019-04-23T12:57:00Z</dcterms:created>
  <dcterms:modified xsi:type="dcterms:W3CDTF">2019-04-23T12:57:18Z</dcterms:modified>
</cp:coreProperties>
</file>