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SO-01.1 - Architektonicko..." sheetId="2" r:id="rId2"/>
    <sheet name="SO-01.2 - Vodovod, kanali..." sheetId="3" r:id="rId3"/>
    <sheet name="SO-01.3 - UT" sheetId="4" r:id="rId4"/>
    <sheet name="SO-01.4.1 - Elektroinstalace" sheetId="5" r:id="rId5"/>
    <sheet name="SO-01.4.2 - Kabely" sheetId="6" r:id="rId6"/>
    <sheet name="SO-01.4.3 - Svítidla" sheetId="7" r:id="rId7"/>
    <sheet name="SO-01.4.4 - Rozvaděče" sheetId="8" r:id="rId8"/>
    <sheet name="SO-01.5.1 - Univerzální k..." sheetId="9" r:id="rId9"/>
    <sheet name="SO-01.5.2 - Kamerový systém" sheetId="10" r:id="rId10"/>
    <sheet name="SO-01.5.3 - AV technika" sheetId="11" r:id="rId11"/>
    <sheet name="SO-01.5.4 - Domácí rozhlas" sheetId="12" r:id="rId12"/>
    <sheet name="SO-01.5.5 - Příprava pro ..." sheetId="13" r:id="rId13"/>
    <sheet name="SO-01.5.6 - Tísňový systém" sheetId="14" r:id="rId14"/>
    <sheet name="SO-01.5.7 - Společné kabe..." sheetId="15" r:id="rId15"/>
    <sheet name="SO-01.5.8 - Ostatní náklady" sheetId="16" r:id="rId16"/>
    <sheet name="SO-01.6.1 - Větrání učeben" sheetId="17" r:id="rId17"/>
    <sheet name="SO-01.6.2 - Chlazení učeben" sheetId="18" r:id="rId18"/>
    <sheet name="SO-01.6.3 - Větrání wc" sheetId="19" r:id="rId19"/>
    <sheet name="SO-01.6.4 - Montážní prác..." sheetId="20" r:id="rId20"/>
    <sheet name="SO-01.6.5 - Stavba" sheetId="21" r:id="rId21"/>
    <sheet name="SO-01.6.6 - Ostatní " sheetId="22" r:id="rId22"/>
    <sheet name="SO-02 - Zpevněné plochy" sheetId="23" r:id="rId23"/>
    <sheet name="SO-03 - Venkovní a sadovn..." sheetId="24" r:id="rId24"/>
    <sheet name="SO-04 - VRN" sheetId="25" r:id="rId25"/>
    <sheet name="Pokyny pro vyplnění" sheetId="26" r:id="rId26"/>
  </sheets>
  <definedNames>
    <definedName name="_xlnm.Print_Area" localSheetId="0">'Rekapitulace stavby'!$D$4:$AO$36,'Rekapitulace stavby'!$C$42:$AQ$83</definedName>
    <definedName name="_xlnm._FilterDatabase" localSheetId="1" hidden="1">'SO-01.1 - Architektonicko...'!$C$112:$K$1696</definedName>
    <definedName name="_xlnm.Print_Area" localSheetId="1">'SO-01.1 - Architektonicko...'!$C$4:$J$41,'SO-01.1 - Architektonicko...'!$C$47:$J$92,'SO-01.1 - Architektonicko...'!$C$98:$K$1696</definedName>
    <definedName name="_xlnm._FilterDatabase" localSheetId="2" hidden="1">'SO-01.2 - Vodovod, kanali...'!$C$93:$K$193</definedName>
    <definedName name="_xlnm.Print_Area" localSheetId="2">'SO-01.2 - Vodovod, kanali...'!$C$4:$J$41,'SO-01.2 - Vodovod, kanali...'!$C$47:$J$73,'SO-01.2 - Vodovod, kanali...'!$C$79:$K$193</definedName>
    <definedName name="_xlnm._FilterDatabase" localSheetId="3" hidden="1">'SO-01.3 - UT'!$C$91:$K$175</definedName>
    <definedName name="_xlnm.Print_Area" localSheetId="3">'SO-01.3 - UT'!$C$4:$J$41,'SO-01.3 - UT'!$C$47:$J$71,'SO-01.3 - UT'!$C$77:$K$175</definedName>
    <definedName name="_xlnm._FilterDatabase" localSheetId="4" hidden="1">'SO-01.4.1 - Elektroinstalace'!$C$90:$K$124</definedName>
    <definedName name="_xlnm.Print_Area" localSheetId="4">'SO-01.4.1 - Elektroinstalace'!$C$4:$J$43,'SO-01.4.1 - Elektroinstalace'!$C$49:$J$68,'SO-01.4.1 - Elektroinstalace'!$C$74:$K$124</definedName>
    <definedName name="_xlnm._FilterDatabase" localSheetId="5" hidden="1">'SO-01.4.2 - Kabely'!$C$90:$K$102</definedName>
    <definedName name="_xlnm.Print_Area" localSheetId="5">'SO-01.4.2 - Kabely'!$C$4:$J$43,'SO-01.4.2 - Kabely'!$C$49:$J$68,'SO-01.4.2 - Kabely'!$C$74:$K$102</definedName>
    <definedName name="_xlnm._FilterDatabase" localSheetId="6" hidden="1">'SO-01.4.3 - Svítidla'!$C$90:$K$105</definedName>
    <definedName name="_xlnm.Print_Area" localSheetId="6">'SO-01.4.3 - Svítidla'!$C$4:$J$43,'SO-01.4.3 - Svítidla'!$C$49:$J$68,'SO-01.4.3 - Svítidla'!$C$74:$K$105</definedName>
    <definedName name="_xlnm._FilterDatabase" localSheetId="7" hidden="1">'SO-01.4.4 - Rozvaděče'!$C$91:$K$111</definedName>
    <definedName name="_xlnm.Print_Area" localSheetId="7">'SO-01.4.4 - Rozvaděče'!$C$4:$J$43,'SO-01.4.4 - Rozvaděče'!$C$49:$J$69,'SO-01.4.4 - Rozvaděče'!$C$75:$K$111</definedName>
    <definedName name="_xlnm._FilterDatabase" localSheetId="8" hidden="1">'SO-01.5.1 - Univerzální k...'!$C$90:$K$129</definedName>
    <definedName name="_xlnm.Print_Area" localSheetId="8">'SO-01.5.1 - Univerzální k...'!$C$4:$J$43,'SO-01.5.1 - Univerzální k...'!$C$49:$J$68,'SO-01.5.1 - Univerzální k...'!$C$74:$K$129</definedName>
    <definedName name="_xlnm._FilterDatabase" localSheetId="9" hidden="1">'SO-01.5.2 - Kamerový systém'!$C$90:$K$104</definedName>
    <definedName name="_xlnm.Print_Area" localSheetId="9">'SO-01.5.2 - Kamerový systém'!$C$4:$J$43,'SO-01.5.2 - Kamerový systém'!$C$49:$J$68,'SO-01.5.2 - Kamerový systém'!$C$74:$K$104</definedName>
    <definedName name="_xlnm._FilterDatabase" localSheetId="10" hidden="1">'SO-01.5.3 - AV technika'!$C$90:$K$97</definedName>
    <definedName name="_xlnm.Print_Area" localSheetId="10">'SO-01.5.3 - AV technika'!$C$4:$J$43,'SO-01.5.3 - AV technika'!$C$49:$J$68,'SO-01.5.3 - AV technika'!$C$74:$K$97</definedName>
    <definedName name="_xlnm._FilterDatabase" localSheetId="11" hidden="1">'SO-01.5.4 - Domácí rozhlas'!$C$90:$K$100</definedName>
    <definedName name="_xlnm.Print_Area" localSheetId="11">'SO-01.5.4 - Domácí rozhlas'!$C$4:$J$43,'SO-01.5.4 - Domácí rozhlas'!$C$49:$J$68,'SO-01.5.4 - Domácí rozhlas'!$C$74:$K$100</definedName>
    <definedName name="_xlnm._FilterDatabase" localSheetId="12" hidden="1">'SO-01.5.5 - Příprava pro ...'!$C$90:$K$96</definedName>
    <definedName name="_xlnm.Print_Area" localSheetId="12">'SO-01.5.5 - Příprava pro ...'!$C$4:$J$43,'SO-01.5.5 - Příprava pro ...'!$C$49:$J$68,'SO-01.5.5 - Příprava pro ...'!$C$74:$K$96</definedName>
    <definedName name="_xlnm._FilterDatabase" localSheetId="13" hidden="1">'SO-01.5.6 - Tísňový systém'!$C$90:$K$100</definedName>
    <definedName name="_xlnm.Print_Area" localSheetId="13">'SO-01.5.6 - Tísňový systém'!$C$4:$J$43,'SO-01.5.6 - Tísňový systém'!$C$49:$J$68,'SO-01.5.6 - Tísňový systém'!$C$74:$K$100</definedName>
    <definedName name="_xlnm._FilterDatabase" localSheetId="14" hidden="1">'SO-01.5.7 - Společné kabe...'!$C$90:$K$118</definedName>
    <definedName name="_xlnm.Print_Area" localSheetId="14">'SO-01.5.7 - Společné kabe...'!$C$4:$J$43,'SO-01.5.7 - Společné kabe...'!$C$49:$J$68,'SO-01.5.7 - Společné kabe...'!$C$74:$K$118</definedName>
    <definedName name="_xlnm._FilterDatabase" localSheetId="15" hidden="1">'SO-01.5.8 - Ostatní náklady'!$C$90:$K$96</definedName>
    <definedName name="_xlnm.Print_Area" localSheetId="15">'SO-01.5.8 - Ostatní náklady'!$C$4:$J$43,'SO-01.5.8 - Ostatní náklady'!$C$49:$J$68,'SO-01.5.8 - Ostatní náklady'!$C$74:$K$96</definedName>
    <definedName name="_xlnm._FilterDatabase" localSheetId="16" hidden="1">'SO-01.6.1 - Větrání učeben'!$C$90:$K$105</definedName>
    <definedName name="_xlnm.Print_Area" localSheetId="16">'SO-01.6.1 - Větrání učeben'!$C$4:$J$43,'SO-01.6.1 - Větrání učeben'!$C$49:$J$68,'SO-01.6.1 - Větrání učeben'!$C$74:$K$105</definedName>
    <definedName name="_xlnm._FilterDatabase" localSheetId="17" hidden="1">'SO-01.6.2 - Chlazení učeben'!$C$90:$K$94</definedName>
    <definedName name="_xlnm.Print_Area" localSheetId="17">'SO-01.6.2 - Chlazení učeben'!$C$4:$J$43,'SO-01.6.2 - Chlazení učeben'!$C$49:$J$68,'SO-01.6.2 - Chlazení učeben'!$C$74:$K$94</definedName>
    <definedName name="_xlnm._FilterDatabase" localSheetId="18" hidden="1">'SO-01.6.3 - Větrání wc'!$C$90:$K$98</definedName>
    <definedName name="_xlnm.Print_Area" localSheetId="18">'SO-01.6.3 - Větrání wc'!$C$4:$J$43,'SO-01.6.3 - Větrání wc'!$C$49:$J$68,'SO-01.6.3 - Větrání wc'!$C$74:$K$98</definedName>
    <definedName name="_xlnm._FilterDatabase" localSheetId="19" hidden="1">'SO-01.6.4 - Montážní prác...'!$C$90:$K$96</definedName>
    <definedName name="_xlnm.Print_Area" localSheetId="19">'SO-01.6.4 - Montážní prác...'!$C$4:$J$43,'SO-01.6.4 - Montážní prác...'!$C$49:$J$68,'SO-01.6.4 - Montážní prác...'!$C$74:$K$96</definedName>
    <definedName name="_xlnm._FilterDatabase" localSheetId="20" hidden="1">'SO-01.6.5 - Stavba'!$C$90:$K$99</definedName>
    <definedName name="_xlnm.Print_Area" localSheetId="20">'SO-01.6.5 - Stavba'!$C$4:$J$43,'SO-01.6.5 - Stavba'!$C$49:$J$68,'SO-01.6.5 - Stavba'!$C$74:$K$99</definedName>
    <definedName name="_xlnm._FilterDatabase" localSheetId="21" hidden="1">'SO-01.6.6 - Ostatní '!$C$90:$K$95</definedName>
    <definedName name="_xlnm.Print_Area" localSheetId="21">'SO-01.6.6 - Ostatní '!$C$4:$J$43,'SO-01.6.6 - Ostatní '!$C$49:$J$68,'SO-01.6.6 - Ostatní '!$C$74:$K$95</definedName>
    <definedName name="_xlnm._FilterDatabase" localSheetId="22" hidden="1">'SO-02 - Zpevněné plochy'!$C$83:$K$116</definedName>
    <definedName name="_xlnm.Print_Area" localSheetId="22">'SO-02 - Zpevněné plochy'!$C$4:$J$39,'SO-02 - Zpevněné plochy'!$C$45:$J$65,'SO-02 - Zpevněné plochy'!$C$71:$K$116</definedName>
    <definedName name="_xlnm._FilterDatabase" localSheetId="23" hidden="1">'SO-03 - Venkovní a sadovn...'!$C$83:$K$135</definedName>
    <definedName name="_xlnm.Print_Area" localSheetId="23">'SO-03 - Venkovní a sadovn...'!$C$4:$J$39,'SO-03 - Venkovní a sadovn...'!$C$45:$J$65,'SO-03 - Venkovní a sadovn...'!$C$71:$K$135</definedName>
    <definedName name="_xlnm._FilterDatabase" localSheetId="24" hidden="1">'SO-04 - VRN'!$C$82:$K$96</definedName>
    <definedName name="_xlnm.Print_Area" localSheetId="24">'SO-04 - VRN'!$C$4:$J$39,'SO-04 - VRN'!$C$45:$J$64,'SO-04 - VRN'!$C$70:$K$96</definedName>
    <definedName name="_xlnm.Print_Area" localSheetId="25">'Pokyny pro vyplnění'!$B$2:$K$71,'Pokyny pro vyplnění'!$B$74:$K$118,'Pokyny pro vyplnění'!$B$121:$K$190,'Pokyny pro vyplnění'!$B$198:$K$218</definedName>
    <definedName name="_xlnm.Print_Titles" localSheetId="0">'Rekapitulace stavby'!$52:$52</definedName>
    <definedName name="_xlnm.Print_Titles" localSheetId="1">'SO-01.1 - Architektonicko...'!$112:$112</definedName>
    <definedName name="_xlnm.Print_Titles" localSheetId="3">'SO-01.3 - UT'!$91:$91</definedName>
    <definedName name="_xlnm.Print_Titles" localSheetId="4">'SO-01.4.1 - Elektroinstalace'!$90:$90</definedName>
    <definedName name="_xlnm.Print_Titles" localSheetId="5">'SO-01.4.2 - Kabely'!$90:$90</definedName>
    <definedName name="_xlnm.Print_Titles" localSheetId="6">'SO-01.4.3 - Svítidla'!$90:$90</definedName>
    <definedName name="_xlnm.Print_Titles" localSheetId="7">'SO-01.4.4 - Rozvaděče'!$91:$91</definedName>
    <definedName name="_xlnm.Print_Titles" localSheetId="8">'SO-01.5.1 - Univerzální k...'!$90:$90</definedName>
    <definedName name="_xlnm.Print_Titles" localSheetId="9">'SO-01.5.2 - Kamerový systém'!$90:$90</definedName>
    <definedName name="_xlnm.Print_Titles" localSheetId="10">'SO-01.5.3 - AV technika'!$90:$90</definedName>
    <definedName name="_xlnm.Print_Titles" localSheetId="11">'SO-01.5.4 - Domácí rozhlas'!$90:$90</definedName>
    <definedName name="_xlnm.Print_Titles" localSheetId="12">'SO-01.5.5 - Příprava pro ...'!$90:$90</definedName>
    <definedName name="_xlnm.Print_Titles" localSheetId="13">'SO-01.5.6 - Tísňový systém'!$90:$90</definedName>
    <definedName name="_xlnm.Print_Titles" localSheetId="14">'SO-01.5.7 - Společné kabe...'!$90:$90</definedName>
    <definedName name="_xlnm.Print_Titles" localSheetId="15">'SO-01.5.8 - Ostatní náklady'!$90:$90</definedName>
    <definedName name="_xlnm.Print_Titles" localSheetId="16">'SO-01.6.1 - Větrání učeben'!$90:$90</definedName>
    <definedName name="_xlnm.Print_Titles" localSheetId="17">'SO-01.6.2 - Chlazení učeben'!$90:$90</definedName>
    <definedName name="_xlnm.Print_Titles" localSheetId="18">'SO-01.6.3 - Větrání wc'!$90:$90</definedName>
    <definedName name="_xlnm.Print_Titles" localSheetId="19">'SO-01.6.4 - Montážní prác...'!$90:$90</definedName>
    <definedName name="_xlnm.Print_Titles" localSheetId="20">'SO-01.6.5 - Stavba'!$90:$90</definedName>
    <definedName name="_xlnm.Print_Titles" localSheetId="21">'SO-01.6.6 - Ostatní '!$90:$90</definedName>
    <definedName name="_xlnm.Print_Titles" localSheetId="22">'SO-02 - Zpevněné plochy'!$83:$83</definedName>
    <definedName name="_xlnm.Print_Titles" localSheetId="23">'SO-03 - Venkovní a sadovn...'!$83:$83</definedName>
    <definedName name="_xlnm.Print_Titles" localSheetId="24">'SO-04 - VRN'!$82:$82</definedName>
  </definedNames>
  <calcPr fullCalcOnLoad="1"/>
</workbook>
</file>

<file path=xl/sharedStrings.xml><?xml version="1.0" encoding="utf-8"?>
<sst xmlns="http://schemas.openxmlformats.org/spreadsheetml/2006/main" count="26032" uniqueCount="3217">
  <si>
    <t>Export Komplet</t>
  </si>
  <si>
    <t>VZ</t>
  </si>
  <si>
    <t>2.0</t>
  </si>
  <si>
    <t>ZAMOK</t>
  </si>
  <si>
    <t>False</t>
  </si>
  <si>
    <t>{c82f428a-f8a5-4ef5-ac25-23e4c73ec047}</t>
  </si>
  <si>
    <t>0,01</t>
  </si>
  <si>
    <t>21</t>
  </si>
  <si>
    <t>15</t>
  </si>
  <si>
    <t>REKAPITULACE STAVBY</t>
  </si>
  <si>
    <t>v ---  níže se nacházejí doplnkové a pomocné údaje k sestavám  --- v</t>
  </si>
  <si>
    <t>Návod na vyplnění</t>
  </si>
  <si>
    <t>0,001</t>
  </si>
  <si>
    <t>Kód:</t>
  </si>
  <si>
    <t>201827</t>
  </si>
  <si>
    <t>Měnit lze pouze buňky se žlutým podbarvením!
1) v Rekapitulaci stavby vyplňte údaje o Uchazeči (přenesou se do ostatních sestav i v jiných listech)
2) na vybraných listech vyplňte v sestavě Soupis prací ceny u položek</t>
  </si>
  <si>
    <t>Stavba:</t>
  </si>
  <si>
    <t>Vestavba podkroví ZŠ Kmochova</t>
  </si>
  <si>
    <t>KSO:</t>
  </si>
  <si>
    <t>801 32 16</t>
  </si>
  <si>
    <t>CC-CZ:</t>
  </si>
  <si>
    <t/>
  </si>
  <si>
    <t>Místo:</t>
  </si>
  <si>
    <t>Kmochova č.p. 943</t>
  </si>
  <si>
    <t>Datum:</t>
  </si>
  <si>
    <t>8. 11. 2018</t>
  </si>
  <si>
    <t>Zadavatel:</t>
  </si>
  <si>
    <t>IČ:</t>
  </si>
  <si>
    <t>29007747</t>
  </si>
  <si>
    <t>SONET Building s.r.o</t>
  </si>
  <si>
    <t>DIČ:</t>
  </si>
  <si>
    <t>Uchazeč:</t>
  </si>
  <si>
    <t>Vyplň údaj</t>
  </si>
  <si>
    <t>Projektant:</t>
  </si>
  <si>
    <t>Sodomka Lukáš</t>
  </si>
  <si>
    <t>True</t>
  </si>
  <si>
    <t>Zpracovatel:</t>
  </si>
  <si>
    <t>13193902</t>
  </si>
  <si>
    <t>Toman Martin</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</si>
  <si>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</si>
  <si>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</si>
  <si>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</si>
  <si>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</si>
  <si>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</si>
  <si>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</si>
  <si>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</si>
  <si>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</si>
  <si>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</si>
  <si>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</si>
  <si>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</si>
  <si>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</si>
  <si>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</si>
  <si>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</si>
  <si>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</si>
  <si>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</si>
  <si>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</si>
  <si>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</si>
  <si>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</si>
  <si>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</si>
  <si>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</si>
  <si>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</si>
  <si>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</si>
  <si>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</si>
  <si>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</si>
  <si>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</si>
  <si>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</si>
  <si>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</si>
  <si>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</si>
  <si>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</si>
  <si>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</si>
  <si>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</si>
  <si>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</si>
  <si>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</si>
  <si>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</si>
  <si>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</si>
  <si>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</si>
  <si>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</si>
  <si>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</si>
  <si>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</si>
  <si>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SO-01</t>
  </si>
  <si>
    <t>Stavební objekt</t>
  </si>
  <si>
    <t>STA</t>
  </si>
  <si>
    <t>1</t>
  </si>
  <si>
    <t>{d4f4eb51-a00c-440b-9828-847ef3fd54ef}</t>
  </si>
  <si>
    <t>2</t>
  </si>
  <si>
    <t>/</t>
  </si>
  <si>
    <t>SO-01.1</t>
  </si>
  <si>
    <t>Architektonicko-stavební řešení</t>
  </si>
  <si>
    <t>Soupis</t>
  </si>
  <si>
    <t>{e3e5d82c-dbb2-4122-8f9d-aad1e7c4c6d5}</t>
  </si>
  <si>
    <t>SO-01.2</t>
  </si>
  <si>
    <t>Vodovod, kanalizace, zařizovací předměty</t>
  </si>
  <si>
    <t>{497bdce3-af7c-4b44-bca0-2dd3388a4844}</t>
  </si>
  <si>
    <t>SO-01.3</t>
  </si>
  <si>
    <t>UT</t>
  </si>
  <si>
    <t>{77909f34-3285-4fb3-accb-8a1c66bddec4}</t>
  </si>
  <si>
    <t>SO-01.4</t>
  </si>
  <si>
    <t>Silnoproud</t>
  </si>
  <si>
    <t>{bc688ed0-9f91-42b0-8fee-35489816447f}</t>
  </si>
  <si>
    <t>SO-01.4.1</t>
  </si>
  <si>
    <t>Elektroinstalace</t>
  </si>
  <si>
    <t>3</t>
  </si>
  <si>
    <t>{2e39cded-d51c-4c42-be75-c1336059aeab}</t>
  </si>
  <si>
    <t>SO-01.4.2</t>
  </si>
  <si>
    <t>Kabely</t>
  </si>
  <si>
    <t>{bd0b86d8-143f-4818-a3f3-5b5abd33de58}</t>
  </si>
  <si>
    <t>SO-01.4.3</t>
  </si>
  <si>
    <t>Svítidla</t>
  </si>
  <si>
    <t>{367bfbca-5b17-4c90-9bee-29558dfeffad}</t>
  </si>
  <si>
    <t>SO-01.4.4</t>
  </si>
  <si>
    <t>Rozvaděče</t>
  </si>
  <si>
    <t>{9ac4b562-ffd9-4b3d-9815-d8c93b36cc7a}</t>
  </si>
  <si>
    <t>SO-01.5</t>
  </si>
  <si>
    <t>Slaboproud</t>
  </si>
  <si>
    <t>{f756b968-d139-4cd9-99b0-b2236dc518bb}</t>
  </si>
  <si>
    <t>SO-01.5.1</t>
  </si>
  <si>
    <t>Univerzální kabelážní systém</t>
  </si>
  <si>
    <t>{a968de2f-b2e0-40a0-bec6-7e22f0912681}</t>
  </si>
  <si>
    <t>SO-01.5.2</t>
  </si>
  <si>
    <t>Kamerový systém</t>
  </si>
  <si>
    <t>{b4575054-b5c3-4f1a-9c28-457de02bceba}</t>
  </si>
  <si>
    <t>SO-01.5.3</t>
  </si>
  <si>
    <t>AV technika</t>
  </si>
  <si>
    <t>{b79e649c-87b0-4c59-adfc-0d1f25ef39c5}</t>
  </si>
  <si>
    <t>SO-01.5.4</t>
  </si>
  <si>
    <t>Domácí rozhlas</t>
  </si>
  <si>
    <t>{a2258e54-f12f-4471-9d56-67a503015782}</t>
  </si>
  <si>
    <t>SO-01.5.5</t>
  </si>
  <si>
    <t>Příprava pro ozvučení</t>
  </si>
  <si>
    <t>{c53d29f7-2178-4cc2-b607-0f26d08aca15}</t>
  </si>
  <si>
    <t>SO-01.5.6</t>
  </si>
  <si>
    <t>Tísňový systém</t>
  </si>
  <si>
    <t>{84dddbea-9550-4a66-b4d2-4a7dea485215}</t>
  </si>
  <si>
    <t>SO-01.5.7</t>
  </si>
  <si>
    <t>Společné kabelové trasy</t>
  </si>
  <si>
    <t>{3a842b10-ca9e-4e87-a679-d7f6105f4181}</t>
  </si>
  <si>
    <t>SO-01.5.8</t>
  </si>
  <si>
    <t>Ostatní náklady</t>
  </si>
  <si>
    <t>{0e8b4a96-0250-481d-bfbf-433f705265e3}</t>
  </si>
  <si>
    <t>SO-01.6</t>
  </si>
  <si>
    <t>VZT</t>
  </si>
  <si>
    <t>{cbd99c73-0436-4ba1-a8bd-faff71cb2aa8}</t>
  </si>
  <si>
    <t>SO-01.6.1</t>
  </si>
  <si>
    <t>Větrání učeben</t>
  </si>
  <si>
    <t>{f0efb39d-7068-419f-a82f-3872219a67b8}</t>
  </si>
  <si>
    <t>SO-01.6.2</t>
  </si>
  <si>
    <t>Chlazení učeben</t>
  </si>
  <si>
    <t>{ad9a4251-f2fd-4d6f-a7f3-5a5f1a923ad4}</t>
  </si>
  <si>
    <t>SO-01.6.3</t>
  </si>
  <si>
    <t>Větrání wc</t>
  </si>
  <si>
    <t>{60e5cc30-7b6c-4d2b-b98e-5ba8738cda32}</t>
  </si>
  <si>
    <t>SO-01.6.4</t>
  </si>
  <si>
    <t>Montážní práce a materiál</t>
  </si>
  <si>
    <t>{d3306b08-eda0-437a-8a76-4cbfb7252379}</t>
  </si>
  <si>
    <t>SO-01.6.5</t>
  </si>
  <si>
    <t>Stavba</t>
  </si>
  <si>
    <t>{1aa41df6-98ba-4be9-a191-6545532c832e}</t>
  </si>
  <si>
    <t>SO-01.6.6</t>
  </si>
  <si>
    <t xml:space="preserve">Ostatní </t>
  </si>
  <si>
    <t>{c72bba22-f91d-4d30-8d76-6be718d79389}</t>
  </si>
  <si>
    <t>SO-02</t>
  </si>
  <si>
    <t>Zpevněné plochy</t>
  </si>
  <si>
    <t>{75a165ce-da7c-45be-b796-487c8b936e7d}</t>
  </si>
  <si>
    <t>SO-03</t>
  </si>
  <si>
    <t>Venkovní a sadovnické úpravy</t>
  </si>
  <si>
    <t>{186c685f-4438-414d-8639-a80c5ccdb4ac}</t>
  </si>
  <si>
    <t>SO-04</t>
  </si>
  <si>
    <t>VRN</t>
  </si>
  <si>
    <t>{96550852-a422-44d9-9427-4dcb6ecbb04a}</t>
  </si>
  <si>
    <t>KRYCÍ LIST SOUPISU PRACÍ</t>
  </si>
  <si>
    <t>Objekt:</t>
  </si>
  <si>
    <t>SO-01 - Stavební objekt</t>
  </si>
  <si>
    <t>Soupis:</t>
  </si>
  <si>
    <t>SO-01.1 - Architektonicko-stavební řešení</t>
  </si>
  <si>
    <t>REKAPITULACE ČLENĚNÍ SOUPISU PRACÍ</t>
  </si>
  <si>
    <t>Kód dílu - Popis</t>
  </si>
  <si>
    <t>Cena celkem [CZK]</t>
  </si>
  <si>
    <t>-1</t>
  </si>
  <si>
    <t>HSV - Práce a dodávky HSV</t>
  </si>
  <si>
    <t xml:space="preserve">    1 - Zemní práce</t>
  </si>
  <si>
    <t xml:space="preserve">    2 - Zakládání</t>
  </si>
  <si>
    <t xml:space="preserve">    3 - Svislé a kompletní konstrukce</t>
  </si>
  <si>
    <t xml:space="preserve">    4 - Vodorovné konstrukce</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</si>
  <si>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</si>
  <si>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</si>
  <si>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</si>
  <si>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</si>
  <si>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</si>
  <si>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</si>
  <si>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712 - Povlakové krytiny</t>
  </si>
  <si>
    <t xml:space="preserve">    713 - Izolace tepelné</t>
  </si>
  <si>
    <t xml:space="preserve">    721 - Zdravotechnika - vnitřní kanalizace</t>
  </si>
  <si>
    <t xml:space="preserve">    727 - Zdravotechnika - požární ochrana</t>
  </si>
  <si>
    <t xml:space="preserve">    762 - Konstrukce tesařské</t>
  </si>
  <si>
    <t xml:space="preserve">    763 - Konstrukce suché výstavby</t>
  </si>
  <si>
    <t xml:space="preserve">    764 - Konstrukce klempířské</t>
  </si>
  <si>
    <t xml:space="preserve">    765 - Krytina skládaná</t>
  </si>
  <si>
    <t xml:space="preserve">    766 - Konstrukce truhlářské</t>
  </si>
  <si>
    <t xml:space="preserve">    767 - Konstrukce zámečnické</t>
  </si>
  <si>
    <t xml:space="preserve">    771 - Podlahy z dlaždic</t>
  </si>
  <si>
    <t xml:space="preserve">    776 - Podlahy povlakové</t>
  </si>
  <si>
    <t xml:space="preserve">    781 - Dokončovací práce - obklady</t>
  </si>
  <si>
    <t xml:space="preserve">    783 - Dokončovací práce - nátěry</t>
  </si>
  <si>
    <t xml:space="preserve">    784 - Dokončovací práce - malby a tapety</t>
  </si>
  <si>
    <t xml:space="preserve">    786 - Dokončovací práce - čalounické úpravy</t>
  </si>
  <si>
    <t>HZS - Hodinové zúčtovací sazby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</si>
  <si>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</si>
  <si>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</si>
  <si>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</si>
  <si>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</si>
  <si>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</si>
  <si>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</si>
  <si>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</si>
  <si>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</si>
  <si>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</si>
  <si>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</si>
  <si>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</si>
  <si>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</si>
  <si>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</si>
  <si>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</si>
  <si>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</si>
  <si>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</si>
  <si>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</si>
  <si>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</si>
  <si>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131203101</t>
  </si>
  <si>
    <t>Hloubení zapažených i nezapažených jam ručním nebo pneumatickým nářadím s urovnáním dna do předepsaného profilu a spádu v horninách tř. 3 soudržných</t>
  </si>
  <si>
    <t>m3</t>
  </si>
  <si>
    <t>CS ÚRS 2018 02</t>
  </si>
  <si>
    <t>4</t>
  </si>
  <si>
    <t>1564017057</t>
  </si>
  <si>
    <t>PSC</t>
  </si>
  <si>
    <t xml:space="preserve">Poznámka k souboru cen:
1. V cenách jsou započteny i náklady na přehození výkopku na přilehlém terénu na vzdálenost do 3 m od okraje jámy nebo naložení na dopravní prostředek.
2. V cenách 10-3101 až 40-3102 jsou započteny i náklady na svislý přesun horniny po házečkách do 2 metrů.
</t>
  </si>
  <si>
    <t>VV</t>
  </si>
  <si>
    <t>výtahová šachta</t>
  </si>
  <si>
    <t>2,68*2,9*2,71</t>
  </si>
  <si>
    <t>Součet</t>
  </si>
  <si>
    <t>131203109</t>
  </si>
  <si>
    <t>Hloubení zapažených i nezapažených jam ručním nebo pneumatickým nářadím s urovnáním dna do předepsaného profilu a spádu v horninách tř. 3 Příplatek k cenám za lepivost horniny tř. 3</t>
  </si>
  <si>
    <t>1958585738</t>
  </si>
  <si>
    <t>21,062</t>
  </si>
  <si>
    <t>132201401</t>
  </si>
  <si>
    <t>Hloubená vykopávka pod základy ručně s přehozením výkopku na vzdálenost 3 m nebo s naložením na ruční dopravní prostředek v hornině tř. 3</t>
  </si>
  <si>
    <t>-593062383</t>
  </si>
  <si>
    <t xml:space="preserve">Poznámka k souboru cen:
1. V ceně nejsou započteny náklady na podchycení základového zdiva.
</t>
  </si>
  <si>
    <t>výtah stávající pasy</t>
  </si>
  <si>
    <t>2,3*0,6*1,55</t>
  </si>
  <si>
    <t>2,1*0,75*1,55</t>
  </si>
  <si>
    <t>132212101</t>
  </si>
  <si>
    <t>Hloubení zapažených i nezapažených rýh šířky do 600 mm ručním nebo pneumatickým nářadím s urovnáním dna do předepsaného profilu a spádu v horninách tř. 3 soudržných</t>
  </si>
  <si>
    <t>-2086802308</t>
  </si>
  <si>
    <t xml:space="preserve">Poznámka k souboru cen:
1. V cenách jsou započteny i náklady na přehození výkopku na přilehlém terénu na vzdálenost do 3 m od podélné osy rýhy nebo naložení výkopku na dopravní prostředek.
2. V cenách 12-2101 až 41-2102 jsou započteny i náklady na i svislý přesun horniny po házečkách do 2 metrů.
</t>
  </si>
  <si>
    <t>výtah</t>
  </si>
  <si>
    <t>(1,95+2,2+1,95)*0,5*1,14</t>
  </si>
  <si>
    <t>2,2*0,4*1,14</t>
  </si>
  <si>
    <t>zádveří</t>
  </si>
  <si>
    <t>4,83*0,565*1,1</t>
  </si>
  <si>
    <t>1,55*0,565*0,66</t>
  </si>
  <si>
    <t>1,05*0,565*0,71</t>
  </si>
  <si>
    <t>0,5*0,565*0,685</t>
  </si>
  <si>
    <t>únikové schodiště</t>
  </si>
  <si>
    <t>1,5*0,7*1,2</t>
  </si>
  <si>
    <t>1,55*0,7*2,4</t>
  </si>
  <si>
    <t>3*0,7*1,2</t>
  </si>
  <si>
    <t>5,673*0,5*1,2</t>
  </si>
  <si>
    <t>0,9*0,5*0,35</t>
  </si>
  <si>
    <t>odkopání pro zateplení</t>
  </si>
  <si>
    <t>(3,32+1,457)*0,6*0,9</t>
  </si>
  <si>
    <t>5</t>
  </si>
  <si>
    <t>132212109</t>
  </si>
  <si>
    <t>Hloubení zapažených i nezapažených rýh šířky do 600 mm ručním nebo pneumatickým nářadím s urovnáním dna do předepsaného profilu a spádu v horninách tř. 3 Příplatek k cenám za lepivost horniny tř. 3</t>
  </si>
  <si>
    <t>594968854</t>
  </si>
  <si>
    <t>6</t>
  </si>
  <si>
    <t>162201211</t>
  </si>
  <si>
    <t>Vodorovné přemístění výkopku nebo sypaniny stavebním kolečkem s naložením a vyprázdněním kolečka na hromady nebo do dopravního prostředku na vzdálenost do 10 m z horniny tř. 1 až 4</t>
  </si>
  <si>
    <t>-915920000</t>
  </si>
  <si>
    <t>21,062+4,58+21,201</t>
  </si>
  <si>
    <t>7</t>
  </si>
  <si>
    <t>162701105</t>
  </si>
  <si>
    <t>Vodorovné přemístění výkopku nebo sypaniny po suchu na obvyklém dopravním prostředku, bez naložení výkopku, avšak se složením bez rozhrnutí z horniny tř. 1 až 4 na vzdálenost přes 9 000 do 10 000 m</t>
  </si>
  <si>
    <t>788393829</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</si>
  <si>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</si>
  <si>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46,843-20</t>
  </si>
  <si>
    <t>8</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</si>
  <si>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</si>
  <si>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</si>
  <si>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-2026119141</t>
  </si>
  <si>
    <t>26,843*5</t>
  </si>
  <si>
    <t>9</t>
  </si>
  <si>
    <t>167101101</t>
  </si>
  <si>
    <t>Nakládání, skládání a překládání neulehlého výkopku nebo sypaniny nakládání, množství do 100 m3, z hornin tř. 1 až 4</t>
  </si>
  <si>
    <t>-1017192270</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</si>
  <si>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</si>
  <si>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10</t>
  </si>
  <si>
    <t>171201211</t>
  </si>
  <si>
    <t>Poplatek za uložení stavebního odpadu na skládce (skládkovné) zeminy a kameniva zatříděného do Katalogu odpadů pod kódem 170 504</t>
  </si>
  <si>
    <t>t</t>
  </si>
  <si>
    <t>-1957252777</t>
  </si>
  <si>
    <t xml:space="preserve">Poznámka k souboru cen:
1. Ceny uvedené v souboru cen lze po dohodě upravit podle místních podmínek.
</t>
  </si>
  <si>
    <t>26,843</t>
  </si>
  <si>
    <t>11</t>
  </si>
  <si>
    <t>174101101</t>
  </si>
  <si>
    <t>Zásyp sypaninou z jakékoliv horniny s uložením výkopku ve vrstvách se zhutněním jam, šachet, rýh nebo kolem objektů v těchto vykopávkách</t>
  </si>
  <si>
    <t>-495159534</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</si>
  <si>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</si>
  <si>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Zakládání</t>
  </si>
  <si>
    <t>12</t>
  </si>
  <si>
    <t>271572211</t>
  </si>
  <si>
    <t>Podsyp pod základové konstrukce se zhutněním a urovnáním povrchu ze štěrkopísku netříděného</t>
  </si>
  <si>
    <t>400421836</t>
  </si>
  <si>
    <t xml:space="preserve">Poznámka k souboru cen:
1. Ceny slouží pro ocenění násypů pod základové konstrukce tloušťky vrstvy do 300 mm.
2. Násypy s tloušťkou vrstvy přesahující 300 mm se ocení cenami souboru cen 213 31-…. Polštáře zhutněné pod základy v katalogu 800-2 Zvláštní zakládání objektů.
</t>
  </si>
  <si>
    <t>základy</t>
  </si>
  <si>
    <t>(1,95+2,2+1,95)*0,5*0,1</t>
  </si>
  <si>
    <t>2,2*0,4*01</t>
  </si>
  <si>
    <t>4,83*0,565*0,1</t>
  </si>
  <si>
    <t>1,55*0,565*0,1</t>
  </si>
  <si>
    <t>1,05*0,565*0,1</t>
  </si>
  <si>
    <t>0,5*0,565*0,01</t>
  </si>
  <si>
    <t>1,5*0,7*0,1</t>
  </si>
  <si>
    <t>1,55*0,7*0,1</t>
  </si>
  <si>
    <t>3*0,7*0,1</t>
  </si>
  <si>
    <t>5,673*0,5*0,1</t>
  </si>
  <si>
    <t>0,9*0,5*0,1</t>
  </si>
  <si>
    <t>Mezisoučet</t>
  </si>
  <si>
    <t>desky</t>
  </si>
  <si>
    <t>2,3*2,08*0,1</t>
  </si>
  <si>
    <t>4,83*2,08*0,05</t>
  </si>
  <si>
    <t>13</t>
  </si>
  <si>
    <t>272362021</t>
  </si>
  <si>
    <t>Výztuž základů kleneb ze svařovaných sítí z drátů typu KARI</t>
  </si>
  <si>
    <t>-1306145180</t>
  </si>
  <si>
    <t xml:space="preserve">Poznámka k souboru cen:
1. Ceny platí pro desky rovné, s náběhy, hřibové nebo upnuté do žeber včetně výztuže těchto žeber.
</t>
  </si>
  <si>
    <t>2,3*2,08*0,002105</t>
  </si>
  <si>
    <t>4,83*2,08*0,002105</t>
  </si>
  <si>
    <t>14</t>
  </si>
  <si>
    <t>273313511</t>
  </si>
  <si>
    <t>Základy z betonu prostého desky z betonu kamenem neprokládaného tř. C 12/15</t>
  </si>
  <si>
    <t>-1447817300</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</si>
  <si>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</si>
  <si>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2,3*2,08*0,08</t>
  </si>
  <si>
    <t>4,83*2,08*0,1</t>
  </si>
  <si>
    <t>274313511</t>
  </si>
  <si>
    <t>Základy z betonu prostého pasy betonu kamenem neprokládaného tř. C 12/15</t>
  </si>
  <si>
    <t>-931365438</t>
  </si>
  <si>
    <t>(1,95+2,2+1,95)*0,5*1,05</t>
  </si>
  <si>
    <t>2,2*0,4*1,05</t>
  </si>
  <si>
    <t>4,83*0,565*0,8</t>
  </si>
  <si>
    <t>1,55*0,565*0,685</t>
  </si>
  <si>
    <t>1,05*0,565*0,685</t>
  </si>
  <si>
    <t>příplatek za betonáž do terénu</t>
  </si>
  <si>
    <t>17,456*0,03</t>
  </si>
  <si>
    <t>16</t>
  </si>
  <si>
    <t>279311113</t>
  </si>
  <si>
    <t>Postupné podbetonování základového zdiva jakékoliv tloušťky, bez výkopu, bez zapažení a bednění, prostým betonem tř. C 12/15</t>
  </si>
  <si>
    <t>2094430179</t>
  </si>
  <si>
    <t>Svislé a kompletní konstrukce</t>
  </si>
  <si>
    <t>17</t>
  </si>
  <si>
    <t>310231021</t>
  </si>
  <si>
    <t>Zazdívka otvorů ve zdivu nadzákladovém děrovanými cihlami plochy přes 0,25 m2 do 1 m2 do P10, tl. zdiva 200 mm</t>
  </si>
  <si>
    <t>m2</t>
  </si>
  <si>
    <t>-31418196</t>
  </si>
  <si>
    <t>1.PP</t>
  </si>
  <si>
    <t>0,8*0,6</t>
  </si>
  <si>
    <t>18</t>
  </si>
  <si>
    <t>31023106</t>
  </si>
  <si>
    <t>Zazdívka otvorů ve zdivu nadzákladovém děrovanými cihlami plochy přes 1 m2 do 4 m2 přes P10 do P15</t>
  </si>
  <si>
    <t>vlastní</t>
  </si>
  <si>
    <t>1588917</t>
  </si>
  <si>
    <t>1.NP</t>
  </si>
  <si>
    <t>2,3*2,58*0,6</t>
  </si>
  <si>
    <t>1,602*2,58*0,6</t>
  </si>
  <si>
    <t>1,55*0,58*0,6</t>
  </si>
  <si>
    <t>2.NP</t>
  </si>
  <si>
    <t>1,55*1,025*0,6</t>
  </si>
  <si>
    <t>3.NP</t>
  </si>
  <si>
    <t>1,55*0,932*0,6</t>
  </si>
  <si>
    <t>19</t>
  </si>
  <si>
    <t>311113132</t>
  </si>
  <si>
    <t>Nadzákladové zdi z tvárnic ztraceného bednění hladkých, včetně výplně z betonu třídy C 16/20, tloušťky zdiva přes 150 do 200 mm</t>
  </si>
  <si>
    <t>-307627828</t>
  </si>
  <si>
    <t xml:space="preserve">Poznámka k souboru cen:
1. V cenách jsou započteny i náklady na dodání a uložení betonu
2. V cenách -3212 až -3234 jsou započteny i náklady na doplňkové - rohové tvárnice.
3. V cenách nejsou započteny náklady na dodání a uložení betonářské výztuže; tyto se oceňují cenami souboru cen 31* 36- . . Výztuž nadzákladových zdí.
4. Množství jednotek se určuje v m2 plochy zdiva.
</t>
  </si>
  <si>
    <t>5,695*16,579</t>
  </si>
  <si>
    <t>odečet věnec</t>
  </si>
  <si>
    <t>-5,695*0,25*4</t>
  </si>
  <si>
    <t>20</t>
  </si>
  <si>
    <t>311113134</t>
  </si>
  <si>
    <t>Nadzákladové zdi z tvárnic ztraceného bednění hladkých, včetně výplně z betonu třídy C 16/20, tloušťky zdiva přes 250 do 300 mm</t>
  </si>
  <si>
    <t>-32530605</t>
  </si>
  <si>
    <t>(1,54+2,753+1,4)*16,579</t>
  </si>
  <si>
    <t>-(1,54+2,753+1,4)*0,25*4</t>
  </si>
  <si>
    <t>311234011</t>
  </si>
  <si>
    <t>Zdivo jednovrstvé z cihel děrovaných nebroušených klasických spojených na pero a drážku na maltu M5, pevnost cihel přes P10 do P15, tl. zdiva 175 mm</t>
  </si>
  <si>
    <t>1134883419</t>
  </si>
  <si>
    <t xml:space="preserve">Poznámka k souboru cen:
1. Množství jednotek se určuje v m2 plochy konstrukce.
2. Do plochy zdiva se započítává plocha vyzdívky nosných ocelových koster svislých i šikmých. Tato plocha se započítává plně bez odpočtu plochy ocelových koster nosníků.
3. Od plochy zdiva se odečítá:
a) plocha otvorů jednotlivě větší než 0,25 m2,
b) plocha otvorů okenních, dveřních a jiných (vnějších i vnitřních) stanovená z rozměrů kótovaných ve výkresech. Při zalomeném ostění oken a balkónových dveří se šířka zmenšuje o 100 mm.
c) plocha překladů, obetonovaných hlav ocelových nosníků, věnců a jiných konstrukcí betonových a železobetonových.
4. V cenách jsou započteny i náklady na doplňkové cihly.
5. V cenách nejsou započteny náklady na:
a) výplň kapes obvodového zdiva (např kolem oken); tyto se ocení příslušnými cenami SC 311 23-891. Výplň kapes zdiva z děrovaných cihel polystyrénem.
b) zásyp dutin první vrstvy zdiva; tyto se ocení příslušnými cenami SC 311 23-892..Zásyp dutin zdiva z děrovaných cihel.
</t>
  </si>
  <si>
    <t>1,6*22,148*2</t>
  </si>
  <si>
    <t>odečet otvory</t>
  </si>
  <si>
    <t>-1,18*2,29*6</t>
  </si>
  <si>
    <t>odečet překlady a věnce</t>
  </si>
  <si>
    <t>-1,5*0,25*6</t>
  </si>
  <si>
    <t>-1,6*0,25*2*6</t>
  </si>
  <si>
    <t>22</t>
  </si>
  <si>
    <t>311234021</t>
  </si>
  <si>
    <t>Zdivo jednovrstvé z cihel děrovaných nebroušených klasických spojených na pero a drážku na maltu M5, pevnost cihel do P10, tl. zdiva 200 mm</t>
  </si>
  <si>
    <t>114160422</t>
  </si>
  <si>
    <t>výtah a chodba</t>
  </si>
  <si>
    <t>2,3*22,148*2</t>
  </si>
  <si>
    <t>4,83*3,2</t>
  </si>
  <si>
    <t>-2*0,75-1,45*2,15</t>
  </si>
  <si>
    <t>odečet překlady</t>
  </si>
  <si>
    <t>-1,75*0,25</t>
  </si>
  <si>
    <t>-2,5*0,25</t>
  </si>
  <si>
    <t>23</t>
  </si>
  <si>
    <t>311361821</t>
  </si>
  <si>
    <t>Výztuž nadzákladových zdí nosných svislých nebo odkloněných od svislice, rovných nebo oblých z betonářské oceli 10 505 (R) nebo BSt 500</t>
  </si>
  <si>
    <t>1862646710</t>
  </si>
  <si>
    <t>ZB 200</t>
  </si>
  <si>
    <t>88,722*0,2*0,04</t>
  </si>
  <si>
    <t>ZT 300</t>
  </si>
  <si>
    <t>88,691*0,3*0,04</t>
  </si>
  <si>
    <t>24</t>
  </si>
  <si>
    <t>317121251</t>
  </si>
  <si>
    <t>Montáž překladů ze železobetonových prefabrikátů dodatečně do připravených rýh, světlosti otvoru přes 1050 do 1800 mm</t>
  </si>
  <si>
    <t>kus</t>
  </si>
  <si>
    <t>2058931319</t>
  </si>
  <si>
    <t xml:space="preserve">Poznámka k souboru cen:
1. Ceny jsou určeny za 1 kus dílce, neplatí za 1 kus překladu (za sestavu).
2. Pro volbu cen je rozhodující světlost otvoru.
3. V cenách nejsou započteny náklady na prefabrikované dílce; tyto dílce se oceňují ve specifikaci.
</t>
  </si>
  <si>
    <t>P1</t>
  </si>
  <si>
    <t>25</t>
  </si>
  <si>
    <t>M</t>
  </si>
  <si>
    <t>59321071</t>
  </si>
  <si>
    <t>překlad železobetonový RZP 149x14x14 cm</t>
  </si>
  <si>
    <t>1359024487</t>
  </si>
  <si>
    <t>26</t>
  </si>
  <si>
    <t>317121351</t>
  </si>
  <si>
    <t>Montáž překladů ze železobetonových prefabrikátů dodatečně do připravených rýh, světlosti otvoru přes 1800 do 2400 mm</t>
  </si>
  <si>
    <t>-1725245859</t>
  </si>
  <si>
    <t>P3</t>
  </si>
  <si>
    <t>P6</t>
  </si>
  <si>
    <t>27</t>
  </si>
  <si>
    <t>59321213</t>
  </si>
  <si>
    <t>překlad železobetonový RZP vylehčený 209x14x14 cm</t>
  </si>
  <si>
    <t>1947823130</t>
  </si>
  <si>
    <t>28</t>
  </si>
  <si>
    <t>59640025</t>
  </si>
  <si>
    <t>překlad keramický nosný š 70mm dl 2000mm</t>
  </si>
  <si>
    <t>-202595335</t>
  </si>
  <si>
    <t>29</t>
  </si>
  <si>
    <t>317168053</t>
  </si>
  <si>
    <t>Překlady keramické vysoké osazené do maltového lože, šířky překladu 70 mm výšky 238 mm, délky 1500 mm</t>
  </si>
  <si>
    <t>350281461</t>
  </si>
  <si>
    <t xml:space="preserve">Poznámka k souboru cen:
1. V cenách -80.. až – 82.. (překlady ploché, vysoké a roletové) jsou započteny i náklady na:
a) očištění podkladu pod překladem a jeho navlhčení vodou, rozprostření malty pod ložnou plochu, osazení překladu do vodorovné polohy a začištění vytlačené malty,
b) dodání příslušného překladu předepsané délky,
c) dočasné montážní podepření plochých překladů tak, aby vzdálenost mezi podporou a okrajem otvoru nebo mezi podporami byla maximálně 1 m.
2. V cenách -83.. (překlady složené roletové) jsou započteny i náklady na:
a) očištění podkladů pod překladem a jeho navlhčení vodou, rozprostření malty pod ložnou plochu, osazení překladu do vodorovné polohy a začištění vytlačené malty,
b) dodání vnitřního keramobetonového překladu a vnějšího tepelněizolačního dílu příslušné délky, včetně izolace z pěnového polystyrénu (u zdiva tl. 400 mm), případně vysokého překladu (u zdiva tl. 440 mm),
c) betonáž mezery mezi překladem a tepelněizolačním dílem z betonu třídy C 16/20; tato betonáž se provádí u překladů dlouhých 2000 mm a více zároveň s betonáží stropní konstrukce a ztužujícího věnce,
d) dočasné montážní podepření zespodu v celé světlé délce překladu s dvěma podporami ve třetinách šířky otvoru a dvěma podporami po krajích otvoru - platí pouze pro překlady delší než 2000 mm, včetně.
3. V cenách -84.. (překlady vysoké spřažené) jsou započteny i náklady na:
a) očištění podkladů pod překladem a jeho navlhčení vodou, rozprostření malty pod ložnou plochu, osazení překladu do vodorovné polohy a začištění vytlačené malty,
b) dodání keramických překladů příslušné délky,
c) uložení a dodávku výztuže
d) betonáž mezi překlady z betonu třídy C 20/25
e) oboustranné bednění překladu při betonáži
f) dočasné montážní podepření zespodu v celé světlé délce překladu
4. V cenách -82.. a -83.. (překlady roletové) nejsou započteny náklady na:
a) vysoký překlad a svislou izolaci v úrovni stropního věnce u složených roletových překladů; tyto se ocení samostatně,
b) dodávku a montáž rolet, případně žaluzií; tyto se ocení samostatně.
5. V cenách -84.. (překlady vysoké spřažené) nejsou započteny náklady na:
a) betonáž a bednění v úrovni stropního věnce; tyto se ocení samostatně,
6. Množství jednotek se určuje v kusech překladu podle jeho celkové délky. Minimální délka uložení je stanovena:
a) u plochých překladů na 120 mm na každé straně,
b) u vysokých a roletových překladů délky do 1750 mm na 125mm, délky 2000 a 2250 mm na 200 mm a u délky 2500 mm a větší na 250 mm na každé straně překladu.
c) u vysokých spřažených překladů 250 mm na každé straně překladu.
</t>
  </si>
  <si>
    <t>P2</t>
  </si>
  <si>
    <t>30</t>
  </si>
  <si>
    <t>317168054</t>
  </si>
  <si>
    <t>Překlady keramické vysoké osazené do maltového lože, šířky překladu 70 mm výšky 238 mm, délky 1750 mm</t>
  </si>
  <si>
    <t>487990160</t>
  </si>
  <si>
    <t>P4</t>
  </si>
  <si>
    <t>31</t>
  </si>
  <si>
    <t>317168057</t>
  </si>
  <si>
    <t>Překlady keramické vysoké osazené do maltového lože, šířky překladu 70 mm výšky 238 mm, délky 2500 mm</t>
  </si>
  <si>
    <t>-706134150</t>
  </si>
  <si>
    <t>P5</t>
  </si>
  <si>
    <t>32</t>
  </si>
  <si>
    <t>317944323</t>
  </si>
  <si>
    <t>Válcované nosníky dodatečně osazované do připravených otvorů bez zazdění hlav č. 14 až 22</t>
  </si>
  <si>
    <t>-1425230604</t>
  </si>
  <si>
    <t xml:space="preserve">Poznámka k souboru cen:
1. V cenách jsou zahrnuty náklady na dodávku a montáž válcovaných nosníků.
2. Ceny jsou určeny pouze pro ocenění konstrukce překladů nad otvory.
</t>
  </si>
  <si>
    <t>P7</t>
  </si>
  <si>
    <t>3,25*3*0,0219</t>
  </si>
  <si>
    <t>33</t>
  </si>
  <si>
    <t>331231126</t>
  </si>
  <si>
    <t>Pilíře volně stojící z cihel pálených čtyřhranné až osmihranné (průřezu čtverce, T nebo kříže) pravoúhlé pod omítku nebo režné, bez spárování z cihel plných dl. 290 mm P 20 až P 25 M I, na maltu MC-5 nebo MC-10</t>
  </si>
  <si>
    <t>-1301453410</t>
  </si>
  <si>
    <t xml:space="preserve">Poznámka k souboru cen:
1. V cenách nejsou započteny případné náklady na:
a) úpravu líce; tyto se oceňují cenami souboru cen 310 90-11 Úprava líce při zdění režného zdiva.
b) spárování; tyto se oceňují cenami souboru cen 61. 63-10 Spárování vnitřních ploch pohledového zdiva, případně 62. 63-10 Spárování vnějších ploch pohledového zdiva.
</t>
  </si>
  <si>
    <t>podezdívka ocel. nosníků podlaha 4.NP</t>
  </si>
  <si>
    <t>(0,6*0,3*0,5)*34</t>
  </si>
  <si>
    <t>(0,3*0,3*0,5)*16</t>
  </si>
  <si>
    <t>34</t>
  </si>
  <si>
    <t>346244382</t>
  </si>
  <si>
    <t>Plentování ocelových válcovaných nosníků jednostranné cihlami na maltu, výška stojiny přes 200 do 300 mm</t>
  </si>
  <si>
    <t>2084680845</t>
  </si>
  <si>
    <t>3,25*0,24*2</t>
  </si>
  <si>
    <t>35</t>
  </si>
  <si>
    <t>346244811</t>
  </si>
  <si>
    <t>Přizdívky izolační a ochranné z cihel pálených na maltu MC-10 včetně vytvoření požlábku v ohybu izolace vodorovné na svislou, se zatřenou cementovou omítkou z malty min. MC 10 tl. 20 mm pod izolaci z cihel plných dl. 290 mm, P 10 až P 20 tl. 65 mm</t>
  </si>
  <si>
    <t>-1266950258</t>
  </si>
  <si>
    <t xml:space="preserve">Poznámka k souboru cen:
1. Ceny jsou určeny pro jakýkoliv způsob provádění (před provedením izolace nebo dodatečně).
2. Jeden z Příplatků (-5995 nebo -5999) k cenám 346 24 se použije vždy, neboť izolace musí být chráněna maltou z obou stran.
3. Případné pilířky zesilující ochrannou přizdívku se oceňují samostatně.
</t>
  </si>
  <si>
    <t>(2,3+2,08)*2,31</t>
  </si>
  <si>
    <t>Vodorovné konstrukce</t>
  </si>
  <si>
    <t>36</t>
  </si>
  <si>
    <t>411121243</t>
  </si>
  <si>
    <t>Montáž prefabrikovaných železobetonových stropů se zalitím spár, včetně podpěrné konstrukce, na cementovou maltu ze stropních desek, šířky do 600 mm a délky přes 1800 do 2700 mm</t>
  </si>
  <si>
    <t>-340385941</t>
  </si>
  <si>
    <t xml:space="preserve">Poznámka k souboru cen:
1. Montáž stropních panelů šířky do 600 mm a délky do 3300 mm se oceňuje jako montáž stropní desky.
2. Montáž stropní desky šířky přes 600 mm se ocení jako montáž stropních panelů.
3. Šířkou se rozumí šířka skladebná.
4. V cenách nejsou započteny náklady na dodávku hlavních materiálů, tato se ocení ve specifikaci..
</t>
  </si>
  <si>
    <t>37</t>
  </si>
  <si>
    <t>59341226</t>
  </si>
  <si>
    <t>deska stropní plná PZD 1790x290x90mm</t>
  </si>
  <si>
    <t>-1142678163</t>
  </si>
  <si>
    <t>38</t>
  </si>
  <si>
    <t>411354204</t>
  </si>
  <si>
    <t>Bednění stropů ztracené ocelové žebrované ze širokých tenkostěnných ohýbaných profilů (hraněných trapézových vln), bez úpravy povrchu otevřeného podhledu, bez podpěrné konstrukce, s osazením nasucho na zdech do připravených ozubů, popř. na rovných zdech, trámech, průvlacích, do traverz s povrchem lesklým, výšky vln 40 mm, tl. plechu 0,88 mm</t>
  </si>
  <si>
    <t>846346970</t>
  </si>
  <si>
    <t xml:space="preserve">Poznámka k souboru cen:
1. Konstrukce ocelového profilovaného bednění (ceny -4203 až -4271 za m2 půdorysu shora včetně uložení) vytváří monolitický žebrovaný strop, pro který jsou určeny ceny betonů 411 32-2121 až -2424, ceny výztuže stropů 411 36- . . , je-li předepsána u této spřažené konstrukce, a ceny podpěrné konstrukce.
</t>
  </si>
  <si>
    <t>nová chodba výtah</t>
  </si>
  <si>
    <t>2,1*4,83</t>
  </si>
  <si>
    <t>4.NP nová podlaha</t>
  </si>
  <si>
    <t>702,66</t>
  </si>
  <si>
    <t>39</t>
  </si>
  <si>
    <t>413232221</t>
  </si>
  <si>
    <t>Zazdívka zhlaví stropních trámů nebo válcovaných nosníků pálenými cihlami válcovaných nosníků, výšky přes 150 do 300 mm</t>
  </si>
  <si>
    <t>-1767686638</t>
  </si>
  <si>
    <t>kapsy válcované profily</t>
  </si>
  <si>
    <t>107</t>
  </si>
  <si>
    <t>40</t>
  </si>
  <si>
    <t>413941121</t>
  </si>
  <si>
    <t>Osazování ocelových válcovaných nosníků ve stropech I nebo IE nebo U nebo UE nebo L do č.12 nebo výšky do 120 mm</t>
  </si>
  <si>
    <t>1333260201</t>
  </si>
  <si>
    <t xml:space="preserve">Poznámka k souboru cen:
1. Ceny jsou určeny pro zednické osazování na cementovou maltu (min. MC-15).
2. Dodávka ocelových nosníků se oceňuje ve specifikaci.
3. Ztratné lze dohodnout ve směrné výši 8 % na krytí nákladů na řezání příslušných délek z hutních délek nosníků a na zbytkový odpad (prořez).
</t>
  </si>
  <si>
    <t>2,1*5*0,0111</t>
  </si>
  <si>
    <t>41</t>
  </si>
  <si>
    <t>13010744</t>
  </si>
  <si>
    <t>ocel profilová IPE 120 jakost 11 375</t>
  </si>
  <si>
    <t>-1978206563</t>
  </si>
  <si>
    <t>42</t>
  </si>
  <si>
    <t>413941123</t>
  </si>
  <si>
    <t>Osazování ocelových válcovaných nosníků ve stropech I nebo IE nebo U nebo UE nebo L č. 14 až 22 nebo výšky do 220 mm</t>
  </si>
  <si>
    <t>1389530128</t>
  </si>
  <si>
    <t>N5</t>
  </si>
  <si>
    <t>3,75*2*0,0179</t>
  </si>
  <si>
    <t>N6</t>
  </si>
  <si>
    <t>3,55*30*0,0179</t>
  </si>
  <si>
    <t>N7</t>
  </si>
  <si>
    <t>8*12*0,0311</t>
  </si>
  <si>
    <t>43</t>
  </si>
  <si>
    <t>13010748</t>
  </si>
  <si>
    <t>ocel profilová IPE 160 jakost 11 375</t>
  </si>
  <si>
    <t>1615121634</t>
  </si>
  <si>
    <t>44</t>
  </si>
  <si>
    <t>13010754</t>
  </si>
  <si>
    <t>ocel profilová IPE 220 jakost 11 375</t>
  </si>
  <si>
    <t>1307195735</t>
  </si>
  <si>
    <t>45</t>
  </si>
  <si>
    <t>413941125</t>
  </si>
  <si>
    <t>Osazování ocelových válcovaných nosníků ve stropech I nebo IE nebo U nebo UE nebo L č. 24 a výše nebo výšky přes 220 mm</t>
  </si>
  <si>
    <t>1211897453</t>
  </si>
  <si>
    <t xml:space="preserve">podlaha 3.NP </t>
  </si>
  <si>
    <t>N1</t>
  </si>
  <si>
    <t>3,7*2*0,0362</t>
  </si>
  <si>
    <t>N2</t>
  </si>
  <si>
    <t>5,5*2*0,0362</t>
  </si>
  <si>
    <t>podlaha 4.NP</t>
  </si>
  <si>
    <t>N3</t>
  </si>
  <si>
    <t>7,21*51*0,0362</t>
  </si>
  <si>
    <t>N4</t>
  </si>
  <si>
    <t>3,75*2*0,0362</t>
  </si>
  <si>
    <t>N8</t>
  </si>
  <si>
    <t>2,05*2*0,0362</t>
  </si>
  <si>
    <t>N9</t>
  </si>
  <si>
    <t>2,3*0,0362</t>
  </si>
  <si>
    <t>N10</t>
  </si>
  <si>
    <t>7,28*4*0,0362</t>
  </si>
  <si>
    <t>46</t>
  </si>
  <si>
    <t>13010756</t>
  </si>
  <si>
    <t>ocel profilová IPE 240 jakost 11 375</t>
  </si>
  <si>
    <t>-1892826690</t>
  </si>
  <si>
    <t>47</t>
  </si>
  <si>
    <t>417321414</t>
  </si>
  <si>
    <t>Ztužující pásy a věnce z betonu železového (bez výztuže) tř. C 20/25</t>
  </si>
  <si>
    <t>1152850809</t>
  </si>
  <si>
    <t>1,6*0,175*0,25*2*6</t>
  </si>
  <si>
    <t>2,3*0,2*0,25*2*6</t>
  </si>
  <si>
    <t>4,83*0,2*0,25</t>
  </si>
  <si>
    <t>5,695*0,2*0,25*4</t>
  </si>
  <si>
    <t>5,695*0,3*0,25*4</t>
  </si>
  <si>
    <t>48</t>
  </si>
  <si>
    <t>417351115</t>
  </si>
  <si>
    <t>Bednění bočnic ztužujících pásů a věnců včetně vzpěr zřízení</t>
  </si>
  <si>
    <t>-816527963</t>
  </si>
  <si>
    <t>1,6*0,25*3*6</t>
  </si>
  <si>
    <t>2,3*0,25*3*6</t>
  </si>
  <si>
    <t>4,83*0,25*2</t>
  </si>
  <si>
    <t>5,495*0,25*4</t>
  </si>
  <si>
    <t>(3,62+3,1)*0,25</t>
  </si>
  <si>
    <t>(5,693+5,493)*0,25*4</t>
  </si>
  <si>
    <t>3,1*0,2</t>
  </si>
  <si>
    <t>2,753*0,3</t>
  </si>
  <si>
    <t>49</t>
  </si>
  <si>
    <t>417351116</t>
  </si>
  <si>
    <t>Bednění bočnic ztužujících pásů a věnců včetně vzpěr odstranění</t>
  </si>
  <si>
    <t>-1299789735</t>
  </si>
  <si>
    <t>50</t>
  </si>
  <si>
    <t>417361821</t>
  </si>
  <si>
    <t>Výztuž ztužujících pásů a věnců z betonářské oceli 10 505 (R) nebo BSt 500</t>
  </si>
  <si>
    <t>-584149872</t>
  </si>
  <si>
    <t>1,6*2*6*0,0062</t>
  </si>
  <si>
    <t>2,3*2*6*0,0062</t>
  </si>
  <si>
    <t>4,83*0,0062</t>
  </si>
  <si>
    <t>(5,695+3,62)*4*0,0065</t>
  </si>
  <si>
    <t>5,695*4*0,007</t>
  </si>
  <si>
    <t>51</t>
  </si>
  <si>
    <t>430321212</t>
  </si>
  <si>
    <t>Schodišťové konstrukce a rampy z betonu železového (bez výztuže) stupně, schodnice, ramena, podesty s nosníky tř. C 12/15</t>
  </si>
  <si>
    <t>-447384365</t>
  </si>
  <si>
    <t>podesty</t>
  </si>
  <si>
    <t>9,7*0,24</t>
  </si>
  <si>
    <t>schodnice</t>
  </si>
  <si>
    <t>36,224*0,24</t>
  </si>
  <si>
    <t>stupně</t>
  </si>
  <si>
    <t>(0,275*0,1713)/2*1,7*30</t>
  </si>
  <si>
    <t>(0,275*0,1713)/2*1,3*30</t>
  </si>
  <si>
    <t>52</t>
  </si>
  <si>
    <t>431351121</t>
  </si>
  <si>
    <t>Bednění podest, podstupňových desek a ramp včetně podpěrné konstrukce výšky do 4 m půdorysně přímočarých zřízení</t>
  </si>
  <si>
    <t>-84283301</t>
  </si>
  <si>
    <t xml:space="preserve">podesty </t>
  </si>
  <si>
    <t>1,7*3,4</t>
  </si>
  <si>
    <t>1,4*2,8</t>
  </si>
  <si>
    <t>53</t>
  </si>
  <si>
    <t>15481473</t>
  </si>
  <si>
    <t>profil trapézový pozink tl 0,8 mm 6 vln</t>
  </si>
  <si>
    <t>-1900537684</t>
  </si>
  <si>
    <t>9,7*0,0097</t>
  </si>
  <si>
    <t>54</t>
  </si>
  <si>
    <t>433351131</t>
  </si>
  <si>
    <t>Bednění schodnic včetně podpěrné konstrukce výšky do 4 m půdorysně přímočarých zřízení</t>
  </si>
  <si>
    <t>-1405678333</t>
  </si>
  <si>
    <t>5,53*1,7</t>
  </si>
  <si>
    <t>7,79*1,7</t>
  </si>
  <si>
    <t>5,7*1,4</t>
  </si>
  <si>
    <t>4*1,4</t>
  </si>
  <si>
    <t>55</t>
  </si>
  <si>
    <t>-268187885</t>
  </si>
  <si>
    <t>36,224*0,0097</t>
  </si>
  <si>
    <t>56</t>
  </si>
  <si>
    <t>434351141</t>
  </si>
  <si>
    <t>Bednění stupňů betonovaných na podstupňové desce nebo na terénu půdorysně přímočarých zřízení</t>
  </si>
  <si>
    <t>-103128941</t>
  </si>
  <si>
    <t xml:space="preserve">Poznámka k souboru cen:
1. Množství měrných jednotek bednění stupňů se určuje v m2 plochy stupnic a podstupnic.
</t>
  </si>
  <si>
    <t>0,1713*1,7*30</t>
  </si>
  <si>
    <t>0,1713*1,3*30</t>
  </si>
  <si>
    <t>57</t>
  </si>
  <si>
    <t>434351142</t>
  </si>
  <si>
    <t>Bednění stupňů betonovaných na podstupňové desce nebo na terénu půdorysně přímočarých odstranění</t>
  </si>
  <si>
    <t>-1936462765</t>
  </si>
  <si>
    <t>Úpravy povrchů, podlahy a osazování výplní</t>
  </si>
  <si>
    <t>58</t>
  </si>
  <si>
    <t>611131101</t>
  </si>
  <si>
    <t>Podkladní a spojovací vrstva vnitřních omítaných ploch cementový postřik nanášený ručně celoplošně stropů</t>
  </si>
  <si>
    <t>-1926970991</t>
  </si>
  <si>
    <t>1,95*1,6</t>
  </si>
  <si>
    <t>59</t>
  </si>
  <si>
    <t>611311141</t>
  </si>
  <si>
    <t>Omítka vápenná vnitřních ploch nanášená ručně dvouvrstvá štuková, tloušťky jádrové omítky do 10 mm a tloušťky štuku do 3 mm vodorovných konstrukcí stropů rovných</t>
  </si>
  <si>
    <t>20667808</t>
  </si>
  <si>
    <t xml:space="preserve">Poznámka k souboru cen:
1. Pro ocenění nanášení omítek v tloušťce jádrové omítky přes 10 mm se použije příplatek k cenám za každých dalších i započatých 5 mm tlouštky.
2. Omítky stropních konstrukcí nanášené na pletivo se oceňují cenami omítek žebrových stropů nebo osamělých trámů.
3. Podkladní a spojovací vrstvy se oceňují cenami souboru cen 61.13-1... této části katalogu.
</t>
  </si>
  <si>
    <t>60</t>
  </si>
  <si>
    <t>611321145</t>
  </si>
  <si>
    <t>Omítka vápenocementová vnitřních ploch nanášená ručně dvouvrstvá, tloušťky jádrové omítky do 10 mm a tloušťky štuku do 3 mm štuková schodišťových konstrukcí stropů, stěn, ramen nebo nosníků</t>
  </si>
  <si>
    <t>513839634</t>
  </si>
  <si>
    <t xml:space="preserve">Poznámka k souboru cen:
1. Pro ocenění nanášení omítek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</si>
  <si>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schodiště levé</t>
  </si>
  <si>
    <t>(5,7+4)*1,4</t>
  </si>
  <si>
    <t>2,8*1,4</t>
  </si>
  <si>
    <t>schodiště pravé</t>
  </si>
  <si>
    <t>(2,53+7,79)*1,7</t>
  </si>
  <si>
    <t>3,4*1,7</t>
  </si>
  <si>
    <t>61</t>
  </si>
  <si>
    <t>612131101</t>
  </si>
  <si>
    <t>Podkladní a spojovací vrstva vnitřních omítaných ploch cementový postřik nanášený ručně celoplošně stěn</t>
  </si>
  <si>
    <t>-1008606710</t>
  </si>
  <si>
    <t>59,484</t>
  </si>
  <si>
    <t>62</t>
  </si>
  <si>
    <t>612311141</t>
  </si>
  <si>
    <t>Omítka vápenná vnitřních ploch nanášená ručně dvouvrstvá štuková, tloušťky jádrové omítky do 10 mm a tloušťky štuku do 3 mm svislých konstrukcí stěn</t>
  </si>
  <si>
    <t>1903521740</t>
  </si>
  <si>
    <t>2,3*2,58</t>
  </si>
  <si>
    <t>3,455*3,5</t>
  </si>
  <si>
    <t>(2,54*2+1,55)*0,6</t>
  </si>
  <si>
    <t>(1,6+4,83)*2,8</t>
  </si>
  <si>
    <t>-1,55*2,54</t>
  </si>
  <si>
    <t>-1,18*2,29</t>
  </si>
  <si>
    <t>-2*0,75</t>
  </si>
  <si>
    <t>-1,45*2,15</t>
  </si>
  <si>
    <t>63</t>
  </si>
  <si>
    <t>612325302</t>
  </si>
  <si>
    <t>Vápenocementová omítka ostění nebo nadpraží štuková</t>
  </si>
  <si>
    <t>1162023498</t>
  </si>
  <si>
    <t xml:space="preserve">Poznámka k souboru cen:
1. Ceny lze použít jen pro ocenění samostatně upravovaného ostění a nadpraží ( např. při dodatečné výměně oken nebo zárubní ) v šířce do 300 mm okolo upravovaného otvoru.
</t>
  </si>
  <si>
    <t>(2,7*2+2,8)*0,6</t>
  </si>
  <si>
    <t>3,25*0,25*2</t>
  </si>
  <si>
    <t>64</t>
  </si>
  <si>
    <t>612325423</t>
  </si>
  <si>
    <t>Oprava vápenocementové omítky vnitřních ploch štukové dvouvrstvé, tloušťky do 20 mm a tloušťky štuku do 3 mm stěn, v rozsahu opravované plochy přes 30 do 50%</t>
  </si>
  <si>
    <t>157124391</t>
  </si>
  <si>
    <t xml:space="preserve">Poznámka k souboru cen:
1. Pro ocenění opravy omítek plochy do 1 m2 se použijí ceny souboru cen 61. 32-52.. Vápenocementová omítka jednotlivých malých ploch.
</t>
  </si>
  <si>
    <t>oprava omítek chodeb a schodišť</t>
  </si>
  <si>
    <t>100</t>
  </si>
  <si>
    <t>65</t>
  </si>
  <si>
    <t>615142012</t>
  </si>
  <si>
    <t>Potažení vnitřních ploch pletivem v ploše nebo pruzích, na plném podkladu rabicovým provizorním přichycením nosníků</t>
  </si>
  <si>
    <t>-1164474631</t>
  </si>
  <si>
    <t xml:space="preserve">Poznámka k souboru cen:
1. V cenách -2001 jsou započteny i náklady na tmel.
</t>
  </si>
  <si>
    <t>schodiště</t>
  </si>
  <si>
    <t>40,824</t>
  </si>
  <si>
    <t>66</t>
  </si>
  <si>
    <t>617131101</t>
  </si>
  <si>
    <t>Podkladní a spojovací vrstva vnitřních omítaných ploch cementový postřik nanášený ručně celoplošně světlíků nebo výtahových šachet</t>
  </si>
  <si>
    <t>-127017129</t>
  </si>
  <si>
    <t>137,488</t>
  </si>
  <si>
    <t>67</t>
  </si>
  <si>
    <t>617321141</t>
  </si>
  <si>
    <t>Omítka vápenocementová vnitřních ploch nanášená ručně dvouvrstvá, tloušťky jádrové omítky do 10 mm a tloušťky štuku do 3 mm štuková uzavřených nebo omezených prostor světlíků nebo výtahových šachet</t>
  </si>
  <si>
    <t>326029660</t>
  </si>
  <si>
    <t>(1,6*2+1,95*2)*21,648</t>
  </si>
  <si>
    <t>68</t>
  </si>
  <si>
    <t>622131101</t>
  </si>
  <si>
    <t>Podkladní a spojovací vrstva vnějších omítaných ploch cementový postřik nanášený ručně celoplošně stěn</t>
  </si>
  <si>
    <t>-1380561546</t>
  </si>
  <si>
    <t>296,891</t>
  </si>
  <si>
    <t>69</t>
  </si>
  <si>
    <t>622142001</t>
  </si>
  <si>
    <t>Potažení vnějších ploch pletivem v ploše nebo pruzích, na plném podkladu sklovláknitým vtlačením do tmelu stěn</t>
  </si>
  <si>
    <t>933150250</t>
  </si>
  <si>
    <t>špalety KZS</t>
  </si>
  <si>
    <t>(2,15*2+1,45)*0,14</t>
  </si>
  <si>
    <t>(0,75*2+2)*0,14</t>
  </si>
  <si>
    <t>(2,02*2+1,5)*0,14</t>
  </si>
  <si>
    <t>zateplení soklové zdivo</t>
  </si>
  <si>
    <t>15,876</t>
  </si>
  <si>
    <t>70</t>
  </si>
  <si>
    <t>622143002</t>
  </si>
  <si>
    <t>Montáž omítkových profilů plastových nebo pozinkovaných, upevněných vtlačením do podkladní vrstvy nebo přibitím dilatačních s tkaninou</t>
  </si>
  <si>
    <t>m</t>
  </si>
  <si>
    <t>-334072803</t>
  </si>
  <si>
    <t xml:space="preserve">Poznámka k souboru cen:
1. V cenách jsou započteny náklady na montáž profilů včetně úchytného materiálu.
2. V cenách nejsou započteny náklady na dodávku profilů, tyto se oceňují ve specifikaci, ztratné lze stanovit ve výši 5%.
3. V ceně -3004 nejsou započteny náklady na ochrannou fólii pro okna a dveře; tyto se oceňují cenou 629 99-1012 podle příslušné plochy otvoru.
</t>
  </si>
  <si>
    <t>11,98+15,286</t>
  </si>
  <si>
    <t>71</t>
  </si>
  <si>
    <t>55343014</t>
  </si>
  <si>
    <t>profil omítkový dilatační pro omítky venkovní 12 mm</t>
  </si>
  <si>
    <t>-761270019</t>
  </si>
  <si>
    <t>27,266*1,05 'Přepočtené koeficientem množství</t>
  </si>
  <si>
    <t>72</t>
  </si>
  <si>
    <t>622143003</t>
  </si>
  <si>
    <t>Montáž omítkových profilů plastových nebo pozinkovaných, upevněných vtlačením do podkladní vrstvy nebo přibitím rohových s tkaninou</t>
  </si>
  <si>
    <t>-863893109</t>
  </si>
  <si>
    <t>okna a dveře</t>
  </si>
  <si>
    <t>2,15*2+1,45</t>
  </si>
  <si>
    <t>0,75*2+2</t>
  </si>
  <si>
    <t>2,02*2+1,5</t>
  </si>
  <si>
    <t>rohy</t>
  </si>
  <si>
    <t>2,5+16,138</t>
  </si>
  <si>
    <t>73</t>
  </si>
  <si>
    <t>59051480</t>
  </si>
  <si>
    <t>profil rohový Al s tkaninou kontaktního zateplení</t>
  </si>
  <si>
    <t>1131302280</t>
  </si>
  <si>
    <t>33,428*1,05 'Přepočtené koeficientem množství</t>
  </si>
  <si>
    <t>74</t>
  </si>
  <si>
    <t>622143004</t>
  </si>
  <si>
    <t>Montáž omítkových profilů plastových nebo pozinkovaných, upevněných vtlačením do podkladní vrstvy nebo přibitím začišťovacích samolepících pro vytvoření dilatujícího spoje s okenním rámem</t>
  </si>
  <si>
    <t>-780017286</t>
  </si>
  <si>
    <t>75</t>
  </si>
  <si>
    <t>59051476</t>
  </si>
  <si>
    <t>profil okenní začišťovací se sklovláknitou armovací tkaninou 9 mm/2,4 m</t>
  </si>
  <si>
    <t>43777435</t>
  </si>
  <si>
    <t>14,79*1,05 'Přepočtené koeficientem množství</t>
  </si>
  <si>
    <t>76</t>
  </si>
  <si>
    <t>622221131</t>
  </si>
  <si>
    <t>Montáž kontaktního zateplení z desek z minerální vlny s kolmou orientací vláken na vnější stěny, tloušťky desek přes 120 do 160 mm</t>
  </si>
  <si>
    <t>1883262207</t>
  </si>
  <si>
    <t xml:space="preserve">Poznámka k souboru cen:
1. V cenách jsou započteny náklady na:
a) upevnění desek lepením a talířovými hmoždinkami,
b) přestěrkování izolačních desek,
c) vložení sklovláknité výztužné tkaniny,
d) uzavření otvorů po kotvách lešení.
2. V cenách nejsou započteny náklady na:
a) dodávku desek tepelné izolace; tyto se ocení ve specifikaci, ztratné lze stanovit ve výši 2%,
b) provedení konečné povrchové úpravy:
- vrchní tenkovrstvou omítkou, tyto se ocení příslušnými cenami této části katalogu
- nátěrem; tyto se ocení příslušnými cenami části A07 katalogu 800-783
- keramickým obkladem; tyto se ocení příslušnými cenami souboru cen části A01 katalogu 800-781 Obklady keramické,
c) osazení lišt; tyto se ocení příslušnými cenami této části katalogu.
3. V cenách 621 25-1101 a -1105 jsou započteny náklady na osazení a dodávku tepelněizolačních zátek v počtu 9 ks/m2 pro podhledy.
4. V cenách 622 25-1101 a -1105 jsou započteny náklady na osazení a dodávku tepelněizolačních zátek v počtu a 6 ks/m2 pro stěny.
5. Kombinovaná deska je např. sendvičově uspořádaná deska tvořena izolačním jádrem z grafitového polystyrenu a krycí deskou z minerální vlny.
</t>
  </si>
  <si>
    <t>(1,055+7,01+1,24)*2,9</t>
  </si>
  <si>
    <t>(1,195+2,18+1,96+1,14)*11,983</t>
  </si>
  <si>
    <t>(2,24+2,81)*4,402</t>
  </si>
  <si>
    <t>(2,24+2,81)*1</t>
  </si>
  <si>
    <t>3,3*2,5</t>
  </si>
  <si>
    <t>3,1*17,313</t>
  </si>
  <si>
    <t>-1,5*2,02</t>
  </si>
  <si>
    <t>77</t>
  </si>
  <si>
    <t>63151532</t>
  </si>
  <si>
    <t>deska tepelně izolační minerální kontaktních fasád kolmé vlákno λ=0,040-0,042 tl 140mm</t>
  </si>
  <si>
    <t>-25434829</t>
  </si>
  <si>
    <t>186,127*1,02 'Přepočtené koeficientem množství</t>
  </si>
  <si>
    <t>78</t>
  </si>
  <si>
    <t>622251105</t>
  </si>
  <si>
    <t>Montáž kontaktního zateplení Příplatek k cenám za zápustnou montáž kotev s použitím tepelněizolačních zátek na vnější stěny z minerální vlny</t>
  </si>
  <si>
    <t>1663410104</t>
  </si>
  <si>
    <t>79</t>
  </si>
  <si>
    <t>622252001</t>
  </si>
  <si>
    <t>Montáž lišt kontaktního zateplení zakládacích soklových připevněných hmoždinkami</t>
  </si>
  <si>
    <t>2052467370</t>
  </si>
  <si>
    <t xml:space="preserve">Poznámka k souboru cen:
1. V cenách jsou započteny náklady na osazení lišt.
2. V cenách nejsou započteny náklady dodávku lišt; tyto se ocení ve specifikaci. Ztratné lze stanovit ve výši 5%.
3. Položku -2002 nelze použít v případě montáže lišt kontaktního zateplení ostění nebo nadpraží, kde jsou náklady na osazení rohovníků již započteny.
</t>
  </si>
  <si>
    <t>1,24+7,01+1,055+2,1+1,14+3,1</t>
  </si>
  <si>
    <t>80</t>
  </si>
  <si>
    <t>59051651</t>
  </si>
  <si>
    <t>lišta soklová Al s okapničkou zakládací U 14cm 0,95/200cm</t>
  </si>
  <si>
    <t>-1698606926</t>
  </si>
  <si>
    <t>15,645*1,05 'Přepočtené koeficientem množství</t>
  </si>
  <si>
    <t>81</t>
  </si>
  <si>
    <t>622321121</t>
  </si>
  <si>
    <t>Omítka vápenocementová vnějších ploch nanášená ručně jednovrstvá, tloušťky do 15 mm hladká stěn</t>
  </si>
  <si>
    <t>-1657270109</t>
  </si>
  <si>
    <t xml:space="preserve">Poznámka k souboru cen:
1. Pro ocenění nanášení omítky v tloušťce jádrové omítky přes 15 mm se použije příplatek za každých dalších i započatých 5 mm.
2. Podkladní a spojovací vrstvy se oceňují cenami souboru cen 62.13-1... této části katalogu.
</t>
  </si>
  <si>
    <t>(1,54*2+0,3)*16,579</t>
  </si>
  <si>
    <t>(1,4*2+0,3*2)*16,579</t>
  </si>
  <si>
    <t>(2,753*2+0,3*2)*16,579</t>
  </si>
  <si>
    <t>5,693*14,624</t>
  </si>
  <si>
    <t>82</t>
  </si>
  <si>
    <t>622511101</t>
  </si>
  <si>
    <t>Omítka tenkovrstvá akrylátová vnějších ploch probarvená, včetně penetrace podkladu mozaiková jemnozrnná stěn</t>
  </si>
  <si>
    <t>618312114</t>
  </si>
  <si>
    <t>83</t>
  </si>
  <si>
    <t>622531021</t>
  </si>
  <si>
    <t>Omítka tenkovrstvá silikonová vnějších ploch probarvená, včetně penetrace podkladu zrnitá, tloušťky 2,0 mm stěn</t>
  </si>
  <si>
    <t>-1902766627</t>
  </si>
  <si>
    <t>KZS</t>
  </si>
  <si>
    <t>186,127</t>
  </si>
  <si>
    <t>2,071</t>
  </si>
  <si>
    <t>84</t>
  </si>
  <si>
    <t>629991011</t>
  </si>
  <si>
    <t>Zakrytí vnějších ploch před znečištěním včetně pozdějšího odkrytí výplní otvorů a svislých ploch fólií přilepenou lepící páskou</t>
  </si>
  <si>
    <t>749675139</t>
  </si>
  <si>
    <t xml:space="preserve">Poznámka k souboru cen:
1. V ceně -1012 nejsou započteny náklady na dodávku a montáž začišťovací lišty; tyto se oceňují cenou 622 14-3004 této části katalogu a materiálem ve specifikaci.
</t>
  </si>
  <si>
    <t>únikové schodiště a otvory</t>
  </si>
  <si>
    <t>150</t>
  </si>
  <si>
    <t>85</t>
  </si>
  <si>
    <t>632441114</t>
  </si>
  <si>
    <t>Potěr anhydritový samonivelační ze suchých směsí tlouštky přes 40 do 50 mm</t>
  </si>
  <si>
    <t>-2130891719</t>
  </si>
  <si>
    <t xml:space="preserve">Poznámka k souboru cen:
1. Ceny jsou určeny pro samonivelační anhydritový potěr na stropech jako podklad pod izolaci, pod podlahové konstrukce apod., na mazaninách jen jako podklad pod izolaci proti vodě.
</t>
  </si>
  <si>
    <t>1.02 chodba</t>
  </si>
  <si>
    <t>9,17</t>
  </si>
  <si>
    <t>86</t>
  </si>
  <si>
    <t>632441119</t>
  </si>
  <si>
    <t>Potěr anhydritový samonivelační ze suchých směsí Příplatek k ceně -1114 za každých dalších i započatých 10 mm tloušťky přes 50 mm</t>
  </si>
  <si>
    <t>588419002</t>
  </si>
  <si>
    <t>Ostatní konstrukce a práce, bourání</t>
  </si>
  <si>
    <t>87</t>
  </si>
  <si>
    <t>941311112</t>
  </si>
  <si>
    <t>Montáž lešení řadového modulového lehkého pracovního s podlahami s provozním zatížením tř. 3 do 200 kg/m2 šířky tř. SW06 přes 0,6 do 0,9 m, výšky přes 10 do 25 m</t>
  </si>
  <si>
    <t>1896227417</t>
  </si>
  <si>
    <t xml:space="preserve">Poznámka k souboru cen:
1. V ceně jsou započteny i náklady na kotvení lešení.
2. Montáž lešení řadového modulového lehkého výšky přes 40 m se oceňuje individuálně.
3. Šířkou se rozumí půdorysná vzdálenost, měřená od vnitřního líce sloupků zábradlí k protilehlému volnému okraji podlahy nebo mezi vnitřními líci.
</t>
  </si>
  <si>
    <t>(3,62+5,693*3)*18</t>
  </si>
  <si>
    <t>7,75*3,5</t>
  </si>
  <si>
    <t>(2,1+2,3)*21</t>
  </si>
  <si>
    <t>88</t>
  </si>
  <si>
    <t>941311211</t>
  </si>
  <si>
    <t>Montáž lešení řadového modulového lehkého pracovního s podlahami s provozním zatížením tř. 3 do 200 kg/m2 Příplatek za první a každý další den použití lešení k ceně -1111 nebo -1112</t>
  </si>
  <si>
    <t>876045266</t>
  </si>
  <si>
    <t>492,107*60</t>
  </si>
  <si>
    <t>89</t>
  </si>
  <si>
    <t>941311812</t>
  </si>
  <si>
    <t>Demontáž lešení řadového modulového lehkého pracovního s podlahami s provozním zatížením tř. 3 do 200 kg/m2 šířky SW06 přes 0,6 do 0,9 m, výšky přes 10 do 25 m</t>
  </si>
  <si>
    <t>-1157323492</t>
  </si>
  <si>
    <t xml:space="preserve">Poznámka k souboru cen:
1. Demontáž lešení řadového modulového lehkého výšky přes 40 m se oceňuje individuálně.
</t>
  </si>
  <si>
    <t>492,107</t>
  </si>
  <si>
    <t>90</t>
  </si>
  <si>
    <t>944511111</t>
  </si>
  <si>
    <t>Montáž ochranné sítě zavěšené na konstrukci lešení z textilie z umělých vláken</t>
  </si>
  <si>
    <t>-1782081285</t>
  </si>
  <si>
    <t xml:space="preserve">Poznámka k souboru cen:
1. V cenách nejsou započteny náklady na lešení potřebné pro zavěšení sítí; toto lešení se oceňuje příslušnými cenami lešení.
</t>
  </si>
  <si>
    <t>91</t>
  </si>
  <si>
    <t>944511211</t>
  </si>
  <si>
    <t>Montáž ochranné sítě Příplatek za první a každý další den použití sítě k ceně -1111</t>
  </si>
  <si>
    <t>-1727819572</t>
  </si>
  <si>
    <t>92</t>
  </si>
  <si>
    <t>949101111</t>
  </si>
  <si>
    <t>Lešení pomocné pracovní pro objekty pozemních staveb pro zatížení do 150 kg/m2, o výšce lešeňové podlahy do 1,9 m</t>
  </si>
  <si>
    <t>173839410</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</si>
  <si>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</si>
  <si>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výměra tabulka místností 4.NP</t>
  </si>
  <si>
    <t>603,34</t>
  </si>
  <si>
    <t>93</t>
  </si>
  <si>
    <t>949321113</t>
  </si>
  <si>
    <t>Montáž lešení dílcového do šachet (výtahových, potrubních) o půdorysné ploše do 6 m2, výšky přes 20 do 30 m</t>
  </si>
  <si>
    <t>-570577034</t>
  </si>
  <si>
    <t xml:space="preserve">Poznámka k souboru cen:
1. V cenách nejsou započteny náklady na vysekání otvorů ve zdivu, světlíku nebo šachtě; tyto stavební práce se oceňují příslušnými cenami katalogu 801-3 Budovy a haly - bourání konstrukcí.
2. Množství měrných jednotek se určuje v běžných metrech výšky šachty nebo světlíku.
3. Montáž lešení dílcového do šachet výšky přes 50 m se oceňuje individuálně.
</t>
  </si>
  <si>
    <t>21,648</t>
  </si>
  <si>
    <t>94</t>
  </si>
  <si>
    <t>949321211</t>
  </si>
  <si>
    <t>Montáž lešení dílcového do šachet (výtahových, potrubních) Příplatek za první a každý další den použití lešení k ceně -1111, -1112 nebo -1113</t>
  </si>
  <si>
    <t>-1103415083</t>
  </si>
  <si>
    <t>21,648*30</t>
  </si>
  <si>
    <t>95</t>
  </si>
  <si>
    <t>952901111</t>
  </si>
  <si>
    <t>Vyčištění budov nebo objektů před předáním do užívání budov bytové nebo občanské výstavby, světlé výšky podlaží do 4 m</t>
  </si>
  <si>
    <t>-474765757</t>
  </si>
  <si>
    <t xml:space="preserve">Poznámka k souboru cen: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
6. V ceně -1311 jsou započteny náklady na zametení a čištění dlažeb, umytí, vyčištění okenních a dveřních rámů a zařizovacích předmětů.
7. V ceně -1411 jsou započteny náklady na vynesení zbytků stavebního rumu, kropení a 2x zametení podlah, oprášení stěn a výplní otvorů.
</t>
  </si>
  <si>
    <t>96</t>
  </si>
  <si>
    <t>95290112</t>
  </si>
  <si>
    <t xml:space="preserve">Denní úklid staveniště </t>
  </si>
  <si>
    <t>den</t>
  </si>
  <si>
    <t>690093250</t>
  </si>
  <si>
    <t>opravované plochy 1.PP,1.NP,2.NP,3.NP</t>
  </si>
  <si>
    <t>120</t>
  </si>
  <si>
    <t>97</t>
  </si>
  <si>
    <t>953312122</t>
  </si>
  <si>
    <t>Vložky svislé do dilatačních spár z polystyrenových desek extrudovaných včetně dodání a osazení, v jakémkoliv zdivu přes 10 do 20 mm</t>
  </si>
  <si>
    <t>-469375082</t>
  </si>
  <si>
    <t>(2,1+2,3)*18,248</t>
  </si>
  <si>
    <t>"odečet otvory"-1,18*2,29*5</t>
  </si>
  <si>
    <t>3,8*2,4</t>
  </si>
  <si>
    <t>5,695*14,825</t>
  </si>
  <si>
    <t>98</t>
  </si>
  <si>
    <t>9537314</t>
  </si>
  <si>
    <t>Ukončení potrubí VZT nad střešní rovinou nasávání+výfuk imitace komínu, vnitřní dělění, osazení mřížek ve směru nasávání a výfuku, návlek imitující obezdění komínu</t>
  </si>
  <si>
    <t>soub</t>
  </si>
  <si>
    <t>814019475</t>
  </si>
  <si>
    <t>99</t>
  </si>
  <si>
    <t>953962113</t>
  </si>
  <si>
    <t>Kotvy chemické s vyvrtáním otvoru do zdiva z plných cihel tmel, hloubka 80 mm, velikost M 12</t>
  </si>
  <si>
    <t>-264297269</t>
  </si>
  <si>
    <t xml:space="preserve">Poznámka k souboru cen:
1. V cenách 953 96-11 a 953 96-12 jsou započteny i náklady na:
a) rozměření, vrtání a spotřebu vrtáků. Pro velikost M 8 až M 30 jsou započteny náklady na vrtání příklepovými vrtáky, pro velikost M 33 až M 39 diamantovými korunkami,
b) vyfoukání otvoru, přípravu kotev k uložení do otvorů, vyplnění kotevních otvorů tmelem nebo chemickou patronou včetně dodávky materiálu.
2. V cenách 953 96-51.. jsou započteny i náklady na dodání a zasunutí kotevního šroubu do otvoru vyplněného chemickým tmelem nebo patronou a dotažení matice.
</t>
  </si>
  <si>
    <t>kotvení věnců únikové schodiště do stávajícího zdiva</t>
  </si>
  <si>
    <t>54+56+18</t>
  </si>
  <si>
    <t>953965122</t>
  </si>
  <si>
    <t>Kotvy chemické s vyvrtáním otvoru kotevní šrouby pro chemické kotvy, velikost M 12, délka 220 mm</t>
  </si>
  <si>
    <t>-138799899</t>
  </si>
  <si>
    <t>54+56</t>
  </si>
  <si>
    <t>101</t>
  </si>
  <si>
    <t>953965123</t>
  </si>
  <si>
    <t>Kotvy chemické s vyvrtáním otvoru kotevní šrouby pro chemické kotvy, velikost M 12, délka 260 mm</t>
  </si>
  <si>
    <t>-203729662</t>
  </si>
  <si>
    <t>102</t>
  </si>
  <si>
    <t>962031133</t>
  </si>
  <si>
    <t>Bourání příček z cihel, tvárnic nebo příčkovek z cihel pálených, plných nebo dutých na maltu vápennou nebo vápenocementovou, tl. do 150 mm</t>
  </si>
  <si>
    <t>-328387842</t>
  </si>
  <si>
    <t>4,2*3,15</t>
  </si>
  <si>
    <t>103</t>
  </si>
  <si>
    <t>962032230</t>
  </si>
  <si>
    <t>Bourání zdiva nadzákladového z cihel nebo tvárnic z cihel pálených nebo vápenopískových, na maltu vápennou nebo vápenocementovou, objemu do 1 m3</t>
  </si>
  <si>
    <t>538753887</t>
  </si>
  <si>
    <t xml:space="preserve">Poznámka k souboru cen:
1. Bourání pilířů o průřezu přes 0,36 m2 se oceňuje příslušnými cenami -2230, -2231, -2240, -2241,-2253 a -2254 jako bourání zdiva nadzákladového cihelného.
</t>
  </si>
  <si>
    <t>1,175*2,29*0,75</t>
  </si>
  <si>
    <t>"překlady"1,5*0,75*0,15*5</t>
  </si>
  <si>
    <t>podkroví</t>
  </si>
  <si>
    <t>1,5*0,45*0,8</t>
  </si>
  <si>
    <t>1,81*0,45*0,8</t>
  </si>
  <si>
    <t>104</t>
  </si>
  <si>
    <t>962032231</t>
  </si>
  <si>
    <t>Bourání zdiva nadzákladového z cihel nebo tvárnic z cihel pálených nebo vápenopískových, na maltu vápennou nebo vápenocementovou, objemu přes 1 m3</t>
  </si>
  <si>
    <t>-255457533</t>
  </si>
  <si>
    <t>"překlady"1,5*0,75*0,15</t>
  </si>
  <si>
    <t>0,8*0,6*2,54</t>
  </si>
  <si>
    <t>"překlady"2*0,6*0,25</t>
  </si>
  <si>
    <t>"překlady"2,1*0,6*0,15</t>
  </si>
  <si>
    <t>2,8*2,7*0,6</t>
  </si>
  <si>
    <t>"profily I" 3,25*0,6*0,2</t>
  </si>
  <si>
    <t>105</t>
  </si>
  <si>
    <t>962032631</t>
  </si>
  <si>
    <t>Bourání zdiva nadzákladového z cihel nebo tvárnic komínového z cihel pálených, šamotových nebo vápenopískových nad střechou na maltu vápennou nebo vápenocementovou</t>
  </si>
  <si>
    <t>-131815014</t>
  </si>
  <si>
    <t>(1,12+11,6+1,15+1,6+1,12+1,55+1,15)*0,45*6</t>
  </si>
  <si>
    <t>106</t>
  </si>
  <si>
    <t>963013530</t>
  </si>
  <si>
    <t>Bourání stropů s keramickou výplní jakékoliv tloušťky</t>
  </si>
  <si>
    <t>479091878</t>
  </si>
  <si>
    <t xml:space="preserve">Poznámka k souboru cen:
1. Cenu lze použít i pro bourání stropů z pálených stropních vložek např. Miako apod.
</t>
  </si>
  <si>
    <t>34,5*0,25</t>
  </si>
  <si>
    <t>15*0,25</t>
  </si>
  <si>
    <t>965045112</t>
  </si>
  <si>
    <t>Bourání potěrů tl. do 50 mm cementových nebo pískocementových, plochy do 4 m2</t>
  </si>
  <si>
    <t>-1797805431</t>
  </si>
  <si>
    <t>2,5+2,5</t>
  </si>
  <si>
    <t>108</t>
  </si>
  <si>
    <t>966031313</t>
  </si>
  <si>
    <t>Vybourání částí říms z cihel vyložených do 250 mm tl. do 300 mm</t>
  </si>
  <si>
    <t>79840985</t>
  </si>
  <si>
    <t>(5,693+4+3,46+3,5)*2</t>
  </si>
  <si>
    <t>109</t>
  </si>
  <si>
    <t>966080105</t>
  </si>
  <si>
    <t>Bourání kontaktního zateplení včetně povrchové úpravy omítkou nebo nátěrem z polystyrénových desek, tloušťky přes 120 do 180 mm</t>
  </si>
  <si>
    <t>1999937953</t>
  </si>
  <si>
    <t>(5,83+3,62+3,46+3,295)*14</t>
  </si>
  <si>
    <t>-2,15*2,58*6</t>
  </si>
  <si>
    <t>110</t>
  </si>
  <si>
    <t>968082015</t>
  </si>
  <si>
    <t>Vybourání plastových rámů oken s křídly, dveřních zárubní, vrat rámu oken s křídly, plochy do 1 m2</t>
  </si>
  <si>
    <t>1993399042</t>
  </si>
  <si>
    <t xml:space="preserve">Poznámka k souboru cen:
1. Ceny neplatí pro oceňování vybourání kovových rámů s plastovým povrchem; tyto práce lze oceňovat např. cenami souboru cen 968 07-2 . Vybourání kovových rámů.
2. V cenách - 2015 až -2018 jsou započteny i náklady na vyvěšení křídel.
</t>
  </si>
  <si>
    <t>1. PP</t>
  </si>
  <si>
    <t>0,8*0,6*2</t>
  </si>
  <si>
    <t>111</t>
  </si>
  <si>
    <t>968082017</t>
  </si>
  <si>
    <t>Vybourání plastových rámů oken s křídly, dveřních zárubní, vrat rámu oken s křídly, plochy přes 2 do 4 m2</t>
  </si>
  <si>
    <t>1649872114</t>
  </si>
  <si>
    <t>1,3*2,25*2</t>
  </si>
  <si>
    <t>2,15*2,58</t>
  </si>
  <si>
    <t>2,15*2,58*2</t>
  </si>
  <si>
    <t>112</t>
  </si>
  <si>
    <t>968082021</t>
  </si>
  <si>
    <t>Vybourání plastových rámů oken s křídly, dveřních zárubní, vrat dveřních zárubní, plochy do 2 m2</t>
  </si>
  <si>
    <t>1182951610</t>
  </si>
  <si>
    <t>0,8*2,025*2</t>
  </si>
  <si>
    <t>113</t>
  </si>
  <si>
    <t>968082022</t>
  </si>
  <si>
    <t>Vybourání plastových rámů oken s křídly, dveřních zárubní, vrat dveřních zárubní, plochy přes 2 do 4 m2</t>
  </si>
  <si>
    <t>53319142</t>
  </si>
  <si>
    <t>1,2*2,2*2</t>
  </si>
  <si>
    <t>1*2,15</t>
  </si>
  <si>
    <t>114</t>
  </si>
  <si>
    <t>973031335</t>
  </si>
  <si>
    <t>Vysekání výklenků nebo kapes ve zdivu z cihel na maltu vápennou nebo vápenocementovou kapes, plochy do 0,16 m2, hl. do 300 mm</t>
  </si>
  <si>
    <t>1220251194</t>
  </si>
  <si>
    <t>strop podkroví</t>
  </si>
  <si>
    <t>997</t>
  </si>
  <si>
    <t>Přesun sutě</t>
  </si>
  <si>
    <t>115</t>
  </si>
  <si>
    <t>997013115</t>
  </si>
  <si>
    <t>Vnitrostaveništní doprava suti a vybouraných hmot vodorovně do 50 m svisle s použitím mechanizace pro budovy a haly výšky přes 15 do 18 m</t>
  </si>
  <si>
    <t>1006336587</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</si>
  <si>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</si>
  <si>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116</t>
  </si>
  <si>
    <t>997013312</t>
  </si>
  <si>
    <t>Doprava suti shozem montáž a demontáž shozu výšky přes 10 do 20 m</t>
  </si>
  <si>
    <t>-73678029</t>
  </si>
  <si>
    <t xml:space="preserve">Poznámka k souboru cen:
1. Shozy vyšší než 75 m se oceňují individuálně.
2. Výškou se rozumí vzdálenost od vyústění shozu do úrovně plnícího trychtýře.
3. Náklady na vodorovnou dopravu suti se oceňují cenami 977 01-3111, -3151 a -3211 pro budovy a haly výšky do 6 m souboru cen 977 01-3 Vnitrostaveništní doprava suti a vybouraných hmot.
</t>
  </si>
  <si>
    <t>117</t>
  </si>
  <si>
    <t>997013322</t>
  </si>
  <si>
    <t>Doprava suti shozem montáž a demontáž shozu výšky Příplatek za první a každý další den použití shozu k ceně -3312</t>
  </si>
  <si>
    <t>-1265603889</t>
  </si>
  <si>
    <t>18,000*30</t>
  </si>
  <si>
    <t>118</t>
  </si>
  <si>
    <t>997013501</t>
  </si>
  <si>
    <t>Odvoz suti a vybouraných hmot na skládku nebo meziskládku se složením, na vzdálenost do 1 km</t>
  </si>
  <si>
    <t>-774673389</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</si>
  <si>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</si>
  <si>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119</t>
  </si>
  <si>
    <t>997013509</t>
  </si>
  <si>
    <t>Odvoz suti a vybouraných hmot na skládku nebo meziskládku se složením, na vzdálenost Příplatek k ceně za každý další i započatý 1 km přes 1 km</t>
  </si>
  <si>
    <t>-864665436</t>
  </si>
  <si>
    <t>157,163*15</t>
  </si>
  <si>
    <t>997013831</t>
  </si>
  <si>
    <t>Poplatek za uložení stavebního odpadu na skládce (skládkovné) směsného stavebního a demoličního zatříděného do Katalogu odpadů pod kódem 170 904</t>
  </si>
  <si>
    <t>1636967161</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</si>
  <si>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</si>
  <si>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157,163</t>
  </si>
  <si>
    <t>998</t>
  </si>
  <si>
    <t>Přesun hmot</t>
  </si>
  <si>
    <t>121</t>
  </si>
  <si>
    <t>998011003</t>
  </si>
  <si>
    <t>Přesun hmot pro budovy občanské výstavby, bydlení, výrobu a služby s nosnou svislou konstrukcí zděnou z cihel, tvárnic nebo kamene vodorovná dopravní vzdálenost do 100 m pro budovy výšky přes 12 do 24 m</t>
  </si>
  <si>
    <t>704151587</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</si>
  <si>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</si>
  <si>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</si>
  <si>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</si>
  <si>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711</t>
  </si>
  <si>
    <t>Izolace proti vodě, vlhkosti a plynům</t>
  </si>
  <si>
    <t>122</t>
  </si>
  <si>
    <t>711111002</t>
  </si>
  <si>
    <t>Provedení izolace proti zemní vlhkosti natěradly a tmely za studena na ploše vodorovné V nátěrem lakem asfaltovým</t>
  </si>
  <si>
    <t>-1254312508</t>
  </si>
  <si>
    <t xml:space="preserve">Poznámka k souboru cen:
1. Izolace plochy jednotlivě do 10 m2 se oceňují skladebně cenou příslušné izolace a cenou 711 19-9095 Příplatek za plochu do 10 m2.
</t>
  </si>
  <si>
    <t>14,83</t>
  </si>
  <si>
    <t>123</t>
  </si>
  <si>
    <t>11163152</t>
  </si>
  <si>
    <t>lak asfaltový izolační</t>
  </si>
  <si>
    <t>-1310711427</t>
  </si>
  <si>
    <t>14,83*0,00035 'Přepočtené koeficientem množství</t>
  </si>
  <si>
    <t>124</t>
  </si>
  <si>
    <t>711112002</t>
  </si>
  <si>
    <t>Provedení izolace proti zemní vlhkosti natěradly a tmely za studena na ploše svislé S nátěrem lakem asfaltovým</t>
  </si>
  <si>
    <t>-1292234467</t>
  </si>
  <si>
    <t>18,329</t>
  </si>
  <si>
    <t>125</t>
  </si>
  <si>
    <t>1935137690</t>
  </si>
  <si>
    <t>18,329*0,00045 'Přepočtené koeficientem množství</t>
  </si>
  <si>
    <t>126</t>
  </si>
  <si>
    <t>711141559</t>
  </si>
  <si>
    <t>Provedení izolace proti zemní vlhkosti pásy přitavením NAIP na ploše vodorovné V</t>
  </si>
  <si>
    <t>-612056077</t>
  </si>
  <si>
    <t xml:space="preserve">Poznámka k souboru cen:
1. Izolace plochy jednotlivě do 10 m2 se oceňují skladebně cenou příslušné izolace a cenou 711 19-9097 Příplatek za plochu do 10 m2.
</t>
  </si>
  <si>
    <t>2,3*2,08</t>
  </si>
  <si>
    <t>4,83*2,08</t>
  </si>
  <si>
    <t>127</t>
  </si>
  <si>
    <t>711142559</t>
  </si>
  <si>
    <t>Provedení izolace proti zemní vlhkosti pásy přitavením NAIP na ploše svislé S</t>
  </si>
  <si>
    <t>-1115815729</t>
  </si>
  <si>
    <t>(2,3*2+2,08)*2,31</t>
  </si>
  <si>
    <t>2,3*1,26</t>
  </si>
  <si>
    <t>128</t>
  </si>
  <si>
    <t>62852264</t>
  </si>
  <si>
    <t>pásy s modifikovaným asfaltem vložka skelná tkanina minerální posyp</t>
  </si>
  <si>
    <t>-1099973909</t>
  </si>
  <si>
    <t>14,83+18,329</t>
  </si>
  <si>
    <t>33,159*1,2 'Přepočtené koeficientem množství</t>
  </si>
  <si>
    <t>129</t>
  </si>
  <si>
    <t>711161212</t>
  </si>
  <si>
    <t>Izolace proti zemní vlhkosti a beztlakové vodě nopovými fóliemi na ploše svislé S vrstva ochranná, odvětrávací a drenážní výška nopku 8,0 mm, tl. fólie do 0,6 mm</t>
  </si>
  <si>
    <t>-1688982540</t>
  </si>
  <si>
    <t>130</t>
  </si>
  <si>
    <t>711413113</t>
  </si>
  <si>
    <t>Izolace proti povrchové vodě vodorovné těsnící stěrkou vč. koutové pásky</t>
  </si>
  <si>
    <t>-391576771</t>
  </si>
  <si>
    <t>podlahy keramické</t>
  </si>
  <si>
    <t>25,85</t>
  </si>
  <si>
    <t>131</t>
  </si>
  <si>
    <t>711413123</t>
  </si>
  <si>
    <t>Izolace proti povrchové vodě svislé těsnící stěrkou vč. koutové pásky</t>
  </si>
  <si>
    <t>1234968217</t>
  </si>
  <si>
    <t>obklady</t>
  </si>
  <si>
    <t>98,581</t>
  </si>
  <si>
    <t>132</t>
  </si>
  <si>
    <t>998711103</t>
  </si>
  <si>
    <t>Přesun hmot pro izolace proti vodě, vlhkosti a plynům stanovený z hmotnosti přesunovaného materiálu vodorovná dopravní vzdálenost do 50 m v objektech výšky přes 12 do 60 m</t>
  </si>
  <si>
    <t>1194423429</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</si>
  <si>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</si>
  <si>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712</t>
  </si>
  <si>
    <t>Povlakové krytiny</t>
  </si>
  <si>
    <t>133</t>
  </si>
  <si>
    <t>712363001</t>
  </si>
  <si>
    <t>Provedení povlakové krytiny střech plochých do 10° fólií termoplastickou mPVC (měkčené PVC) rozvinutí a natažení fólie v ploše</t>
  </si>
  <si>
    <t>-158698519</t>
  </si>
  <si>
    <t xml:space="preserve">Poznámka k souboru cen:
1. Povlakové krytiny střech jednotlivě do 10 m2 se oceňují skladebně cenou příslušné izolace a cenou 712 39-9097 Příplatek za plochu do 10 m2.
</t>
  </si>
  <si>
    <t>134</t>
  </si>
  <si>
    <t>28322012</t>
  </si>
  <si>
    <t>fólie hydroizolační střešní mPVC, tl. 1,5 mm š 1300 mm šedá</t>
  </si>
  <si>
    <t>-29706473</t>
  </si>
  <si>
    <t>12,104*1,15 'Přepočtené koeficientem množství</t>
  </si>
  <si>
    <t>135</t>
  </si>
  <si>
    <t>712391171</t>
  </si>
  <si>
    <t>Provedení povlakové krytiny střech plochých do 10° -ostatní práce provedení vrstvy textilní podkladní</t>
  </si>
  <si>
    <t>-107850662</t>
  </si>
  <si>
    <t xml:space="preserve">Poznámka k souboru cen:
1. Cenami -9095 až -9097 lze oceňovat jen tehdy, nepřesáhne-li součet plochy vodorovné a svislé izolační vrstvy 10 m2.
2. Cenou -9095 až -9097 nelze oceňovat opravy a údržbu povlakové krytiny.
</t>
  </si>
  <si>
    <t>1,6*1,95</t>
  </si>
  <si>
    <t>chodba</t>
  </si>
  <si>
    <t>1,86*4,83</t>
  </si>
  <si>
    <t>136</t>
  </si>
  <si>
    <t>69311033</t>
  </si>
  <si>
    <t>geotextilie tkaná PP 20kN/m</t>
  </si>
  <si>
    <t>1429382245</t>
  </si>
  <si>
    <t>137</t>
  </si>
  <si>
    <t>998712103</t>
  </si>
  <si>
    <t>Přesun hmot pro povlakové krytiny stanovený z hmotnosti přesunovaného materiálu vodorovná dopravní vzdálenost do 50 m v objektech výšky přes 12 do 24 m</t>
  </si>
  <si>
    <t>-1884953134</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</si>
  <si>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</si>
  <si>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713</t>
  </si>
  <si>
    <t>Izolace tepelné</t>
  </si>
  <si>
    <t>138</t>
  </si>
  <si>
    <t>713121111</t>
  </si>
  <si>
    <t>Montáž tepelné izolace podlah rohožemi, pásy, deskami, dílci, bloky (izolační materiál ve specifikaci) kladenými volně jednovrstvá</t>
  </si>
  <si>
    <t>-1412494987</t>
  </si>
  <si>
    <t xml:space="preserve">Poznámka k souboru cen:
1. Množství tepelné izolace podlah okrajovými pásky k ceně -1211 se určuje v m projektované délky obložení (bez přesahů) na obvodu podlahy.
</t>
  </si>
  <si>
    <t>139</t>
  </si>
  <si>
    <t>63151434</t>
  </si>
  <si>
    <t>deska tepelně izolační minerální plovoucích podlah λ=0,036-0,037 tl 20mm</t>
  </si>
  <si>
    <t>250693881</t>
  </si>
  <si>
    <t>702,66*1,02 'Přepočtené koeficientem množství</t>
  </si>
  <si>
    <t>140</t>
  </si>
  <si>
    <t>28372316</t>
  </si>
  <si>
    <t>deska EPS 100 pro trvalé zatížení v tlaku (max. 2000 kg/m2) tl 140mm</t>
  </si>
  <si>
    <t>-1190267090</t>
  </si>
  <si>
    <t>9,17*1,02 'Přepočtené koeficientem množství</t>
  </si>
  <si>
    <t>141</t>
  </si>
  <si>
    <t>713131121</t>
  </si>
  <si>
    <t>Montáž tepelné izolace stěn rohožemi, pásy, deskami, dílci, bloky (izolační materiál ve specifikaci) přichycením úchytnými dráty a závlačkami</t>
  </si>
  <si>
    <t>-2046578299</t>
  </si>
  <si>
    <t xml:space="preserve">Poznámka k souboru cen:
1. Položky Montáž tepelných izolací stěn lze použít i pro ocenění montáže svislých tepelných izolací základových konstrukcí (základové pásy, desky apod.).
2. V cenách -1161 až -1167 nejsou započteny náklady na podkladní rošt a olištování zdí; tyto se oceňují pro kovový rošt cenami souboru 763 12-16 katalogu 763 - Konstrukce suché výstavby nebo pro dřevěný rošt cenami souboru 766 41-72 katalogu 766 – Konstrukce truhlářské.
</t>
  </si>
  <si>
    <t xml:space="preserve">zateplení půštoku </t>
  </si>
  <si>
    <t>(54+22,05+7,456+10,851)*1,5</t>
  </si>
  <si>
    <t>(15,586+7+9,016+7+23,192+12,698)*1,5</t>
  </si>
  <si>
    <t>142</t>
  </si>
  <si>
    <t>63152122</t>
  </si>
  <si>
    <t>pás tepelně izolační suchá výstavba λ=0,040 tl 200mm</t>
  </si>
  <si>
    <t>372709626</t>
  </si>
  <si>
    <t>253,274*1,02 'Přepočtené koeficientem množství</t>
  </si>
  <si>
    <t>143</t>
  </si>
  <si>
    <t>713131141</t>
  </si>
  <si>
    <t>Montáž tepelné izolace stěn rohožemi, pásy, deskami, dílci, bloky (izolační materiál ve specifikaci) lepením celoplošně</t>
  </si>
  <si>
    <t>859926965</t>
  </si>
  <si>
    <t>(7,13+0,9)*1,2</t>
  </si>
  <si>
    <t>únik. schodiště</t>
  </si>
  <si>
    <t>2,6*2,4</t>
  </si>
  <si>
    <t>144</t>
  </si>
  <si>
    <t>28376383</t>
  </si>
  <si>
    <t>deska z polystyrénu XPS, hrana polodrážková a hladký povrch s vyšší odolností tl 120mm</t>
  </si>
  <si>
    <t>-1101672049</t>
  </si>
  <si>
    <t>9,636*1,02 'Přepočtené koeficientem množství</t>
  </si>
  <si>
    <t>145</t>
  </si>
  <si>
    <t>63141416</t>
  </si>
  <si>
    <t>deska tepelně izolační minerální kontaktních fasád podélné vlákno λ=0,035-0,037 tl 120mm</t>
  </si>
  <si>
    <t>360643581</t>
  </si>
  <si>
    <t>6,24*1,02 'Přepočtené koeficientem množství</t>
  </si>
  <si>
    <t>146</t>
  </si>
  <si>
    <t>713141151</t>
  </si>
  <si>
    <t>Montáž tepelné izolace střech plochých rohožemi, pásy, deskami, dílci, bloky (izolační materiál ve specifikaci) kladenými volně jednovrstvá</t>
  </si>
  <si>
    <t>339903526</t>
  </si>
  <si>
    <t xml:space="preserve">Poznámka k souboru cen:
1. Množství tepelné izolace střech plochých atikovými pásky k ceně -1211 se určuje v m projektované délky obložení (bez přesahů) na obvodu ploché střechy.
2. Množství jednotek tepelné izolace střech plochých spádovými klíny k cenám -1311 až -1335 se určuje v m2 půdorysné projektované vyspádované plochy střechy.
3. V cenách -1221 až -1262 jsou započteny náklady na montáž a dodávku kotevních šroubů.
4. V cenách -1221 až -1262 nejsou započteny náklady na položení tepelné izolace; tyto se oceňují cenami -1111 až - 1151 tohoto souboru cen.
</t>
  </si>
  <si>
    <t>1,6*1,95*3</t>
  </si>
  <si>
    <t>1,86*4,83*3</t>
  </si>
  <si>
    <t>147</t>
  </si>
  <si>
    <t>28372309</t>
  </si>
  <si>
    <t>deska EPS 100 pro trvalé zatížení v tlaku (max. 2000 kg/m2) tl 100mm</t>
  </si>
  <si>
    <t>403986602</t>
  </si>
  <si>
    <t>36,311*1,02 'Přepočtené koeficientem množství</t>
  </si>
  <si>
    <t>148</t>
  </si>
  <si>
    <t>713141356</t>
  </si>
  <si>
    <t>Montáž tepelné izolace střech plochých spádovými klíny na zhlaví atiky šířky do 500 mm přilepenými za studena nízkoexpanzní (PUR) pěnou</t>
  </si>
  <si>
    <t>159919731</t>
  </si>
  <si>
    <t>1,86*2+2,3</t>
  </si>
  <si>
    <t>149</t>
  </si>
  <si>
    <t>28376141</t>
  </si>
  <si>
    <t>klín izolační z pěnového polystyrenu EPS 100 spádový</t>
  </si>
  <si>
    <t>1990790683</t>
  </si>
  <si>
    <t>6,020*0,315*0,1</t>
  </si>
  <si>
    <t>713151111</t>
  </si>
  <si>
    <t>Montáž tepelné izolace střech šikmých rohožemi, pásy, deskami (izolační materiál ve specifikaci) kladenými volně mezi krokve</t>
  </si>
  <si>
    <t>-752844323</t>
  </si>
  <si>
    <t xml:space="preserve">Poznámka k souboru cen:
1. V cenách -1141 až -1147 nejsou započteny náklady na podkladní rošt a olištování zdí; tyto se oceňují pro kovový rošt cenami souboru 763 12-16 katalogu 763 - Konstrukce suché výstavby nebo pro dřevěný rošt cenami souboru 766 41-72 katalogu 766 – Konstrukce truhlářské.
2. V cenách -1211 až -1218 nejsou započteny náklady na osazení latí pokud rozteč krokví je větší než 1000 mm; tyto se oceňují cenami souboru 762 34-.. Bednění a laťování katalogu 762 - Konstrukce tesařské.
</t>
  </si>
  <si>
    <t>strop SDK</t>
  </si>
  <si>
    <t>382,133*3</t>
  </si>
  <si>
    <t>šikminy</t>
  </si>
  <si>
    <t>(4,225*2+5,437+0,95+1,497+3,4+6)*3,5*3</t>
  </si>
  <si>
    <t>(2,8+5,22+3,1+3,6*3+3,9+2,859+3,6*3)*3,5*3</t>
  </si>
  <si>
    <t>(3+4,938+4+2,8+1,7+3,4+7,1+3)*3,5*3</t>
  </si>
  <si>
    <t>(2,9+3,6*3+7,6*2+3,6*3)*3,5*3</t>
  </si>
  <si>
    <t>odečet střěšní okna</t>
  </si>
  <si>
    <t>-0,78*1,4*20</t>
  </si>
  <si>
    <t>-0,55*0,78</t>
  </si>
  <si>
    <t>-0,66*1,4</t>
  </si>
  <si>
    <t>-0,66*2,36*10</t>
  </si>
  <si>
    <t>-0,78*1,18*3</t>
  </si>
  <si>
    <t>-0,78*2,36*12</t>
  </si>
  <si>
    <t>-0,66*2,36*2</t>
  </si>
  <si>
    <t>-0,78*2,36*6</t>
  </si>
  <si>
    <t>151</t>
  </si>
  <si>
    <t>63166763</t>
  </si>
  <si>
    <t>pás tepelně izolační mezi krokve λ=0,036-0,037 tl 100mm</t>
  </si>
  <si>
    <t>1623638016</t>
  </si>
  <si>
    <t>2484,555</t>
  </si>
  <si>
    <t>2484,555*1,02 'Přepočtené koeficientem množství</t>
  </si>
  <si>
    <t>152</t>
  </si>
  <si>
    <t>713191132</t>
  </si>
  <si>
    <t>Montáž tepelné izolace stavebních konstrukcí - doplňky a konstrukční součásti podlah, stropů vrchem nebo střech překrytím fólií separační z PE</t>
  </si>
  <si>
    <t>-568390266</t>
  </si>
  <si>
    <t>153</t>
  </si>
  <si>
    <t>28323055</t>
  </si>
  <si>
    <t>fólie PE (500 kg/m3) separační podlahová oddělující tepelnou izolaci tl 0,8mm</t>
  </si>
  <si>
    <t>836807688</t>
  </si>
  <si>
    <t>702,66*1,1 'Přepočtené koeficientem množství</t>
  </si>
  <si>
    <t>154</t>
  </si>
  <si>
    <t>713191133</t>
  </si>
  <si>
    <t>Montáž tepelné izolace stavebních konstrukcí - doplňky a konstrukční součásti podlah, stropů vrchem nebo střech překrytím fólií položenou volně s přelepením spojů</t>
  </si>
  <si>
    <t>969334273</t>
  </si>
  <si>
    <t>155</t>
  </si>
  <si>
    <t>59244085</t>
  </si>
  <si>
    <t>fólie parotěsná s dvěma lepicími pruhy pod tepelnou izolaci 1 m2</t>
  </si>
  <si>
    <t>-932064126</t>
  </si>
  <si>
    <t>36,311*1,1 'Přepočtené koeficientem množství</t>
  </si>
  <si>
    <t>156</t>
  </si>
  <si>
    <t>998713103</t>
  </si>
  <si>
    <t>Přesun hmot pro izolace tepelné stanovený z hmotnosti přesunovaného materiálu vodorovná dopravní vzdálenost do 50 m v objektech výšky přes 12 m do 24 m</t>
  </si>
  <si>
    <t>-549857390</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</si>
  <si>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</si>
  <si>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721</t>
  </si>
  <si>
    <t>Zdravotechnika - vnitřní kanalizace</t>
  </si>
  <si>
    <t>157</t>
  </si>
  <si>
    <t>721242105</t>
  </si>
  <si>
    <t>Lapače střešních splavenin polypropylenové (PP) se svislým odtokem DN 110</t>
  </si>
  <si>
    <t>-1211365588</t>
  </si>
  <si>
    <t>158</t>
  </si>
  <si>
    <t>721242106</t>
  </si>
  <si>
    <t>Lapače střešních splavenin polypropylenové (PP) se svislým odtokem DN 125</t>
  </si>
  <si>
    <t>-2013098544</t>
  </si>
  <si>
    <t>727</t>
  </si>
  <si>
    <t>Zdravotechnika - požární ochrana</t>
  </si>
  <si>
    <t>159</t>
  </si>
  <si>
    <t>7279911</t>
  </si>
  <si>
    <t>Zavěšení základny přenosného hasicího přístroje</t>
  </si>
  <si>
    <t>ks</t>
  </si>
  <si>
    <t>-1174640343</t>
  </si>
  <si>
    <t xml:space="preserve">3.NP </t>
  </si>
  <si>
    <t>"sněhový"1</t>
  </si>
  <si>
    <t>"práškový"1</t>
  </si>
  <si>
    <t>4.NP</t>
  </si>
  <si>
    <t>"práškový"10</t>
  </si>
  <si>
    <t>160</t>
  </si>
  <si>
    <t>44932210</t>
  </si>
  <si>
    <t>přístroj hasicí ruční sněhový KS 2 BG</t>
  </si>
  <si>
    <t>-2027536938</t>
  </si>
  <si>
    <t>161</t>
  </si>
  <si>
    <t>44932112</t>
  </si>
  <si>
    <t>přístroj hasicí ruční práškový PG 4 LE</t>
  </si>
  <si>
    <t>-1640048373</t>
  </si>
  <si>
    <t>762</t>
  </si>
  <si>
    <t>Konstrukce tesařské</t>
  </si>
  <si>
    <t>162</t>
  </si>
  <si>
    <t>762331813</t>
  </si>
  <si>
    <t>Demontáž vázaných konstrukcí krovů sklonu do 60° z hranolů, hranolků, fošen, průřezové plochy přes 224 do 288 cm2</t>
  </si>
  <si>
    <t>1528328627</t>
  </si>
  <si>
    <t>1,5+1,81+3,083*2+3,035*2</t>
  </si>
  <si>
    <t>163</t>
  </si>
  <si>
    <t>762331815</t>
  </si>
  <si>
    <t>Demontáž vázaných konstrukcí krovů sklonu do 60° z hranolů, hranolků, fošen, průřezové plochy přes 450 do 600 cm2</t>
  </si>
  <si>
    <t>-496123849</t>
  </si>
  <si>
    <t>5,5+4,457+5,15+3,865</t>
  </si>
  <si>
    <t>164</t>
  </si>
  <si>
    <t>762332922</t>
  </si>
  <si>
    <t>Vázané konstrukce krovů doplnění části střešní vazby z hranolů, nebo hranolků (materiál v ceně), průřezové plochy přes 120 do 224 cm2</t>
  </si>
  <si>
    <t>2033125918</t>
  </si>
  <si>
    <t xml:space="preserve">Poznámka k souboru cen:
1. U položek vyřezání střešní vazby -1911 až -1954 se množství měrných jednotek určuje v m délky prvků, bez čepů.
2. U položek doplnění části střešní vazby -2921 až -3915 se množství měrných jednotek určuje v m součtem délek jednotlivých prvků.
3. Ceny lze použít i pro ocenění oprav prostorových vázáných konstrukcí.
</t>
  </si>
  <si>
    <t>59,4</t>
  </si>
  <si>
    <t>165</t>
  </si>
  <si>
    <t>762341911</t>
  </si>
  <si>
    <t>Bednění a laťování střech vyřezání jednotlivých otvorů bez rozebrání krytiny v laťování průřezové plochy latí do 25 cm2, otvoru plochy jednotlivě do 1 m2</t>
  </si>
  <si>
    <t>1379735854</t>
  </si>
  <si>
    <t xml:space="preserve">Poznámka k souboru cen:
1. U položek vyřezání otvorů v bednění -1931 až -1963 se množství měrných jednotek určuje v m součtem délek jednotlivých řezů.
</t>
  </si>
  <si>
    <t>střešní okna</t>
  </si>
  <si>
    <t>0,78*1,4*20</t>
  </si>
  <si>
    <t>0,55*0,78</t>
  </si>
  <si>
    <t>0,66*1,4</t>
  </si>
  <si>
    <t>0,66*1,18*20</t>
  </si>
  <si>
    <t>0,78*1,18*27</t>
  </si>
  <si>
    <t>0,66*1,18*4</t>
  </si>
  <si>
    <t>0,78*1,18*12</t>
  </si>
  <si>
    <t>0,93*0,525</t>
  </si>
  <si>
    <t>0,3*0,3*8</t>
  </si>
  <si>
    <t>166</t>
  </si>
  <si>
    <t>762341931</t>
  </si>
  <si>
    <t>Bednění a laťování střech vyřezání jednotlivých otvorů bez rozebrání krytiny v bednění z prken tl. do 32 mm, otvoru plochy jednotlivě do 1 m2</t>
  </si>
  <si>
    <t>745620167</t>
  </si>
  <si>
    <t>(0,78+1,4)*2*20</t>
  </si>
  <si>
    <t>(0,55+0,78)*2</t>
  </si>
  <si>
    <t>(0,66+1,4)*2</t>
  </si>
  <si>
    <t>(0,66+1,18)*2*20</t>
  </si>
  <si>
    <t>(0,78+1,18)*2*27</t>
  </si>
  <si>
    <t>(0,66+1,18)*2*4</t>
  </si>
  <si>
    <t>(0,78+1,18)*2*12</t>
  </si>
  <si>
    <t>(0,93+0,525)*2</t>
  </si>
  <si>
    <t>(0,3+0,3)*2*8</t>
  </si>
  <si>
    <t>167</t>
  </si>
  <si>
    <t>762342911</t>
  </si>
  <si>
    <t>Bednění a laťování střech zalaťování otvorů latěmi tl. do 32/50 mm (materiál ve specifikaci) na vzdálenost do 0,22 m, otvoru plochy jednotlivě do 1 m2</t>
  </si>
  <si>
    <t>2029102409</t>
  </si>
  <si>
    <t>staré střešní výlezy</t>
  </si>
  <si>
    <t>0,6*0,6*11</t>
  </si>
  <si>
    <t>staré komíny</t>
  </si>
  <si>
    <t>(1,12+11,6+1,15+1,6+1,12+1,55+1,15)*0,45</t>
  </si>
  <si>
    <t>168</t>
  </si>
  <si>
    <t>762342914</t>
  </si>
  <si>
    <t>Bednění a laťování střech zalaťování otvorů latěmi tl. do 32/50 mm (materiál ve specifikaci) na vzdálenost do 0,22 m, otvoru plochy jednotlivě přes 4 do 8 m2</t>
  </si>
  <si>
    <t>-1045399796</t>
  </si>
  <si>
    <t>nová střecha u únikového schodiště</t>
  </si>
  <si>
    <t>3,6*2,265</t>
  </si>
  <si>
    <t>nová střecha u výtahu</t>
  </si>
  <si>
    <t>(6,42*2,58)/2</t>
  </si>
  <si>
    <t>(6,18*2,24)/2</t>
  </si>
  <si>
    <t>169</t>
  </si>
  <si>
    <t>60514106</t>
  </si>
  <si>
    <t>řezivo jehličnaté lať pevnostní třída S10-13 průžez 40x60mm</t>
  </si>
  <si>
    <t>1071986099</t>
  </si>
  <si>
    <t>12,641*0,04*0,06</t>
  </si>
  <si>
    <t>23,358*0,04*0,06</t>
  </si>
  <si>
    <t>170</t>
  </si>
  <si>
    <t>762343911</t>
  </si>
  <si>
    <t>Bednění a laťování střech zabednění jednotlivých otvorů ve střeše prkny tl. do 32 mm (materiál v ceně), otvoru plochy jednotlivě do 1 m2</t>
  </si>
  <si>
    <t>-1643012814</t>
  </si>
  <si>
    <t>171</t>
  </si>
  <si>
    <t>762343913</t>
  </si>
  <si>
    <t>Bednění a laťování střech zabednění jednotlivých otvorů ve střeše prkny tl. do 32 mm (materiál v ceně), otvoru plochy jednotlivě přes 4 do 8 m2</t>
  </si>
  <si>
    <t>-1939630303</t>
  </si>
  <si>
    <t>172</t>
  </si>
  <si>
    <t>762511264</t>
  </si>
  <si>
    <t>Podlahové konstrukce podkladové z dřevoštěpkových desek OSB jednovrstvých šroubovaných na pero a drážku nebroušených, tloušťky desky 18 mm</t>
  </si>
  <si>
    <t>-794627895</t>
  </si>
  <si>
    <t xml:space="preserve">Poznámka k souboru cen:
1. V cenách -1123 až -2225 Podlahové konstrukce podkladové z desek dřevoštěpkových a cementotřískových jsou započteny i náklady na dodávku spojovacích prostředků, na tyto položky se nevztahuje ocenění dodávky spojovacích prostředků.
</t>
  </si>
  <si>
    <t>173</t>
  </si>
  <si>
    <t>762811811</t>
  </si>
  <si>
    <t>Demontáž záklopů stropů vrchních a zapuštěných z hrubých prken, tl. do 32 mm</t>
  </si>
  <si>
    <t>2085359228</t>
  </si>
  <si>
    <t>174</t>
  </si>
  <si>
    <t>998762103</t>
  </si>
  <si>
    <t>Přesun hmot pro konstrukce tesařské stanovený z hmotnosti přesunovaného materiálu vodorovná dopravní vzdálenost do 50 m v objektech výšky přes 12 do 24 m</t>
  </si>
  <si>
    <t>1107748312</t>
  </si>
  <si>
    <t>763</t>
  </si>
  <si>
    <t>Konstrukce suché výstavby</t>
  </si>
  <si>
    <t>175</t>
  </si>
  <si>
    <t>763111323</t>
  </si>
  <si>
    <t>Příčka ze sádrokartonových desek s nosnou konstrukcí z jednoduchých ocelových profilů UW, CW jednoduše opláštěná deskou protipožární DF tl. 12,5 mm, EI 45, příčka tl. 100 mm, profil 75 TI tl. 60 mm, Rw 45 dB</t>
  </si>
  <si>
    <t>1485255294</t>
  </si>
  <si>
    <t xml:space="preserve">Poznámka k souboru cen:
1. V cenách jsou započteny i náklady na tmelení a výztužnou pásku.
2. V cenách nejsou započteny náklady na základní penetrační nátěr; tyto se oceňují cenou cenou -1717.
3. Cenu -1524 lze použít i pro příčky s tepelnou izolací tl. 100 mm o objemové hmotnosti min. 16 kg/m3.
4. Cena -1611 Montáž nosné konstrukce je stanovena pro m2 plochy příčky.
5. Ceny -1621 až -1627 Montáž desek, -1717 Penetrační nátěr, -1718 Úprava spar separační páskou a -1771, -1772 Příplatek za rovinnost jsou stanoveny pro obě strany příčky.
6. V ceně -1611 nejsou započteny náklady na profily; tyto se oceňují ve specifikaci. Doporučené množství na 1 m2 příčky je 1,9 m profilu CW a 0,8 m profilu UW.
7. V cenách -1621 až -1627 nejsou započteny náklady na desky; tato dodávka se oceňuje ve specifikaci.
</t>
  </si>
  <si>
    <t>příčky</t>
  </si>
  <si>
    <t>(5,437+1,87+2,5+0,6+3,9*2+0,35)*2,8</t>
  </si>
  <si>
    <t>(2,28+3+6,6+4,5+1,5*4+2,86+3,3)*2,8</t>
  </si>
  <si>
    <t>odečet šikminy</t>
  </si>
  <si>
    <t>-(1,5*1,6)/2*9</t>
  </si>
  <si>
    <t>odečet dveře</t>
  </si>
  <si>
    <t>-0,7*1,97*8</t>
  </si>
  <si>
    <t>-0,8*1,97*1</t>
  </si>
  <si>
    <t>-0,9*1,97*1</t>
  </si>
  <si>
    <t>-1,5*1,97*1</t>
  </si>
  <si>
    <t>(3,8*2,7)/2</t>
  </si>
  <si>
    <t>1,4*2,7</t>
  </si>
  <si>
    <t>1,85*4,1+3,25*1,4</t>
  </si>
  <si>
    <t>3*2,7+(3*1,4)/2</t>
  </si>
  <si>
    <t>-0,9*2,02</t>
  </si>
  <si>
    <t>4,025*4,425</t>
  </si>
  <si>
    <t>1,7*1,8</t>
  </si>
  <si>
    <t>3,025*1,8+(3,025*1,8)/2</t>
  </si>
  <si>
    <t>1,7*3,6</t>
  </si>
  <si>
    <t>0,9*2,02</t>
  </si>
  <si>
    <t>176</t>
  </si>
  <si>
    <t>763111427</t>
  </si>
  <si>
    <t>Příčka ze sádrokartonových desek s nosnou konstrukcí z jednoduchých ocelových profilů UW, CW dvojitě opláštěná deskami protipožárními DF tl. 2 x 12,5 mm, EI 90, příčka tl. 150 mm, profil 100 TI tl. 80 mm, Rw 55 dB</t>
  </si>
  <si>
    <t>-815064919</t>
  </si>
  <si>
    <t>(5,5+1,175+4,537+4,6+11,8+7+5,5)*2,8</t>
  </si>
  <si>
    <t>(4+12,3+4,8+6,5+1,2)*2,8</t>
  </si>
  <si>
    <t>-(1,5*1,6)/2*2</t>
  </si>
  <si>
    <t>-0,8*1,97</t>
  </si>
  <si>
    <t>-0,9*1,97*8</t>
  </si>
  <si>
    <t>177</t>
  </si>
  <si>
    <t>763112328</t>
  </si>
  <si>
    <t>Příčka mezibytová ze sádrokartonových desek s nosnou konstrukcí ze zdvojených ocelových profilů UW, CW dvojitě opláštěná deskami protipožárními DF tl. 2 x 12,5 mm, příčka tl. 255 mm, profil 100 TI tl. 100+100 mm, EI 90, Rw 65 dB</t>
  </si>
  <si>
    <t>-1850997213</t>
  </si>
  <si>
    <t xml:space="preserve">Poznámka k souboru cen:
1. V cenách jsou započteny i náklady na tmelení a výztužnou pásku.
2. V cenách nejsou započteny náklady na základní penetrační nátěr; tyto se oceňují cenou 763 11-1717.
3. Cena -2611 Montáž nosné konstrukce je stanovena pro m2 plochy mezibytové příčky.
4. Ceny -2621 a -2624 Montáž desek jsou stanoveny pro obě strany mezibytové příčky.
5. V ceně -2611 nejsou započteny náklady na profily; tyto se oceňují ve specifikaci. Doporučené množství na 1 m2 příčky je 3,8 m profilu CW a 1,6 m profilu UW.
6. V cenách -2621 a -2624 nejsou započteny náklady na desky; tato dodávka se oceňuje ve specifikaci.
7. Ostatní konstrukce a práce a příplatky u mezibytových příček se oceňují cenami 763 11-17.. pro příčky ze sádrokartonových desek.
</t>
  </si>
  <si>
    <t>(6+1,835+2,98+2,135+6)*2,8</t>
  </si>
  <si>
    <t>178</t>
  </si>
  <si>
    <t>763121551</t>
  </si>
  <si>
    <t>Stěna předsazená ze sádrokartonových desek s nosnou konstrukcí z ocelových profilů CD a UD, s kotvením CD po 1 500 mm dvojitě opláštěná deskami protipožárními DF tl. 2 x 12,5 mm, stěna tl. 75 mm, TI tl. 50 mm, EI 45 mm</t>
  </si>
  <si>
    <t>1314001289</t>
  </si>
  <si>
    <t xml:space="preserve">Poznámka k souboru cen:
1. V cenách jsou započteny i náklady na tmelení a výztužnou pásku.
2. V cenách nejsou započteny náklady na základní penetrační nátěr; tyto se oceňují cenou 763 12-1714.
3. Ceny pro předsazené stěny lepené celoplošně jsou určeny pro lepení na rovný podklad, lepené na bochánky jsou určeny pro podklad o nerovnosti do 20 mm a lepené na pásky jsou určeny pro podklad o nerovnosti přes 20 mm.
4. Ceny -1611 a -1612 Montáž nosné konstrukce je stanoveny pro m2 plochy předsazené stěny.
5. V ceně -1611 a -1612 nejsou započteny náklady na profily; tyto se oceňují ve specifikaci. Doporučené množství na 1 m2 stěny je:
a) 1,9 m profilu CW a 0,8 m profilu UW u ceny. -1611,
b) 1,9 m profilu CD a 0,5 m profilu UD u ceny -1612.
6. V cenách -1621 až -1641 Montáž desek nejsou započteny náklady na desky; tato dodávka se oceňuje ve specifikaci.
7. Ostatní konstrukce a práce a příplatky, neuvedené v tomto souboru cen, se oceňují cenami 763 11-17.. pro příčky ze sádrokartonových desek.
</t>
  </si>
  <si>
    <t>půlštoky</t>
  </si>
  <si>
    <t>(5,437+4,225*2+6,147+0,95+1,497+0,5+2,8)*1,2</t>
  </si>
  <si>
    <t>(0,3+2,9+7,1+5,222+0,95+3,1+3,6*6)*1,2</t>
  </si>
  <si>
    <t>(5,4+3,9+2,7+3,6*6+2,9*2)*1,2</t>
  </si>
  <si>
    <t>(0,9+4,938+0,9+1,012+3,096+0,987)*1,2</t>
  </si>
  <si>
    <t>(2,8+0,8+1,7+0,8+2,866+5,2+1,65)*1,2</t>
  </si>
  <si>
    <t>179</t>
  </si>
  <si>
    <t>763131541</t>
  </si>
  <si>
    <t>Podhled ze sádrokartonových desek jednovrstvá zavěšená spodní konstrukce z ocelových profilů CD, UD dvojitě opláštěná deskami protipožárními DF, tl. 2 x 12,5 mm, bez TI</t>
  </si>
  <si>
    <t>821884691</t>
  </si>
  <si>
    <t xml:space="preserve">Poznámka k souboru cen:
1. V cenách jsou započteny i náklady na tmelení a výztužnou pásku.
2. V cenách nejsou započteny náklady na základní penetrační nátěr; tyto se oceňují cenou -1714.
3. Ceny 763 13-13 lze použít i pro dvouvrstvou dřevěnou spodní konstrukci s nosnými latěmi 60 x 40 mm a montážnímu latěmi 48 x 24 mm.
4. Ceny -1611 až -1613 Montáž nosné konstrukce je stanoveny pro m2 plochy podhledu.
5. V ceně -1611 nejsou započteny náklady na dřevo a v cenách -2612 a -2613 náklady na profily; tyto se oceňují ve specifikaci. Doporučené množství na 1 m2 příčky je 3,0 m profilu CD a 0,9 m profilu UD.
6. V cenách -1621 až -1624 Montáž desek nejsou započteny náklady na desky; tato dodávka se oceňuje ve specifikaci.
7. V ceně -1763 Příplatek za průhyb nosného stropu přes 20 mm je započtena pouze montáž, atypický profil se oceňuje individuálně ve specifikaci.
</t>
  </si>
  <si>
    <t>místnost 1.02</t>
  </si>
  <si>
    <t>4,83*1,86</t>
  </si>
  <si>
    <t>stropy</t>
  </si>
  <si>
    <t>2,8*2,8</t>
  </si>
  <si>
    <t>5*2,8</t>
  </si>
  <si>
    <t>2,6*2,8</t>
  </si>
  <si>
    <t>7*6,3</t>
  </si>
  <si>
    <t>11,67*3,7</t>
  </si>
  <si>
    <t>11,67*2,5</t>
  </si>
  <si>
    <t>4,085*8,1</t>
  </si>
  <si>
    <t>5,8*3,4</t>
  </si>
  <si>
    <t>2,6*9</t>
  </si>
  <si>
    <t>7,5*3,4</t>
  </si>
  <si>
    <t>12,05*3,7</t>
  </si>
  <si>
    <t>12,05*2,5</t>
  </si>
  <si>
    <t>2,8*6,3</t>
  </si>
  <si>
    <t>8,5*5</t>
  </si>
  <si>
    <t>(4,225*2+5,437+0,95+1,497+3,4+6)*2,3</t>
  </si>
  <si>
    <t>(2,8+5,22+3,1+3,6*3+3,9+2,859+3,6*3)*2,3</t>
  </si>
  <si>
    <t>(3+4,938+4+2,8+1,7+3,4+7,1+3)*2,3</t>
  </si>
  <si>
    <t>(2,9+3,6*3+7,6*2+3,6*3)*3</t>
  </si>
  <si>
    <t>180</t>
  </si>
  <si>
    <t>763131751</t>
  </si>
  <si>
    <t>Podhled ze sádrokartonových desek ostatní práce a konstrukce na podhledech ze sádrokartonových desek montáž parotěsné zábrany</t>
  </si>
  <si>
    <t>1564388728</t>
  </si>
  <si>
    <t>podhledy</t>
  </si>
  <si>
    <t>651,284</t>
  </si>
  <si>
    <t>160,802</t>
  </si>
  <si>
    <t>obklad krovu</t>
  </si>
  <si>
    <t>217,8</t>
  </si>
  <si>
    <t>181</t>
  </si>
  <si>
    <t>28329233</t>
  </si>
  <si>
    <t>parozábrana univerzální s proměnlivou difúzní tloušťkou a UV stabilizací</t>
  </si>
  <si>
    <t>-1092726486</t>
  </si>
  <si>
    <t>1029,886*1,1 'Přepočtené koeficientem množství</t>
  </si>
  <si>
    <t>182</t>
  </si>
  <si>
    <t>763131766</t>
  </si>
  <si>
    <t>Podhled ze sádrokartonových desek Příplatek k cenám za výšku zavěšení přes 1,0 do 1,5 m</t>
  </si>
  <si>
    <t>-1974656340</t>
  </si>
  <si>
    <t>382,133</t>
  </si>
  <si>
    <t>183</t>
  </si>
  <si>
    <t>763164551</t>
  </si>
  <si>
    <t>Obklad ze sádrokartonových desek konstrukcí kovových včetně ochranných úhelníků ve tvaru L rozvinuté šíře přes 0,8 m, opláštěný deskou standardní A, tl. 12,5 mm</t>
  </si>
  <si>
    <t>-462053189</t>
  </si>
  <si>
    <t xml:space="preserve">Poznámka k souboru cen:
1. Ceny jsou určeny pro obklad trámů i sloupů.
2. V cenách jsou započteny i náklady na tmelení, výztužnou pásku a ochranu rohů úhelníky.
3. V cenách nejsou započteny náklady na základní penetrační nátěr; tyto se oceňují cenou 763 13-1714.
4. V cenách montáže obkladů nejsou započteny náklady na:
a) desky; tato dodávka se oceňuje ve specifikaci,
b) ochranné úhelníky; tato dodávka se oceňuje ve specifikaci,
c) profily u obkladu konstrukcí kovových – u cen -4791 až -4793; tato dodávka se oceňuje ve specifikaci.
</t>
  </si>
  <si>
    <t>opláštění ZTI 3.NP</t>
  </si>
  <si>
    <t>(0,5+0,4)*3,5</t>
  </si>
  <si>
    <t>184</t>
  </si>
  <si>
    <t>763164557</t>
  </si>
  <si>
    <t>Obklad ze sádrokartonových desek konstrukcí kovových včetně ochranných úhelníků ve tvaru L rozvinuté šíře přes 0,8 m, opláštěný deskou protipožární DF, tl. 2 x 12,5 mm</t>
  </si>
  <si>
    <t>769162898</t>
  </si>
  <si>
    <t>flexi potrubí VZT</t>
  </si>
  <si>
    <t>(0,25*2+0,4)*2,8*5</t>
  </si>
  <si>
    <t>185</t>
  </si>
  <si>
    <t>763164782</t>
  </si>
  <si>
    <t>Obklad ze sádrokartonových desek montáž obkladu konstrukcí dřevěných, opláštění dvojité</t>
  </si>
  <si>
    <t>-1069859035</t>
  </si>
  <si>
    <t>obklad plných vazeb krovu</t>
  </si>
  <si>
    <t>(1,2+0,35+1,2)*3,6*22</t>
  </si>
  <si>
    <t>186</t>
  </si>
  <si>
    <t>59030027</t>
  </si>
  <si>
    <t>deska sdk protipožární DF tl 12,5mm</t>
  </si>
  <si>
    <t>1084570955</t>
  </si>
  <si>
    <t>217,800*2</t>
  </si>
  <si>
    <t>435,6*1,15 'Přepočtené koeficientem množství</t>
  </si>
  <si>
    <t>187</t>
  </si>
  <si>
    <t>763181311</t>
  </si>
  <si>
    <t>Výplně otvorů konstrukcí ze sádrokartonových desek montáž zárubně kovové s příslušenstvím pro příčky výšky do 2,75 m nebo zátěže dveřního křídla do 25 kg, s profily CW a UW jednokřídlové</t>
  </si>
  <si>
    <t>1522430336</t>
  </si>
  <si>
    <t xml:space="preserve">Poznámka k souboru cen:
1. V cenách montáže zárubní -1311 až -1322 nejsou započteny náklady na dodávku zárubní, profilů a patek zárubní; tato dodávka se oceňuje ve specifikaci. Množství profilů se určí:
a) pro příčku výšky do 2,75 m takto:
- délka profilu CW = 2x konstrukční výška příčky
- délka profilu UW = 2x konstrukční výška příčky + šířka dveří + 300 mm,
b) pro příčku výšky přes 2,75 do 4,25 m takto:
- délka profilu UW = šířka dveří + 300 mm,
- délka profilu UA = 2x konstrukční výška příčky,
- patka UA = 4 kusy.
2. V ceně -1325 jsou započteny náklady na usazení, vyvážení a přetmelení, včetně kotevního materiálu.
3. Montáž zárubní dřevěných a obložkových lze oceňovat cenami katalogu 800-766 Konstrukce truhlářské.
4. V cenách -2313 a -2314 ostění oken jsou započteny i náklady na ochranné úhelníky.
5. V ceně -2411 opláštění střešního okna jsou započteny i náklady na UA profily.
6. V cenách -3111 až -3222 jsou započteny i náklady na sestavení stavebního pouzdra.
7. V cenách -3111 až -3222 nejsou započteny náklady na opláštění stavebního pouzdra sádrokartonovými deskami a jejich povrchové úpravy. Tyto práce se oceňují příslušnými položkami souboru cen 763 11-1 Příčka ze sádrokartonových desek.
</t>
  </si>
  <si>
    <t>"D3"2</t>
  </si>
  <si>
    <t>"D4"6</t>
  </si>
  <si>
    <t>"D5"1</t>
  </si>
  <si>
    <t>"D7"1</t>
  </si>
  <si>
    <t>"D8"3</t>
  </si>
  <si>
    <t>"D9"2</t>
  </si>
  <si>
    <t>"D11"2</t>
  </si>
  <si>
    <t>"D12"1</t>
  </si>
  <si>
    <t>"D13"1</t>
  </si>
  <si>
    <t>188</t>
  </si>
  <si>
    <t>55331520</t>
  </si>
  <si>
    <t>zárubeň ocelová pro sádrokarton 100 600 L/P</t>
  </si>
  <si>
    <t>1491811523</t>
  </si>
  <si>
    <t>189</t>
  </si>
  <si>
    <t>55331521</t>
  </si>
  <si>
    <t>zárubeň ocelová pro sádrokarton 100 700 L/P</t>
  </si>
  <si>
    <t>209110597</t>
  </si>
  <si>
    <t>190</t>
  </si>
  <si>
    <t>55331522</t>
  </si>
  <si>
    <t>zárubeň ocelová pro sádrokarton 100 800 L/P</t>
  </si>
  <si>
    <t>-1741562294</t>
  </si>
  <si>
    <t>191</t>
  </si>
  <si>
    <t>55331543</t>
  </si>
  <si>
    <t>zárubeň ocelová pro sádrokarton 150 900 L/P</t>
  </si>
  <si>
    <t>408240190</t>
  </si>
  <si>
    <t>192</t>
  </si>
  <si>
    <t>611811</t>
  </si>
  <si>
    <t>zárubně ocelové požární 60,70,80,90</t>
  </si>
  <si>
    <t>-1941637156</t>
  </si>
  <si>
    <t>193</t>
  </si>
  <si>
    <t>763181312</t>
  </si>
  <si>
    <t>Výplně otvorů konstrukcí ze sádrokartonových desek montáž zárubně kovové s příslušenstvím pro příčky výšky do 2,75 m nebo zátěže dveřního křídla do 25 kg, s profily CW a UW dvoukřídlové</t>
  </si>
  <si>
    <t>-632198035</t>
  </si>
  <si>
    <t>"D6"1</t>
  </si>
  <si>
    <t>194</t>
  </si>
  <si>
    <t>611812</t>
  </si>
  <si>
    <t>zárubně ocelové požární 125,145</t>
  </si>
  <si>
    <t>476409015</t>
  </si>
  <si>
    <t>195</t>
  </si>
  <si>
    <t>763182411</t>
  </si>
  <si>
    <t>Výplně otvorů konstrukcí ze sádrokartonových desek opláštění obvodu střešního okna z desek a UA profilů hloubky do 0,5 m</t>
  </si>
  <si>
    <t>-2044486200</t>
  </si>
  <si>
    <t>O3</t>
  </si>
  <si>
    <t>(0,78*2+1,4*2)*20</t>
  </si>
  <si>
    <t>O4</t>
  </si>
  <si>
    <t>(0,55*2+0,78*2)*1</t>
  </si>
  <si>
    <t>O5</t>
  </si>
  <si>
    <t>(0,66*2+1,4*2)*1</t>
  </si>
  <si>
    <t>O6</t>
  </si>
  <si>
    <t>(0,66*2+2,36*2)*10</t>
  </si>
  <si>
    <t>O7</t>
  </si>
  <si>
    <t>(0,78*2+1,18*2)*3</t>
  </si>
  <si>
    <t>(0,78*2+2,36*2)*12</t>
  </si>
  <si>
    <t>O8</t>
  </si>
  <si>
    <t>(0,66*2+2,36*2)*2</t>
  </si>
  <si>
    <t>O9</t>
  </si>
  <si>
    <t>(0,78*2+2,36*2)*6</t>
  </si>
  <si>
    <t>196</t>
  </si>
  <si>
    <t>998763102</t>
  </si>
  <si>
    <t>Přesun hmot pro dřevostavby stanovený z hmotnosti přesunovaného materiálu vodorovná dopravní vzdálenost do 50 m v objektech výšky přes 12 do 24 m</t>
  </si>
  <si>
    <t>461301482</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</si>
  <si>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U přesunu stanoveného procentní sazbou se ztížení přesunu ocení individuálně.
</t>
  </si>
  <si>
    <t>764</t>
  </si>
  <si>
    <t>Konstrukce klempířské</t>
  </si>
  <si>
    <t>197</t>
  </si>
  <si>
    <t>764011613</t>
  </si>
  <si>
    <t>Podkladní plech z pozinkovaného plechu s povrchovou úpravou rš 250 mm</t>
  </si>
  <si>
    <t>1744185374</t>
  </si>
  <si>
    <t xml:space="preserve">Poznámka k souboru cen:
1. Rozvinutá šířka podkladního plechu se určuje z rš střešního prvku.
</t>
  </si>
  <si>
    <t>K6</t>
  </si>
  <si>
    <t>198</t>
  </si>
  <si>
    <t>764101</t>
  </si>
  <si>
    <t>Demontáž klempířských konstrukcí</t>
  </si>
  <si>
    <t>321714592</t>
  </si>
  <si>
    <t>199</t>
  </si>
  <si>
    <t>764212606</t>
  </si>
  <si>
    <t>Oplechování střešních prvků z pozinkovaného plechu s povrchovou úpravou úžlabí rš 500 mm</t>
  </si>
  <si>
    <t>-986193700</t>
  </si>
  <si>
    <t xml:space="preserve">Poznámka k souboru cen:
1. V cenách 764 21-1605 až - 3642 nejsou započteny náklady na podkladní plech, tento se oceňuje cenami souboru cen 764 01-16.. Podkladní plech z pozinkovaného plechu s upraveným povrchem v rozvinuté šířce dle rš střešního prvku.
</t>
  </si>
  <si>
    <t>K9</t>
  </si>
  <si>
    <t>200</t>
  </si>
  <si>
    <t>764212633</t>
  </si>
  <si>
    <t>Oplechování střešních prvků z pozinkovaného plechu s povrchovou úpravou štítu závětrnou lištou rš 250 mm</t>
  </si>
  <si>
    <t>871986482</t>
  </si>
  <si>
    <t>K7</t>
  </si>
  <si>
    <t>201</t>
  </si>
  <si>
    <t>764214607</t>
  </si>
  <si>
    <t>Oplechování horních ploch zdí a nadezdívek (atik) z pozinkovaného plechu s povrchovou úpravou mechanicky kotvené rš 670 mm</t>
  </si>
  <si>
    <t>758512267</t>
  </si>
  <si>
    <t>K10</t>
  </si>
  <si>
    <t>202</t>
  </si>
  <si>
    <t>764306132</t>
  </si>
  <si>
    <t>Montáž ventilační turbíny na střeše s krytinou prejzovou nebo vlnitou</t>
  </si>
  <si>
    <t>-545344887</t>
  </si>
  <si>
    <t>K5</t>
  </si>
  <si>
    <t>203</t>
  </si>
  <si>
    <t>5538103</t>
  </si>
  <si>
    <t>Hlavice rotační do D 300mm</t>
  </si>
  <si>
    <t>1529647733</t>
  </si>
  <si>
    <t>204</t>
  </si>
  <si>
    <t>764311603</t>
  </si>
  <si>
    <t>Lemování zdí z pozinkovaného plechu s povrchovou úpravou boční nebo horní rovné, střech s krytinou prejzovou nebo vlnitou rš 250 mm</t>
  </si>
  <si>
    <t>260252772</t>
  </si>
  <si>
    <t>K8</t>
  </si>
  <si>
    <t>205</t>
  </si>
  <si>
    <t>764511603</t>
  </si>
  <si>
    <t>Žlab podokapní z pozinkovaného plechu s povrchovou úpravou včetně háků a čel půlkruhový rš 400 mm</t>
  </si>
  <si>
    <t>809096037</t>
  </si>
  <si>
    <t>K1</t>
  </si>
  <si>
    <t>K2</t>
  </si>
  <si>
    <t>206</t>
  </si>
  <si>
    <t>764511644</t>
  </si>
  <si>
    <t>Žlab podokapní z pozinkovaného plechu s povrchovou úpravou včetně háků a čel kotlík oválný (trychtýřový), rš žlabu/průměr svodu 400/100 mm</t>
  </si>
  <si>
    <t>1607134996</t>
  </si>
  <si>
    <t>207</t>
  </si>
  <si>
    <t>764518622</t>
  </si>
  <si>
    <t>Svod z pozinkovaného plechu s upraveným povrchem včetně objímek, kolen a odskoků kruhový, průměru 100 mm</t>
  </si>
  <si>
    <t>1129056791</t>
  </si>
  <si>
    <t>K4</t>
  </si>
  <si>
    <t>3,5</t>
  </si>
  <si>
    <t>208</t>
  </si>
  <si>
    <t>764518623</t>
  </si>
  <si>
    <t>Svod z pozinkovaného plechu s upraveným povrchem včetně objímek, kolen a odskoků kruhový, průměru 120 mm</t>
  </si>
  <si>
    <t>-98629033</t>
  </si>
  <si>
    <t>K3</t>
  </si>
  <si>
    <t>209</t>
  </si>
  <si>
    <t>998764103</t>
  </si>
  <si>
    <t>Přesun hmot pro konstrukce klempířské stanovený z hmotnosti přesunovaného materiálu vodorovná dopravní vzdálenost do 50 m v objektech výšky přes 12 do 24 m</t>
  </si>
  <si>
    <t>-1402908033</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</si>
  <si>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</si>
  <si>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765</t>
  </si>
  <si>
    <t>Krytina skládaná</t>
  </si>
  <si>
    <t>210</t>
  </si>
  <si>
    <t>765111404</t>
  </si>
  <si>
    <t>Montáž krytiny keramické opracování krytiny v místě prostupu plochy prostupu jednotlivě přes 1 m2</t>
  </si>
  <si>
    <t>-573616152</t>
  </si>
  <si>
    <t xml:space="preserve">Poznámka k souboru cen:
1. V cenách jsou započteny i náklady na přiřezání tašek.
2. Oplechování štítových hran, úžlabí a prostupů se oceňuje cenami katalogu 800–764 Konstrukce klempířské.
3. Montáž střešních doplňků (větracích, protisněhových, prostupových tašek apod.) se oceňuje cenami části A02.
</t>
  </si>
  <si>
    <t>osazení střešních oken</t>
  </si>
  <si>
    <t>291,26</t>
  </si>
  <si>
    <t>211</t>
  </si>
  <si>
    <t>765111801</t>
  </si>
  <si>
    <t>Demontáž krytiny keramické drážkové, sklonu do 30° na sucho do suti</t>
  </si>
  <si>
    <t>-1756918747</t>
  </si>
  <si>
    <t>212</t>
  </si>
  <si>
    <t>765111811</t>
  </si>
  <si>
    <t>Demontáž krytiny keramické Příplatek k cenám za sklon přes 30° do suti</t>
  </si>
  <si>
    <t>903459781</t>
  </si>
  <si>
    <t>vyřezané otvory</t>
  </si>
  <si>
    <t>78,988</t>
  </si>
  <si>
    <t>213</t>
  </si>
  <si>
    <t>765113011</t>
  </si>
  <si>
    <t>Krytina keramická drážková sklonu střechy do 30° na sucho velkoformátová režná</t>
  </si>
  <si>
    <t>-2052486869</t>
  </si>
  <si>
    <t xml:space="preserve">Poznámka k souboru cen:
1. V cenách jsou započteny i náklady na přiřezání tašek.
2. V cenách -3331 až -3333 jsou započteny i náklady na řadu podhřebenových tašek z každé strany hřebene. Výměru těchto tašek je třeba odečíst z celkové výměry střechy.
3. Montáž střešních doplňků (větracích, protisněhových, prostupových tašek, doplňků hřebene a nároží, střešních výlezů, protisněhových zábran, stoupacích plošin apod.) se oceňuje cenami části A02.
4. Oplechování úžlabí a závětrná lišta se oceňují cenami katalogu 800-764 Konstrukce klempířské.
</t>
  </si>
  <si>
    <t>doplnění krytiny</t>
  </si>
  <si>
    <t>u únikového schodiště</t>
  </si>
  <si>
    <t>u výtahu</t>
  </si>
  <si>
    <t>214</t>
  </si>
  <si>
    <t>765113913</t>
  </si>
  <si>
    <t>Krytina keramická drážková sklonu střechy do 30° Příplatek cenám za sklon přes 50°</t>
  </si>
  <si>
    <t>-2018728833</t>
  </si>
  <si>
    <t>215</t>
  </si>
  <si>
    <t>765115011</t>
  </si>
  <si>
    <t>Montáž střešních doplňků krytiny keramické speciálních tašek větracích, protisněhových, prostupových, ukončovacích drážkových na sucho velkoformátových</t>
  </si>
  <si>
    <t>503710667</t>
  </si>
  <si>
    <t>DN 250</t>
  </si>
  <si>
    <t>DN 160</t>
  </si>
  <si>
    <t>DN 125</t>
  </si>
  <si>
    <t>216</t>
  </si>
  <si>
    <t>59660252</t>
  </si>
  <si>
    <t>taška prostupová Bobrovka-kovová</t>
  </si>
  <si>
    <t>1373048911</t>
  </si>
  <si>
    <t>217</t>
  </si>
  <si>
    <t>765191001</t>
  </si>
  <si>
    <t>Montáž pojistné hydroizolační fólie kladené ve sklonu do 20° lepením (vodotěsné podstřeší) na bednění nebo tepelnou izolaci</t>
  </si>
  <si>
    <t>1715192769</t>
  </si>
  <si>
    <t xml:space="preserve">Poznámka k souboru cen:
1. V cenách nejsou započteny náklady na dodávku fólie, tyto se oceňují ve specifikaci. Ztratné lze dohodnout ve směrné výši 5 až 15%.
2. V ceně -1071 nejsou započteny náklady na dodávku okapnice, tyto se oceňují položkami ceníku 800-764 Konstrukce klempířské.
</t>
  </si>
  <si>
    <t>218</t>
  </si>
  <si>
    <t>28329295</t>
  </si>
  <si>
    <t>membrána podstřešní (reakce na oheň - třída E) 150 g/m2 s aplikovanou spojovací páskou</t>
  </si>
  <si>
    <t>1719522162</t>
  </si>
  <si>
    <t>35,999*1,1 'Přepočtené koeficientem množství</t>
  </si>
  <si>
    <t>219</t>
  </si>
  <si>
    <t>765191091</t>
  </si>
  <si>
    <t>Montáž pojistné hydroizolační fólie Příplatek k cenám montáže na bednění nebo tepelnou izolaci za sklon přes 30°</t>
  </si>
  <si>
    <t>2118961672</t>
  </si>
  <si>
    <t>35,999</t>
  </si>
  <si>
    <t>220</t>
  </si>
  <si>
    <t>765191911</t>
  </si>
  <si>
    <t>Demontáž pojistné hydroizolační fólie kladené ve sklonu přes 30°</t>
  </si>
  <si>
    <t>-402600917</t>
  </si>
  <si>
    <t>221</t>
  </si>
  <si>
    <t>765192811</t>
  </si>
  <si>
    <t>Demontáž střešního výlezu jakékoliv plochy</t>
  </si>
  <si>
    <t>-1177554768</t>
  </si>
  <si>
    <t xml:space="preserve">Poznámka k souboru cen:
1. Ceny jsou určeny pro demontáž střešního výlezu bez rozlišení typu krytiny.
2. V cenách jsou započetny i náklady na: demontáž stávajícího výlezu a hrubé začistění ostění.
3. V cenách nejsou započetny náklady na: demontáž krytiny, tyto náklady se oceňují položkami části B01 tohoto katalogu.
</t>
  </si>
  <si>
    <t>222</t>
  </si>
  <si>
    <t>998765103</t>
  </si>
  <si>
    <t>Přesun hmot pro krytiny skládané stanovený z hmotnosti přesunovaného materiálu vodorovná dopravní vzdálenost do 50 m na objektech výšky přes 12 do 24 m</t>
  </si>
  <si>
    <t>158757946</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</si>
  <si>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</si>
  <si>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766</t>
  </si>
  <si>
    <t>Konstrukce truhlářské</t>
  </si>
  <si>
    <t>223</t>
  </si>
  <si>
    <t>766622111</t>
  </si>
  <si>
    <t>Montáž oken plastových včetně montáže rámu na polyuretanovou pěnu plochy přes 1 m2 pevných do dřevěné konstrukce, výšky do 1,5 m</t>
  </si>
  <si>
    <t>952744346</t>
  </si>
  <si>
    <t xml:space="preserve">Poznámka k souboru cen:
1. V cenách montáže oken jsou započteny i náklady na zaměření, vyklínování, horizontální i vertikální vyrovnání okenního rámu, ukotvení a vyplnění spáry mezi rámem a ostěním polyuretanovou pěnou, včetně zednického začištění.
2. Tepelnou izolaci mezi ostěním a rámem okna je možné ocenit položkami 766 62 - 9 . . Příplatek k cenám za tepelnou izolaci mezi ostěním a rámem okna jsou započteny náklady na izolaci vnější i vnitřní.
3. Délka izolace se určuje v metrech délky rámu okna.
</t>
  </si>
  <si>
    <t>O1</t>
  </si>
  <si>
    <t>2*0,75</t>
  </si>
  <si>
    <t>224</t>
  </si>
  <si>
    <t>611103</t>
  </si>
  <si>
    <t xml:space="preserve">okno plast fix/S včetně vnitřního parapetu </t>
  </si>
  <si>
    <t>1575806659</t>
  </si>
  <si>
    <t>225</t>
  </si>
  <si>
    <t>766660001</t>
  </si>
  <si>
    <t>Montáž dveřních křídel dřevěných nebo plastových otevíravých do ocelové zárubně povrchově upravených jednokřídlových, šířky do 800 mm</t>
  </si>
  <si>
    <t>-505208227</t>
  </si>
  <si>
    <t xml:space="preserve">Poznámka k souboru cen:
1. Cenami -0021 až -0031, -0161 až -0163, -0181 až -0183, se oceňují dveře s protipožární odolností do 30 min.
2. V cenách -0201 až -0272 je započtena i montáž okopného plechu, stavěče křídel a držadel kyvných dveří.
3. V cenách -0311 až -0324 jsou započtené i náklady na osazení kování, vodícího trnu, dorazů, seřízení pojezdů a následné vyrovnání a seřízení dveřních křídel.
4. V cenách -0351 až -0358 jsou započtené i náklady na osazení kování, vodícího trnu, dorazů, seřízení pojezdů na stěnu a následné vyrovnání a seřízení dveřních křídel.
5. V cenách -0311 až -0324 nejsou započtené náklady na sestavení a osazení stavebního pouzdra, tyto náklady se oceňují cenami souboru cen 642 94-6 . . . Osazení stavebního pouzdra posuvných dveří do zděné příčky, katalogu 801-1 Budovy a haly - zděné a monolitické.
</t>
  </si>
  <si>
    <t>226</t>
  </si>
  <si>
    <t>61162770</t>
  </si>
  <si>
    <t>dveře vnitřní hladké foliované plné 1křídlé 60x197cm</t>
  </si>
  <si>
    <t>1222202832</t>
  </si>
  <si>
    <t>227</t>
  </si>
  <si>
    <t>61162771</t>
  </si>
  <si>
    <t>dveře vnitřní hladké foliované plné 1křídlé 70x197cm</t>
  </si>
  <si>
    <t>650795296</t>
  </si>
  <si>
    <t>228</t>
  </si>
  <si>
    <t>61162772</t>
  </si>
  <si>
    <t>dveře vnitřní hladké foliované plné 1křídlé 80x197cm</t>
  </si>
  <si>
    <t>-295631247</t>
  </si>
  <si>
    <t>229</t>
  </si>
  <si>
    <t>766660021</t>
  </si>
  <si>
    <t>Montáž dveřních křídel dřevěných nebo plastových otevíravých do ocelové zárubně protipožárních jednokřídlových, šířky do 800 mm</t>
  </si>
  <si>
    <t>-1544817046</t>
  </si>
  <si>
    <t>230</t>
  </si>
  <si>
    <t>61165616</t>
  </si>
  <si>
    <t>dveře vnitřní požárně bezpečnostní třída 2 CPL fólie EI (EW) 30 D3 1křídlové 80x197cm</t>
  </si>
  <si>
    <t>159924142</t>
  </si>
  <si>
    <t>231</t>
  </si>
  <si>
    <t>766660022</t>
  </si>
  <si>
    <t>Montáž dveřních křídel dřevěných nebo plastových otevíravých do ocelové zárubně protipožárních jednokřídlových, šířky přes 800 mm</t>
  </si>
  <si>
    <t>-1892229071</t>
  </si>
  <si>
    <t>232</t>
  </si>
  <si>
    <t>61165617</t>
  </si>
  <si>
    <t>dveře vnitřní požárně bezpečnostní třída 2 CPL fólie EI (EW) 30 D3 1křídlové 90x197cm</t>
  </si>
  <si>
    <t>97654971</t>
  </si>
  <si>
    <t>233</t>
  </si>
  <si>
    <t>766660031</t>
  </si>
  <si>
    <t>Montáž dveřních křídel dřevěných nebo plastových otevíravých do ocelové zárubně protipožárních dvoukřídlových jakékoliv šířky</t>
  </si>
  <si>
    <t>-1575834131</t>
  </si>
  <si>
    <t>234</t>
  </si>
  <si>
    <t>61165614</t>
  </si>
  <si>
    <t>dveře vnitřní požárně odolné CPL fólie EI (EW) 30 D3 2křídlové 145x197cm</t>
  </si>
  <si>
    <t>-1329453526</t>
  </si>
  <si>
    <t>235</t>
  </si>
  <si>
    <t>766660717</t>
  </si>
  <si>
    <t>Montáž dveřních doplňků samozavírače na zárubeň ocelovou</t>
  </si>
  <si>
    <t>-248988812</t>
  </si>
  <si>
    <t xml:space="preserve">Poznámka k souboru cen:
1. V ceně -0722 je započtena montáž zámku, zámkové vložky a osazení štítku s klikou.
</t>
  </si>
  <si>
    <t>236</t>
  </si>
  <si>
    <t>54917255</t>
  </si>
  <si>
    <t>samozavírač dveří hydraulický K214 č.12 zlatá bronz</t>
  </si>
  <si>
    <t>-1365473457</t>
  </si>
  <si>
    <t>237</t>
  </si>
  <si>
    <t>7666609</t>
  </si>
  <si>
    <t>D+M kliky,štítky,vložka</t>
  </si>
  <si>
    <t>-1424692306</t>
  </si>
  <si>
    <t>238</t>
  </si>
  <si>
    <t>766671001</t>
  </si>
  <si>
    <t>Montáž střešních oken dřevěných nebo plastových kyvných, výklopných/kyvných s okenním rámem a lemováním, s plisovaným límcem, s napojením na krytinu do krytiny ploché, rozměru 55 x 78 cm</t>
  </si>
  <si>
    <t>129241877</t>
  </si>
  <si>
    <t xml:space="preserve">Poznámka k souboru cen:
1. V cenách nejsou započteny náklady na dodávku okna, rámu, lemování a límce; tyto se oceňují ve specifikaci.
2. V cenách montáže oken jsou započteny i náklady na zaměření, vyklínování, horizontální i vertikální vyrovnání okenního rámu, ukotvení a vyplnění spáry mezi rámem a ostěním polyuretanovou pěnou, včetně zednického začištění.
</t>
  </si>
  <si>
    <t>239</t>
  </si>
  <si>
    <t>61124070</t>
  </si>
  <si>
    <t>okno střešní dřevěné s PUR nátěrem 55x78 cm</t>
  </si>
  <si>
    <t>-1472716416</t>
  </si>
  <si>
    <t>240</t>
  </si>
  <si>
    <t>61124330</t>
  </si>
  <si>
    <t>lemování střešních oken hliníkové 55 x 78 cm k profilové krytině</t>
  </si>
  <si>
    <t>1620532705</t>
  </si>
  <si>
    <t>241</t>
  </si>
  <si>
    <t>766671002</t>
  </si>
  <si>
    <t>Montáž střešních oken dřevěných nebo plastových kyvných, výklopných/kyvných s okenním rámem a lemováním, s plisovaným límcem, s napojením na krytinu do krytiny ploché, rozměru 66 x 118 cm</t>
  </si>
  <si>
    <t>1629489184</t>
  </si>
  <si>
    <t>242</t>
  </si>
  <si>
    <t>61124071</t>
  </si>
  <si>
    <t>okno střešní dřevěné s PUR nátěrem 66x118 cm</t>
  </si>
  <si>
    <t>-1639114537</t>
  </si>
  <si>
    <t>243</t>
  </si>
  <si>
    <t>61140554a</t>
  </si>
  <si>
    <t>lemování střešních oken v sestavě na profilované krytiny 66x118 cm</t>
  </si>
  <si>
    <t>1366753563</t>
  </si>
  <si>
    <t>244</t>
  </si>
  <si>
    <t>766671002a</t>
  </si>
  <si>
    <t>Montáž střešních oken dřevěných nebo plastových kyvných, výklopných/kyvných s okenním rámem a lemováním, s plisovaným límcem, s napojením na krytinu do krytiny ploché, rozměru 66 x 140 cm</t>
  </si>
  <si>
    <t>-1712595105</t>
  </si>
  <si>
    <t>245</t>
  </si>
  <si>
    <t>61124052</t>
  </si>
  <si>
    <t>okno střešní dřevěné 66 x 140 cm</t>
  </si>
  <si>
    <t>-1618083083</t>
  </si>
  <si>
    <t>246</t>
  </si>
  <si>
    <t>61124332a</t>
  </si>
  <si>
    <t>lemování střešních oken hliníkové 66 x 140 cm k profilové krytině</t>
  </si>
  <si>
    <t>-1443100820</t>
  </si>
  <si>
    <t>247</t>
  </si>
  <si>
    <t>766671004</t>
  </si>
  <si>
    <t>Montáž střešních oken dřevěných nebo plastových kyvných, výklopných/kyvných s okenním rámem a lemováním, s plisovaným límcem, s napojením na krytinu do krytiny ploché, rozměru 78 x 118 cm</t>
  </si>
  <si>
    <t>-1636846007</t>
  </si>
  <si>
    <t>248</t>
  </si>
  <si>
    <t>61124073</t>
  </si>
  <si>
    <t>okno střešní dřevěné s PUR nátěrem 78x118 cm</t>
  </si>
  <si>
    <t>131993222</t>
  </si>
  <si>
    <t>249</t>
  </si>
  <si>
    <t>61140555</t>
  </si>
  <si>
    <t>lemování střešních oken v sestavě na profilované krytiny 78x118 cm</t>
  </si>
  <si>
    <t>-2089463850</t>
  </si>
  <si>
    <t>250</t>
  </si>
  <si>
    <t>61124333</t>
  </si>
  <si>
    <t>lemování střešních oken hliníkové 78 x 118 cm k profilové krytině</t>
  </si>
  <si>
    <t>697862109</t>
  </si>
  <si>
    <t>251</t>
  </si>
  <si>
    <t>766671005</t>
  </si>
  <si>
    <t>Montáž střešních oken dřevěných nebo plastových kyvných, výklopných/kyvných s okenním rámem a lemováním, s plisovaným límcem, s napojením na krytinu do krytiny ploché, rozměru 78 x 140 cm</t>
  </si>
  <si>
    <t>-1290228942</t>
  </si>
  <si>
    <t>252</t>
  </si>
  <si>
    <t>61124074</t>
  </si>
  <si>
    <t>okno střešní dřevěné s PUR nátěrem 78x140 cm</t>
  </si>
  <si>
    <t>-1209482084</t>
  </si>
  <si>
    <t>253</t>
  </si>
  <si>
    <t>61124336</t>
  </si>
  <si>
    <t>lemování střešních oken hliníkové 78 x 140 cm k profilové krytině</t>
  </si>
  <si>
    <t>-1554387865</t>
  </si>
  <si>
    <t>254</t>
  </si>
  <si>
    <t>766671012</t>
  </si>
  <si>
    <t>Dodávka a montáž střešních oken PO EI 30 DP3 dle požární zprávy</t>
  </si>
  <si>
    <t>35141888</t>
  </si>
  <si>
    <t>255</t>
  </si>
  <si>
    <t>7668115</t>
  </si>
  <si>
    <t>D+M kuchyňská linka 1,2m</t>
  </si>
  <si>
    <t>2057190335</t>
  </si>
  <si>
    <t>256</t>
  </si>
  <si>
    <t>998766103</t>
  </si>
  <si>
    <t>Přesun hmot pro konstrukce truhlářské stanovený z hmotnosti přesunovaného materiálu vodorovná dopravní vzdálenost do 50 m v objektech výšky přes 12 do 24 m</t>
  </si>
  <si>
    <t>1179147027</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</si>
  <si>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</si>
  <si>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767</t>
  </si>
  <si>
    <t>Konstrukce zámečnické</t>
  </si>
  <si>
    <t>257</t>
  </si>
  <si>
    <t>76703</t>
  </si>
  <si>
    <t>Demontáž ocelové schodiště vřetenové</t>
  </si>
  <si>
    <t>-1060600433</t>
  </si>
  <si>
    <t>258</t>
  </si>
  <si>
    <t>7671000</t>
  </si>
  <si>
    <t xml:space="preserve">D+M osobní výtah Schindler 3100 </t>
  </si>
  <si>
    <t>2058162544</t>
  </si>
  <si>
    <t>259</t>
  </si>
  <si>
    <t>767103</t>
  </si>
  <si>
    <t>Stavební přípomoce při montáži výtahu</t>
  </si>
  <si>
    <t>1836344889</t>
  </si>
  <si>
    <t>260</t>
  </si>
  <si>
    <t>767210114</t>
  </si>
  <si>
    <t>Montáž schodnic ocelových rovných na ocelovou konstrukci svařováním</t>
  </si>
  <si>
    <t>-1557494423</t>
  </si>
  <si>
    <t xml:space="preserve">Poznámka k souboru cen:
1. Ceny jsou určeny k ocenění 1m jedné schodnice.
2. V cenách není započtena montáž zábradlí; tyto práce se oceňují cenami souboru cen 767 22- . . Montáž schodišťového zábradlí.
</t>
  </si>
  <si>
    <t>N11</t>
  </si>
  <si>
    <t>3,65*2</t>
  </si>
  <si>
    <t>N12</t>
  </si>
  <si>
    <t>5,7*2</t>
  </si>
  <si>
    <t>N13</t>
  </si>
  <si>
    <t>4*2</t>
  </si>
  <si>
    <t>5,53*2</t>
  </si>
  <si>
    <t>N14</t>
  </si>
  <si>
    <t>7,79*2</t>
  </si>
  <si>
    <t>N15</t>
  </si>
  <si>
    <t>1,55*2</t>
  </si>
  <si>
    <t>261</t>
  </si>
  <si>
    <t>-1503050081</t>
  </si>
  <si>
    <t>56,440*0,0362</t>
  </si>
  <si>
    <t>262</t>
  </si>
  <si>
    <t>7676493</t>
  </si>
  <si>
    <t>D+M hliníkové dveře vchodové dle specifikace</t>
  </si>
  <si>
    <t>-294873491</t>
  </si>
  <si>
    <t>"D1"0,8*2</t>
  </si>
  <si>
    <t>"D2"1,35*2,1</t>
  </si>
  <si>
    <t>"D10"1,4*1,97</t>
  </si>
  <si>
    <t>263</t>
  </si>
  <si>
    <t>7679952</t>
  </si>
  <si>
    <t>D+M úníkové schodiště dle výkresu D1.1.1-12 včetně zábradlí, zinkování kce</t>
  </si>
  <si>
    <t>890660682</t>
  </si>
  <si>
    <t>264</t>
  </si>
  <si>
    <t>768102</t>
  </si>
  <si>
    <t>Dílenská dokumentace únikového schodiště</t>
  </si>
  <si>
    <t>-1729397223</t>
  </si>
  <si>
    <t>265</t>
  </si>
  <si>
    <t>768103</t>
  </si>
  <si>
    <t>Úprava hodinového systému, nový hodinový strojek</t>
  </si>
  <si>
    <t>-343504499</t>
  </si>
  <si>
    <t>266</t>
  </si>
  <si>
    <t>998767103</t>
  </si>
  <si>
    <t>Přesun hmot pro zámečnické konstrukce stanovený z hmotnosti přesunovaného materiálu vodorovná dopravní vzdálenost do 50 m v objektech výšky přes 12 do 24 m</t>
  </si>
  <si>
    <t>2089583607</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</si>
  <si>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</si>
  <si>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771</t>
  </si>
  <si>
    <t>Podlahy z dlaždic</t>
  </si>
  <si>
    <t>267</t>
  </si>
  <si>
    <t>771274123</t>
  </si>
  <si>
    <t>Montáž obkladů schodišť z dlaždic keramických lepených flexibilním lepidlem stupnic protiskluzných nebo reliefovaných šířky přes 250 do 300 mm</t>
  </si>
  <si>
    <t>-1009243340</t>
  </si>
  <si>
    <t xml:space="preserve">Poznámka k souboru cen:
1. Montáž obkladů schodnic, schodišťových ramen a boků podest se oceňuje skladebně cenami příslušných obkladů stěn a cenami položky čís. 781 . . -9192 Příplatek k cenám za obklady v omezeném prostoru, katalogu 781 Obklady keramické – montáž části A01.
</t>
  </si>
  <si>
    <t>1,4*30</t>
  </si>
  <si>
    <t>1,7*30</t>
  </si>
  <si>
    <t>268</t>
  </si>
  <si>
    <t>59761337</t>
  </si>
  <si>
    <t>schodovka podlahy (barevné) přes 4 do 6 ks/m2</t>
  </si>
  <si>
    <t>964016723</t>
  </si>
  <si>
    <t>93,000/0,6</t>
  </si>
  <si>
    <t>155*1,1 'Přepočtené koeficientem množství</t>
  </si>
  <si>
    <t>269</t>
  </si>
  <si>
    <t>771274232</t>
  </si>
  <si>
    <t>Montáž obkladů schodišť z dlaždic keramických lepených flexibilním lepidlem podstupnic hladkých výšky přes 150 do 200 mm</t>
  </si>
  <si>
    <t>1540479064</t>
  </si>
  <si>
    <t>270</t>
  </si>
  <si>
    <t>59761433</t>
  </si>
  <si>
    <t>dlaždice keramické slinuté neglazované mrazuvzdorné pro extrémní mechanické namáhání světlé přes 9 do 12 ks/m2</t>
  </si>
  <si>
    <t>-1673705293</t>
  </si>
  <si>
    <t>93,000*0,1713</t>
  </si>
  <si>
    <t>15,931*1,1 'Přepočtené koeficientem množství</t>
  </si>
  <si>
    <t>271</t>
  </si>
  <si>
    <t>771411112</t>
  </si>
  <si>
    <t>Montáž soklíků pórovinových kladených do malty rovných výšky přes 65 do 90 mm</t>
  </si>
  <si>
    <t>1154028580</t>
  </si>
  <si>
    <t>podesta schodiště levé</t>
  </si>
  <si>
    <t>1,4*2+2,8</t>
  </si>
  <si>
    <t>podesta schodiště pravé</t>
  </si>
  <si>
    <t>1,7*2+3,4</t>
  </si>
  <si>
    <t>272</t>
  </si>
  <si>
    <t>59761416</t>
  </si>
  <si>
    <t>sokl -  dlaždice keramické slinuté neglazované mrazuvzdorné  300 x 80mm</t>
  </si>
  <si>
    <t>-1449394867</t>
  </si>
  <si>
    <t>12,400/0,3</t>
  </si>
  <si>
    <t>41,333*1,1 'Přepočtené koeficientem množství</t>
  </si>
  <si>
    <t>273</t>
  </si>
  <si>
    <t>771411132</t>
  </si>
  <si>
    <t>Montáž soklíků pórovinových kladených do malty schodišťových stupňovitých výšky přes 65 do 90 mm</t>
  </si>
  <si>
    <t>695264730</t>
  </si>
  <si>
    <t>(0,275+0,1713)*30</t>
  </si>
  <si>
    <t>274</t>
  </si>
  <si>
    <t>-1952397247</t>
  </si>
  <si>
    <t>26,778/0,3</t>
  </si>
  <si>
    <t>89,26*1,1 'Přepočtené koeficientem množství</t>
  </si>
  <si>
    <t>275</t>
  </si>
  <si>
    <t>771574113</t>
  </si>
  <si>
    <t>Montáž podlah z dlaždic keramických lepených flexibilním lepidlem režných nebo glazovaných hladkých přes 9 do 12 ks/ m2</t>
  </si>
  <si>
    <t>-632792463</t>
  </si>
  <si>
    <t>dlažba soc. zařízení</t>
  </si>
  <si>
    <t>276</t>
  </si>
  <si>
    <t>773162434</t>
  </si>
  <si>
    <t>35,55*1,1 'Přepočtené koeficientem množství</t>
  </si>
  <si>
    <t>277</t>
  </si>
  <si>
    <t>998771103</t>
  </si>
  <si>
    <t>Přesun hmot pro podlahy z dlaždic stanovený z hmotnosti přesunovaného materiálu vodorovná dopravní vzdálenost do 50 m v objektech výšky přes 12 do 24 m</t>
  </si>
  <si>
    <t>363966721</t>
  </si>
  <si>
    <t>776</t>
  </si>
  <si>
    <t>Podlahy povlakové</t>
  </si>
  <si>
    <t>278</t>
  </si>
  <si>
    <t>776111111</t>
  </si>
  <si>
    <t>Příprava podkladu broušení podlah nového podkladu anhydritového</t>
  </si>
  <si>
    <t>-830872314</t>
  </si>
  <si>
    <t xml:space="preserve">Poznámka k souboru cen:
1. V ceně 776 12-1511 zábrana proti vlhkosti jsou započteny i náklady na 2 vrstvy penetrace a zasypání křemičitým pískem.
2. V ceně 776 13-2111 vyztužení pletivem jsou započteny i náklady na dodávku pletiva.
3. V cenách 776 14-1111 až 776 14-4111 jsou započteny i náklady na dodání stěrky.
</t>
  </si>
  <si>
    <t>krytina vinyl</t>
  </si>
  <si>
    <t>450,79</t>
  </si>
  <si>
    <t>kritina antistatická</t>
  </si>
  <si>
    <t>68,72</t>
  </si>
  <si>
    <t>279</t>
  </si>
  <si>
    <t>776111311</t>
  </si>
  <si>
    <t>Příprava podkladu vysátí podlah</t>
  </si>
  <si>
    <t>567935975</t>
  </si>
  <si>
    <t>280</t>
  </si>
  <si>
    <t>776121111</t>
  </si>
  <si>
    <t>Příprava podkladu penetrace vodou ředitelná na savý podklad (válečkováním) ředěná v poměru 1:3 podlah</t>
  </si>
  <si>
    <t>-665117931</t>
  </si>
  <si>
    <t>pod stěrku a krytinu</t>
  </si>
  <si>
    <t>519,510*2</t>
  </si>
  <si>
    <t>281</t>
  </si>
  <si>
    <t>776141111</t>
  </si>
  <si>
    <t>Příprava podkladu vyrovnání samonivelační stěrkou podlah min.pevnosti 20 MPa, tloušťky do 3 mm</t>
  </si>
  <si>
    <t>-2145748750</t>
  </si>
  <si>
    <t>282</t>
  </si>
  <si>
    <t>776231111</t>
  </si>
  <si>
    <t>Montáž podlahovin z vinylu lepením lamel nebo čtverců standardním lepidlem</t>
  </si>
  <si>
    <t>1934997793</t>
  </si>
  <si>
    <t>283</t>
  </si>
  <si>
    <t>28411014</t>
  </si>
  <si>
    <t>PVC heterogenní protiskluzné nášlapná vrstva 0,70mm R 12 zátěž 34/43 otlak do 0,05mm hořlavost Bfl S1</t>
  </si>
  <si>
    <t>-1568987384</t>
  </si>
  <si>
    <t>450,79*1,1 'Přepočtené koeficientem množství</t>
  </si>
  <si>
    <t>284</t>
  </si>
  <si>
    <t>28411026</t>
  </si>
  <si>
    <t>PVC homogen. zátěž. elektrostaticky vodivé tl 2,00mm el. odpor 0,05-1mohm třída zátěže 34/43,třotěru P,Bfl S1</t>
  </si>
  <si>
    <t>51811325</t>
  </si>
  <si>
    <t>68,72*1,1 'Přepočtené koeficientem množství</t>
  </si>
  <si>
    <t>285</t>
  </si>
  <si>
    <t>776411111</t>
  </si>
  <si>
    <t>Montáž soklíků lepením obvodových, výšky do 80 mm</t>
  </si>
  <si>
    <t>725580363</t>
  </si>
  <si>
    <t>519,51*0,9</t>
  </si>
  <si>
    <t>286</t>
  </si>
  <si>
    <t>28411004</t>
  </si>
  <si>
    <t>lišta soklová PVC samolepící 30 x 30 mm</t>
  </si>
  <si>
    <t>-175546566</t>
  </si>
  <si>
    <t>467,559*1,02 'Přepočtené koeficientem množství</t>
  </si>
  <si>
    <t>287</t>
  </si>
  <si>
    <t>776421312</t>
  </si>
  <si>
    <t>Montáž lišt přechodových šroubovaných</t>
  </si>
  <si>
    <t>976041870</t>
  </si>
  <si>
    <t>dveřní otvory</t>
  </si>
  <si>
    <t>0,6*7</t>
  </si>
  <si>
    <t>0,7*1</t>
  </si>
  <si>
    <t>0,8*3</t>
  </si>
  <si>
    <t>0,9*8</t>
  </si>
  <si>
    <t>1,45*1</t>
  </si>
  <si>
    <t>288</t>
  </si>
  <si>
    <t>55343124</t>
  </si>
  <si>
    <t>profil přechodový Al vrtaný 30 mm bronz</t>
  </si>
  <si>
    <t>1215333606</t>
  </si>
  <si>
    <t>15,95*1,02 'Přepočtené koeficientem množství</t>
  </si>
  <si>
    <t>289</t>
  </si>
  <si>
    <t>776431211</t>
  </si>
  <si>
    <t>Montáž schodišťových hran kovových nebo plastových šroubovaných</t>
  </si>
  <si>
    <t>11499810</t>
  </si>
  <si>
    <t>ukončení schodišťových konstrukcí</t>
  </si>
  <si>
    <t>2,8+1,7</t>
  </si>
  <si>
    <t>290</t>
  </si>
  <si>
    <t>59054140</t>
  </si>
  <si>
    <t>profil schodový protiskluzový ušlechtilá ocel V2A, R 10 V 6 (2 x 1000 mm)</t>
  </si>
  <si>
    <t>1032422825</t>
  </si>
  <si>
    <t>4,5*1,02 'Přepočtené koeficientem množství</t>
  </si>
  <si>
    <t>291</t>
  </si>
  <si>
    <t>998776103</t>
  </si>
  <si>
    <t>Přesun hmot pro podlahy povlakové stanovený z hmotnosti přesunovaného materiálu vodorovná dopravní vzdálenost do 50 m v objektech výšky přes 12 do 24 m</t>
  </si>
  <si>
    <t>724094447</t>
  </si>
  <si>
    <t>781</t>
  </si>
  <si>
    <t>Dokončovací práce - obklady</t>
  </si>
  <si>
    <t>292</t>
  </si>
  <si>
    <t>781473810</t>
  </si>
  <si>
    <t>Demontáž obkladů z dlaždic keramických lepených</t>
  </si>
  <si>
    <t>-850548822</t>
  </si>
  <si>
    <t>3+3</t>
  </si>
  <si>
    <t>293</t>
  </si>
  <si>
    <t>781474113</t>
  </si>
  <si>
    <t>Montáž obkladů vnitřních stěn z dlaždic keramických lepených flexibilním lepidlem režných nebo glazovaných hladkých přes 12 do 19 ks/m2</t>
  </si>
  <si>
    <t>839387475</t>
  </si>
  <si>
    <t>M4.04</t>
  </si>
  <si>
    <t>1,2*1,6</t>
  </si>
  <si>
    <t>M4.05</t>
  </si>
  <si>
    <t>M4.09</t>
  </si>
  <si>
    <t>(1,82*2+1,497*2)*1,8</t>
  </si>
  <si>
    <t>"odečet dveře"-0,6*1,8-0,7*1,8</t>
  </si>
  <si>
    <t>M4.10</t>
  </si>
  <si>
    <t>(1,82*2+0,95*2)*1,8</t>
  </si>
  <si>
    <t>"odečet dveře"-0,6*1,8</t>
  </si>
  <si>
    <t>M4.12</t>
  </si>
  <si>
    <t>(3*2+1,2*2)*1,8</t>
  </si>
  <si>
    <t>"odečet dveře"-0,6*1,8*4</t>
  </si>
  <si>
    <t>M4.13</t>
  </si>
  <si>
    <t>(0,95*2+1,5*2)*1,8</t>
  </si>
  <si>
    <t>M4.14</t>
  </si>
  <si>
    <t>(0,955*2+1,5*2)*1,8</t>
  </si>
  <si>
    <t>M4.15</t>
  </si>
  <si>
    <t>M4.16</t>
  </si>
  <si>
    <t>(1,352+2,8+2,4+1,2+1,4+1,6)*1,8</t>
  </si>
  <si>
    <t>"odečet dveře"-0,6*1,8*2</t>
  </si>
  <si>
    <t>M4.17</t>
  </si>
  <si>
    <t>M4.18</t>
  </si>
  <si>
    <t>(2,866*2+2,383*2)*1,8</t>
  </si>
  <si>
    <t>"odečet dveře"-0,9*1,8</t>
  </si>
  <si>
    <t>294</t>
  </si>
  <si>
    <t>59761071</t>
  </si>
  <si>
    <t>obkládačky keramické koupelnové (barevné) přes 12 do 16 ks/m2</t>
  </si>
  <si>
    <t>1450655195</t>
  </si>
  <si>
    <t>98,581*1,1 'Přepočtené koeficientem množství</t>
  </si>
  <si>
    <t>295</t>
  </si>
  <si>
    <t>781479191</t>
  </si>
  <si>
    <t>Montáž obkladů vnitřních stěn z dlaždic keramických Příplatek k cenám za plochu do 10 m2 jednotlivě</t>
  </si>
  <si>
    <t>-2093045442</t>
  </si>
  <si>
    <t>296</t>
  </si>
  <si>
    <t>998781103</t>
  </si>
  <si>
    <t>Přesun hmot pro obklady keramické stanovený z hmotnosti přesunovaného materiálu vodorovná dopravní vzdálenost do 50 m v objektech výšky přes 12 do 24 m</t>
  </si>
  <si>
    <t>-2111839475</t>
  </si>
  <si>
    <t>783</t>
  </si>
  <si>
    <t>Dokončovací práce - nátěry</t>
  </si>
  <si>
    <t>297</t>
  </si>
  <si>
    <t>783318</t>
  </si>
  <si>
    <t>nátěr zárubní</t>
  </si>
  <si>
    <t>-825493546</t>
  </si>
  <si>
    <t>784</t>
  </si>
  <si>
    <t>Dokončovací práce - malby a tapety</t>
  </si>
  <si>
    <t>298</t>
  </si>
  <si>
    <t>784111013</t>
  </si>
  <si>
    <t>Obroušení podkladu omítky v místnostech výšky přes 3,80 do 5,00 m</t>
  </si>
  <si>
    <t>-185007299</t>
  </si>
  <si>
    <t>303,517</t>
  </si>
  <si>
    <t>299</t>
  </si>
  <si>
    <t>784181101</t>
  </si>
  <si>
    <t>Penetrace podkladu jednonásobná základní akrylátová v místnostech výšky do 3,80 m</t>
  </si>
  <si>
    <t>524895423</t>
  </si>
  <si>
    <t>1885,037</t>
  </si>
  <si>
    <t>300</t>
  </si>
  <si>
    <t>784181103</t>
  </si>
  <si>
    <t>Penetrace podkladu jednonásobná základní akrylátová v místnostech výšky přes 3,80 do 5,00 m</t>
  </si>
  <si>
    <t>-1063043488</t>
  </si>
  <si>
    <t>301</t>
  </si>
  <si>
    <t>784211101</t>
  </si>
  <si>
    <t>Malby z malířských směsí otěruvzdorných za mokra dvojnásobné, bílé za mokra otěruvzdorné výborně v místnostech výšky do 3,80 m</t>
  </si>
  <si>
    <t>1929280132</t>
  </si>
  <si>
    <t>SDK příčky</t>
  </si>
  <si>
    <t>(170,14+174,794+51,242)*2</t>
  </si>
  <si>
    <t>SDK předsazená stěna</t>
  </si>
  <si>
    <t>SDK podhledy</t>
  </si>
  <si>
    <t>SDK opláštění</t>
  </si>
  <si>
    <t>3,15+12,6+217,8</t>
  </si>
  <si>
    <t>SDK špalety střešní okna</t>
  </si>
  <si>
    <t>291,26*0,5</t>
  </si>
  <si>
    <t>odečet obklady</t>
  </si>
  <si>
    <t>-98,581</t>
  </si>
  <si>
    <t>302</t>
  </si>
  <si>
    <t>784211103</t>
  </si>
  <si>
    <t>Malby z malířských směsí otěruvzdorných za mokra dvojnásobné, bílé za mokra otěruvzdorné výborně v místnostech výšky přes 3,80 do 5,00 m</t>
  </si>
  <si>
    <t>2072252262</t>
  </si>
  <si>
    <t>opravené omítky</t>
  </si>
  <si>
    <t>100+6,545</t>
  </si>
  <si>
    <t>nové omítky</t>
  </si>
  <si>
    <t>59,484+137,488</t>
  </si>
  <si>
    <t>786</t>
  </si>
  <si>
    <t>Dokončovací práce - čalounické úpravy</t>
  </si>
  <si>
    <t>303</t>
  </si>
  <si>
    <t>786611200</t>
  </si>
  <si>
    <t>Montáž zastiňujících rolet s háčky, ovládaných manuálně do oken střešních</t>
  </si>
  <si>
    <t>749322809</t>
  </si>
  <si>
    <t xml:space="preserve">Poznámka k souboru cen:
1. Cenu -1200 lze použít pro jakýkoli rozměr rolety.
</t>
  </si>
  <si>
    <t>304</t>
  </si>
  <si>
    <t>61124360</t>
  </si>
  <si>
    <t>roleta celostínící vnitřní 55x78cm</t>
  </si>
  <si>
    <t>-1874765889</t>
  </si>
  <si>
    <t>305</t>
  </si>
  <si>
    <t>61124362</t>
  </si>
  <si>
    <t>roleta celostínící vnitřní 66x118cm</t>
  </si>
  <si>
    <t>263228701</t>
  </si>
  <si>
    <t>306</t>
  </si>
  <si>
    <t>61124362a</t>
  </si>
  <si>
    <t>roleta celostínící vnitřní 66x140cm</t>
  </si>
  <si>
    <t>2037777902</t>
  </si>
  <si>
    <t>307</t>
  </si>
  <si>
    <t>61124363</t>
  </si>
  <si>
    <t>roleta celostínící vnitřní 78x118cm</t>
  </si>
  <si>
    <t>-1396161985</t>
  </si>
  <si>
    <t>308</t>
  </si>
  <si>
    <t>61124366</t>
  </si>
  <si>
    <t>roleta celostínící vnitřní 78x140cm</t>
  </si>
  <si>
    <t>-1508847219</t>
  </si>
  <si>
    <t>309</t>
  </si>
  <si>
    <t>61141041</t>
  </si>
  <si>
    <t>tyč ovládací teleskopická pro obsluhu oken, žaluzií, rolet</t>
  </si>
  <si>
    <t>1463932932</t>
  </si>
  <si>
    <t>310</t>
  </si>
  <si>
    <t>998786103</t>
  </si>
  <si>
    <t>Přesun hmot pro čalounické úpravy stanovený z hmotnosti přesunovaného materiálu vodorovná dopravní vzdálenost do 50 m v objektech výšky (hloubky) přes 12 do 24 m</t>
  </si>
  <si>
    <t>-1838589955</t>
  </si>
  <si>
    <t>HZS</t>
  </si>
  <si>
    <t>Hodinové zúčtovací sazby</t>
  </si>
  <si>
    <t>311</t>
  </si>
  <si>
    <t>HZS1302</t>
  </si>
  <si>
    <t>Hodinové zúčtovací sazby profesí HSV provádění konstrukcí zedník specialista</t>
  </si>
  <si>
    <t>hod</t>
  </si>
  <si>
    <t>512</t>
  </si>
  <si>
    <t>2037216000</t>
  </si>
  <si>
    <t>zednické práce při provádění instalací ZTI</t>
  </si>
  <si>
    <t>-sekání drážek</t>
  </si>
  <si>
    <t>-zapravení drážek</t>
  </si>
  <si>
    <t>-oprava obkladů a dlažeb</t>
  </si>
  <si>
    <t>312</t>
  </si>
  <si>
    <t>5976105</t>
  </si>
  <si>
    <t>materiál na opravu ZTI</t>
  </si>
  <si>
    <t>828748581</t>
  </si>
  <si>
    <t>SO-01.2 - Vodovod, kanalizace, zařizovací předměty</t>
  </si>
  <si>
    <t>3 - Svislé a kompletní konstrukce</t>
  </si>
  <si>
    <t>96 - Bourání konstrukcí</t>
  </si>
  <si>
    <t>721 - Vnitřní kanalizace</t>
  </si>
  <si>
    <t>722 - Vnitřní vodovod</t>
  </si>
  <si>
    <t>725 - Zařizovací předměty</t>
  </si>
  <si>
    <t>726 - Instalační prefabrikáty</t>
  </si>
  <si>
    <t>732 - Strojovny</t>
  </si>
  <si>
    <t>733 - Rozvod potrubí</t>
  </si>
  <si>
    <t>765 - Krytiny tvrdé</t>
  </si>
  <si>
    <t>342263410R00</t>
  </si>
  <si>
    <t>Úpravy, doplňkové práce a příplatky pro sádrokartonové a sádrovláknité příčky doplňkové práce osazení revizních dvířek do 0,25 m2</t>
  </si>
  <si>
    <t>RTS 18/ II</t>
  </si>
  <si>
    <t>59591090R</t>
  </si>
  <si>
    <t>dvířka do sádrokartonu pozink; 300 x 300 mm; s tlačným zámkem</t>
  </si>
  <si>
    <t>Bourání konstrukcí</t>
  </si>
  <si>
    <t>969021121R00</t>
  </si>
  <si>
    <t>Vybourání kanalizačního potrubí DN do 200 mm</t>
  </si>
  <si>
    <t>Vnitřní kanalizace</t>
  </si>
  <si>
    <t>721171219R00</t>
  </si>
  <si>
    <t>Trubka pro připojení WC potrubí polypropylenové, vnější průměr D 110 mm</t>
  </si>
  <si>
    <t>721176103R00</t>
  </si>
  <si>
    <t>Potrubí HT připojovací vnější průměr D 50 mm, tloušťka stěny 1,8 mm, DN 50</t>
  </si>
  <si>
    <t>18+7</t>
  </si>
  <si>
    <t>721176104R00</t>
  </si>
  <si>
    <t>Potrubí HT připojovací vnější průměr D 75 mm, tloušťka stěny 1,9 mm, DN 70</t>
  </si>
  <si>
    <t>721176105R00</t>
  </si>
  <si>
    <t>Potrubí HT připojovací vnější průměr D 110 mm, tloušťka stěny 2,7 mm, DN 100</t>
  </si>
  <si>
    <t>721176113R00</t>
  </si>
  <si>
    <t>Potrubí HT odpadní svislé vnější průměr D 50 mm, tloušťka stěny 1,8 mm, DN 50</t>
  </si>
  <si>
    <t>721176114R00</t>
  </si>
  <si>
    <t>Potrubí HT odpadní svislé vnější průměr D 75 mm, tloušťka stěny 1,9 mm, DN 70</t>
  </si>
  <si>
    <t>721176115R00</t>
  </si>
  <si>
    <t>Potrubí HT odpadní svislé vnější průměr D 110 mm, tloušťka stěny 2,7 mm, DN 100</t>
  </si>
  <si>
    <t>721176116R00</t>
  </si>
  <si>
    <t>Potrubí HT odpadní svislé vnější průměr D 125 mm, tloušťka stěny 3,1 mm, DN 125</t>
  </si>
  <si>
    <t>721176136R00</t>
  </si>
  <si>
    <t>Potrubí svodné (ležaté) zavěšené vnější průměr D 125 mm, tloušťka stěny 3,1 mm, DN 125</t>
  </si>
  <si>
    <t>721176225R00</t>
  </si>
  <si>
    <t>Potrubí KG svodné (ležaté) v zemi vnější průměr D 200 mm, tloušťka stěny 4,9 mm, DN 200</t>
  </si>
  <si>
    <t>721273200RT3</t>
  </si>
  <si>
    <t>Ventilační hlavice D 110 mm, souprava z PP</t>
  </si>
  <si>
    <t>721290111R00</t>
  </si>
  <si>
    <t>Zkouška těsnosti kanalizace v objektech vodou, DN 125</t>
  </si>
  <si>
    <t>18+16+16+8+19+5+5+16,5</t>
  </si>
  <si>
    <t>721290112R00</t>
  </si>
  <si>
    <t>Zkouška těsnosti kanalizace v objektech vodou, DN 200</t>
  </si>
  <si>
    <t>721 015457R</t>
  </si>
  <si>
    <t>Dopojení kanalizace na stávající svislou kanalizaci vč. přechodů dle zjištění na stavbě, (předpoklad litina 100 - 125)</t>
  </si>
  <si>
    <t>soubor</t>
  </si>
  <si>
    <t>Vlastní</t>
  </si>
  <si>
    <t>28615443.AR</t>
  </si>
  <si>
    <t>kus čisticí DN 100,0 mm</t>
  </si>
  <si>
    <t>28615444.AR</t>
  </si>
  <si>
    <t>kus čisticí DN 125,0 mm</t>
  </si>
  <si>
    <t>998721103R00</t>
  </si>
  <si>
    <t>Přesun hmot pro vnitřní kanalizaci v objektech výšky do 24 m</t>
  </si>
  <si>
    <t>722</t>
  </si>
  <si>
    <t>Vnitřní vodovod</t>
  </si>
  <si>
    <t>722131116R00</t>
  </si>
  <si>
    <t>Potrubí z trubek ocelových vně pozinkovaných pro průmysl spojované lisováním D 35 mm, s 1,5 mm</t>
  </si>
  <si>
    <t>722131117R00</t>
  </si>
  <si>
    <t>Potrubí z trubek ocelových vně pozinkovaných pro průmysl spojované lisováním D 42 mm, s 1,5 mm</t>
  </si>
  <si>
    <t>722172311R00</t>
  </si>
  <si>
    <t>Potrubí z plastických hmot polypropylenové potrubí PP-R, D 20 mm, s 2,8 mm, PN 16, polyfúzně svařované, včetně zednických výpomocí</t>
  </si>
  <si>
    <t>46,8+7</t>
  </si>
  <si>
    <t>722172312R00</t>
  </si>
  <si>
    <t>Potrubí z plastických hmot polypropylenové potrubí PP-R, D 25 mm, s 3,5 mm, PN 16, polyfúzně svařované, včetně zednických výpomocí</t>
  </si>
  <si>
    <t>722172313R00</t>
  </si>
  <si>
    <t>Potrubí z plastických hmot polypropylenové potrubí PP-R, D 32 mm, s 4,4 mm, PN 16, polyfúzně svařované, včetně zednických výpomocí</t>
  </si>
  <si>
    <t>722172331R00</t>
  </si>
  <si>
    <t>Potrubí z plastických hmot polypropylenové potrubí PP-R, D 20 mm, s 3,4 mm, PN 20, polyfúzně svařované, včetně zednických výpomocí</t>
  </si>
  <si>
    <t>722172332R00</t>
  </si>
  <si>
    <t>Potrubí z plastických hmot polypropylenové potrubí PP-R, D 25 mm, s 4,2 mm, PN 20, polyfúzně svařované, včetně zednických výpomocí</t>
  </si>
  <si>
    <t>722181211R00</t>
  </si>
  <si>
    <t>Izolace vodovodního potrubí návleková z trubic z pěnového polyetylenu, tloušťka stěny 6 mm, d 6 mm</t>
  </si>
  <si>
    <t>19+24+46,8+22,5+18,5+7</t>
  </si>
  <si>
    <t>722181212R00</t>
  </si>
  <si>
    <t>Izolace vodovodního potrubí návleková z trubic z pěnového polyetylenu, tloušťka stěny 9 mm, d 6 mm</t>
  </si>
  <si>
    <t>44,6+38</t>
  </si>
  <si>
    <t>722231161R00</t>
  </si>
  <si>
    <t>Ventil vodovodní, pojistný, pružinový, litinový, , DN 15, PN 16, včetně dodávky materiálu</t>
  </si>
  <si>
    <t>722235112R00</t>
  </si>
  <si>
    <t>Kohout kulový, mosazný, vnitřní-vnitřní závit, DN 20, PN 25, včetně dodávky materiálu</t>
  </si>
  <si>
    <t>722235163R00</t>
  </si>
  <si>
    <t>Kohout kulový, mosazný, vnitřní-vnější závit, DN 25, PN 25, včetně dodávky materiálu</t>
  </si>
  <si>
    <t>722249102R00</t>
  </si>
  <si>
    <t>Montáž armatur požárních hydrant, G 1"</t>
  </si>
  <si>
    <t>722254221RT2</t>
  </si>
  <si>
    <t>Požární příslušenství hydrantový systém D 25, box prosklený, stálotvará hadice, průměr 25/30</t>
  </si>
  <si>
    <t>998722103R00</t>
  </si>
  <si>
    <t>Přesun hmot pro vnitřní vodovod v objektech výšky do 24 m</t>
  </si>
  <si>
    <t>725</t>
  </si>
  <si>
    <t>Zařizovací předměty</t>
  </si>
  <si>
    <t>725013135R00</t>
  </si>
  <si>
    <t>Klozetové mísy kombinované, bilé, hluboké splachování, vodorovný odpad, včetně sedátka, šířka 360 mm, hloubka 650 mm, výška 430 mm</t>
  </si>
  <si>
    <t>725119305R00</t>
  </si>
  <si>
    <t>Klozetové mísy montáž kombinované</t>
  </si>
  <si>
    <t>725122231R00</t>
  </si>
  <si>
    <t>Pisoár diturvit, bílý, s radarovým splachovačem</t>
  </si>
  <si>
    <t>725017153R00</t>
  </si>
  <si>
    <t>Umyvadlo invalidní, bílé, šířka 640 mm, hloubka 550 mm</t>
  </si>
  <si>
    <t>725017162R00</t>
  </si>
  <si>
    <t>Umyvadlo na šrouby, bílé, šířka 550 mm, hloubka 450 mm</t>
  </si>
  <si>
    <t>725291141R00</t>
  </si>
  <si>
    <t>Invalidní program madlo dvojité pevné, rozměr 600 mm, nerez</t>
  </si>
  <si>
    <t>725291146R00</t>
  </si>
  <si>
    <t>Invalidní program madlo dvojité sklopné, rozměr 813 mm, nerez</t>
  </si>
  <si>
    <t>725319101R00</t>
  </si>
  <si>
    <t>Montáž dřezu jednoduchého</t>
  </si>
  <si>
    <t>725019101R00</t>
  </si>
  <si>
    <t>Výlevka diturvitová s plastovou mřížkou, stojící</t>
  </si>
  <si>
    <t>725534223R00</t>
  </si>
  <si>
    <t>Elektrický ohřívač vody zásobníkový tlakový, závěsný svislý, objem 80 l, příkon 2,0 kW, IP 45, včetně dodávky materiálu</t>
  </si>
  <si>
    <t>P</t>
  </si>
  <si>
    <t>Poznámka k položce:
Cirkulační vstup</t>
  </si>
  <si>
    <t>725534226R00</t>
  </si>
  <si>
    <t>Elektrický ohřívač vody zásobníkový tlakový, závěsný svislý, objem 152 l, příkon 2,0 kW, IP 45, včetně dodávky materiálu</t>
  </si>
  <si>
    <t>725814123R00</t>
  </si>
  <si>
    <t>Ventil pračkový, mosazný, bez zpětné klapky, DN 15 x DN 20, včetně dodávky materiálu</t>
  </si>
  <si>
    <t>725823114RT1</t>
  </si>
  <si>
    <t>Baterie umyvadlové a dřezové dřezová, stojánková, ruční ovládání bez otvírání odpadu, standardní, včetně dodávky materiálu</t>
  </si>
  <si>
    <t>725823121R00</t>
  </si>
  <si>
    <t>Baterie umyvadlové a dřezové umyvadlová, stojánková, ruční ovládání s otvíráním odpadu, standardní, včetně dodávky materiálu</t>
  </si>
  <si>
    <t>725823813R00</t>
  </si>
  <si>
    <t>Baterie umyvadlové a dřezové umyvadlová, stojánková, termostatická, standardní, včetně dodávky materiálu</t>
  </si>
  <si>
    <t>725825111RT1</t>
  </si>
  <si>
    <t>Baterie umyvadlové a dřezové umyvadlová, nástěnná, ruční ovládání, standardní, včetně dodávky materiálu</t>
  </si>
  <si>
    <t>725829501R00</t>
  </si>
  <si>
    <t>Baterie umyvadlové a dřezové Montáž baterií umyvadlových a dřezových nástěnné bidetových souprav</t>
  </si>
  <si>
    <t>725860180RT1</t>
  </si>
  <si>
    <t>Zápachová uzávěrka (sifon) pro zařizovací předměty D 40/50 mm; podomítková, pro pračky/myčky; PE; příslušenství přip. koleno, krycí deska nerez, montážní kryt, včetně dodávky materiálu</t>
  </si>
  <si>
    <t>Poznámka k položce:
K dopojení poj. ventilu od zás. ohř. vody</t>
  </si>
  <si>
    <t>725860251R00</t>
  </si>
  <si>
    <t>Zápachová uzávěrka (sifon) pro zařizovací předměty umyvadlová, chromovaný kov, včetně dodávky materiálu</t>
  </si>
  <si>
    <t>725119322R00R</t>
  </si>
  <si>
    <t>Ventil termostat. směšovací na teplou vodu, podomítkový, tepl. max 45°C, připojení 1/2", vč. materiálu</t>
  </si>
  <si>
    <t>55144223R</t>
  </si>
  <si>
    <t>baterie sprchová nástěnná; rozteč 150 mm; ovládání pákové; povrch chrom; směšovací</t>
  </si>
  <si>
    <t>55149001R</t>
  </si>
  <si>
    <t>zásobník na toaletní papír; nerez</t>
  </si>
  <si>
    <t>55149011R</t>
  </si>
  <si>
    <t>zásobník na papírové ručníky; nerez</t>
  </si>
  <si>
    <t>55149013R</t>
  </si>
  <si>
    <t>zásobník na papírové ručníky; nerez; kombinace s odpadkovým košem; montáž pod omítku</t>
  </si>
  <si>
    <t>Poznámka k položce:
pro WC dívky a chlapci</t>
  </si>
  <si>
    <t>55149022R</t>
  </si>
  <si>
    <t>dávkovač tekutého mýdla nerez; obsah 0,85 l</t>
  </si>
  <si>
    <t>55149036R</t>
  </si>
  <si>
    <t>koš odpadkový nerez; obsah 12,0 l</t>
  </si>
  <si>
    <t>55149061R</t>
  </si>
  <si>
    <t>zrcadlo nerez; š = 400 mm; h = 600,0 mm</t>
  </si>
  <si>
    <t>55231082R</t>
  </si>
  <si>
    <t>dřez kuchyňský; jednoduchý; nerez, mat; š = 560 mm; hl. 480 mm; 160 mm; obdélníkový; montáž vestavný</t>
  </si>
  <si>
    <t>64233512R</t>
  </si>
  <si>
    <t>klozet kombi stojící; h kloz. mísy 400 mm; š nádrže 370 mm; š kloz. mísy 360 mm; hl. 635 mm; splach. hluboké; odpad vodorovný; bílý; nádrž boční napouštění; objem splachování 3 nebo 6 l</t>
  </si>
  <si>
    <t>998725103R00</t>
  </si>
  <si>
    <t>Přesun hmot pro zařizovací předměty v objektech výšky do 24 m</t>
  </si>
  <si>
    <t>726</t>
  </si>
  <si>
    <t>Instalační prefabrikáty</t>
  </si>
  <si>
    <t>726211317R00</t>
  </si>
  <si>
    <t>Umyvadlo montážní prvek pro umyvadlo pro stojánkovou armaturu, pro instalaci suchým procesem do lehkých sádrokartonových příček nebo k instalaci před masivní stěnu, bez nástěnky pro připojení armatur, stavební výška 112 cm, včetně dodávky materiálu</t>
  </si>
  <si>
    <t>726211341R00</t>
  </si>
  <si>
    <t>Pisoár montážní prvek pro pisoár univerzální, pro instalaci suchým procesem do lehkých sádrokartonových příček nebo k instalaci před masivní stěnu, pro bezdotykové ovládání, stavební výška 112 - 130 cm, včetně dodávky materiálu</t>
  </si>
  <si>
    <t>732</t>
  </si>
  <si>
    <t>Strojovny</t>
  </si>
  <si>
    <t>732429111R00</t>
  </si>
  <si>
    <t>Čerpadla teplovodní Montáž čerpadel teplovodních oběhových spirálních DN 25</t>
  </si>
  <si>
    <t>42610930RR</t>
  </si>
  <si>
    <t>Autoadaptabilní čerpadlo k cirkulaci pitné vody, UP15</t>
  </si>
  <si>
    <t>998732102R00</t>
  </si>
  <si>
    <t>Přesun hmot pro strojovny v objektech výšky do 12 m</t>
  </si>
  <si>
    <t>733</t>
  </si>
  <si>
    <t>Rozvod potrubí</t>
  </si>
  <si>
    <t>733190106R00</t>
  </si>
  <si>
    <t>Tlakové zkoušky potrubí ocelových závitových, plastových, měděných do DN 32</t>
  </si>
  <si>
    <t>18,5+19+151,8</t>
  </si>
  <si>
    <t>733190107R00</t>
  </si>
  <si>
    <t>Tlakové zkoušky potrubí ocelových závitových, plastových, měděných přes DN 32 do DN 40</t>
  </si>
  <si>
    <t>Krytiny tvrdé</t>
  </si>
  <si>
    <t>765313184R00</t>
  </si>
  <si>
    <t>Krytina pálená doplňky drážková, taška prostupová s nástavcem pro odvětrání, povrchová úprava režná</t>
  </si>
  <si>
    <t>998765103R00</t>
  </si>
  <si>
    <t>Přesun hmot pro krytiny tvrdé v objektech výšky do 24 m</t>
  </si>
  <si>
    <t>SO-01.3 - UT</t>
  </si>
  <si>
    <t>733 - Potrubí</t>
  </si>
  <si>
    <t>734 - Armatury</t>
  </si>
  <si>
    <t>735 - Otopná tělesa</t>
  </si>
  <si>
    <t>713 - Izolace tepelné</t>
  </si>
  <si>
    <t>737 - MaR</t>
  </si>
  <si>
    <t>D1 - HZS</t>
  </si>
  <si>
    <t>732.01</t>
  </si>
  <si>
    <t>Oběhové čerpadlo s elektronickou regulací otáček DN32, prac bod 3,1m3/h - 2,7m, 230V</t>
  </si>
  <si>
    <t>732 42-9111.R00</t>
  </si>
  <si>
    <t>Montáž čerpadel oběhových spirálních, DN 25</t>
  </si>
  <si>
    <t>732.02</t>
  </si>
  <si>
    <t>Tlaková expanzní nádoba s memb. 35/6 l</t>
  </si>
  <si>
    <t>732339103R00</t>
  </si>
  <si>
    <t>Montáž nádoby expanzní tlakové 35 l</t>
  </si>
  <si>
    <t>732111315R00</t>
  </si>
  <si>
    <t>Trubková hrdla rozděl. a sběr. bez přírub, DN 32</t>
  </si>
  <si>
    <t>732.03</t>
  </si>
  <si>
    <t>Montáž demontáž přemístění úpravny vody vč napojení na systém vytápění</t>
  </si>
  <si>
    <t>998732201R00</t>
  </si>
  <si>
    <t>Přesun hmot pro strojovny, výšky do 6 m</t>
  </si>
  <si>
    <t>%</t>
  </si>
  <si>
    <t>Potrubí</t>
  </si>
  <si>
    <t>733110806R00</t>
  </si>
  <si>
    <t>Demontáž potrubí ocelového závitového do DN 15-32</t>
  </si>
  <si>
    <t>733110808R00</t>
  </si>
  <si>
    <t>Demontáž potrubí ocelového závitového do DN 32-50</t>
  </si>
  <si>
    <t>733113113R00</t>
  </si>
  <si>
    <t>Příplatek za zhotovení přípojky DN 15</t>
  </si>
  <si>
    <t>733113114R00</t>
  </si>
  <si>
    <t>Příplatek za zhotovení přípojky DN 20</t>
  </si>
  <si>
    <t>733113115R00</t>
  </si>
  <si>
    <t>Příplatek za zhotovení přípojky DN 25</t>
  </si>
  <si>
    <t>733113116R00</t>
  </si>
  <si>
    <t>Příplatek za zhotovení přípojky DN 32</t>
  </si>
  <si>
    <t>733161104R00</t>
  </si>
  <si>
    <t>Potrubí měděné Supersan 15 x 1 mm, polotvrdé</t>
  </si>
  <si>
    <t>733161106R00</t>
  </si>
  <si>
    <t>Potrubí měděné Supersan 18 x 1 mm, polotvrdé</t>
  </si>
  <si>
    <t>733161107R00</t>
  </si>
  <si>
    <t>Potrubí měděné Supersan 22 x 1 mm, polotvrdé</t>
  </si>
  <si>
    <t>733161108R00</t>
  </si>
  <si>
    <t>Potrubí měděné Supersan 28 x 1,5 mm, tvrdé</t>
  </si>
  <si>
    <t>733161109R00</t>
  </si>
  <si>
    <t>Potrubí měděné Supersan 35 x 1,5 mm, tvrdé</t>
  </si>
  <si>
    <t>733161110R00</t>
  </si>
  <si>
    <t>Potrubí měděné Supersan 42 x 1,5 mm, tvrdé</t>
  </si>
  <si>
    <t>Tlaková zkouška potrubí DN 40</t>
  </si>
  <si>
    <t>998733201R00</t>
  </si>
  <si>
    <t>Přesun hmot pro rozvody potrubí, výšky do 6 m</t>
  </si>
  <si>
    <t>734</t>
  </si>
  <si>
    <t>Armatury</t>
  </si>
  <si>
    <t>734200813R00</t>
  </si>
  <si>
    <t>Demontáž armatur s 1závitem do G 6/4</t>
  </si>
  <si>
    <t>734235125R00</t>
  </si>
  <si>
    <t>Kohout kulový,2xvnitřní záv. DN 40</t>
  </si>
  <si>
    <t>734235132R00</t>
  </si>
  <si>
    <t>Kohout kulový s vypouštěním DN 20</t>
  </si>
  <si>
    <t>734293275R00</t>
  </si>
  <si>
    <t>Kohout kulový s filtrem DN 40</t>
  </si>
  <si>
    <t>734245125R00</t>
  </si>
  <si>
    <t>Ventil zpětný,2xvnitřní závit DN 40</t>
  </si>
  <si>
    <t>734255143R00</t>
  </si>
  <si>
    <t>Ventil pojistný, DN 32 x 3,5 bar</t>
  </si>
  <si>
    <t>734295321R00</t>
  </si>
  <si>
    <t>Kohout kul.vypouštěcí,komplet, DN 15</t>
  </si>
  <si>
    <t>734215133R00</t>
  </si>
  <si>
    <t>Ventil odvzdušňovací automat. DN 15</t>
  </si>
  <si>
    <t>734413123R00</t>
  </si>
  <si>
    <t>Teploměr D 63 / dl.jímky 75 mm</t>
  </si>
  <si>
    <t>734293117R00</t>
  </si>
  <si>
    <t>Ventil směšovací třícestný,Kv 16,DN 32</t>
  </si>
  <si>
    <t>734.01</t>
  </si>
  <si>
    <t>Servopohon s 3-bodovým ovládáním 150s, 230V/24V dle MaR</t>
  </si>
  <si>
    <t>734263215R00</t>
  </si>
  <si>
    <t>Šroubení regulační dvoutrub.rohové vč svěr šr CU15</t>
  </si>
  <si>
    <t>734291971R00</t>
  </si>
  <si>
    <t>Hlavice ovládání term.ventilů termostatické pro veřejné budovy "antivandal"</t>
  </si>
  <si>
    <t>734421130R00</t>
  </si>
  <si>
    <t>Tlakoměr deformační 0-10 MPa č. 03313, D 160</t>
  </si>
  <si>
    <t>998734201R00</t>
  </si>
  <si>
    <t>Přesun hmot pro armatury, výšky do 6 m</t>
  </si>
  <si>
    <t>735</t>
  </si>
  <si>
    <t>Otopná tělesa</t>
  </si>
  <si>
    <t>735158210R00</t>
  </si>
  <si>
    <t>Tlakové zkoušky panelových těles 1řadých</t>
  </si>
  <si>
    <t>735158220R00</t>
  </si>
  <si>
    <t>Tlakové zkoušky panelových těles 2řadých</t>
  </si>
  <si>
    <t>735159120R00</t>
  </si>
  <si>
    <t>Montáž panelových těles 1řadých do délky 2340 mm</t>
  </si>
  <si>
    <t>735159210R00</t>
  </si>
  <si>
    <t>Montáž panelových těles 2řadých do délky 1140 mm</t>
  </si>
  <si>
    <t>735159220R00</t>
  </si>
  <si>
    <t>Montáž panelových těles 2řadých do délky 1500 mm</t>
  </si>
  <si>
    <t>735159230R00</t>
  </si>
  <si>
    <t>Montáž panelových těles 2řadých do délky 1980 mm</t>
  </si>
  <si>
    <t>735.01</t>
  </si>
  <si>
    <t>deskové těleso s vestavěným ventilem 11 VK 600/600 (White RAL 9016)</t>
  </si>
  <si>
    <t>735.02</t>
  </si>
  <si>
    <t>deskové těleso s vestavěným ventilem 21 VK 600/500 (White RAL 9016)</t>
  </si>
  <si>
    <t>735.03</t>
  </si>
  <si>
    <t>deskové těleso s vestavěným ventilem 21 VK 600/1600 (White RAL 9016)</t>
  </si>
  <si>
    <t>735.04</t>
  </si>
  <si>
    <t>deskové těleso s vestavěným ventilem 21 VK 600/2300 (White RAL 9016)</t>
  </si>
  <si>
    <t>735.05</t>
  </si>
  <si>
    <t>deskové těleso s vestavěným ventilem 21 VK 900/900 (White RAL 9016)</t>
  </si>
  <si>
    <t>735.06</t>
  </si>
  <si>
    <t>deskové těleso s vestavěným ventilem 22 VK 600/700 (White RAL 9016)</t>
  </si>
  <si>
    <t>735.07</t>
  </si>
  <si>
    <t>deskové těleso s vestavěným ventilem 22 VK 600/800 (White RAL 9016)</t>
  </si>
  <si>
    <t>735.08</t>
  </si>
  <si>
    <t>deskové těleso s vestavěným ventilem 22 VK 600/1400 (White RAL 9016)</t>
  </si>
  <si>
    <t>735.09</t>
  </si>
  <si>
    <t>deskové těleso s vestavěným ventilem 22 VK 600/1600 (White RAL 9016)</t>
  </si>
  <si>
    <t>735.10</t>
  </si>
  <si>
    <t>Ochranné kryty pro otopná tělesa (viz výrobní dokumentace)</t>
  </si>
  <si>
    <t>998735201R00</t>
  </si>
  <si>
    <t>Přesun hmot pro otopná tělesa, výšky do 6 m</t>
  </si>
  <si>
    <t>713.01</t>
  </si>
  <si>
    <t>Demontáž tepelné izolace potrubí</t>
  </si>
  <si>
    <t>713.02</t>
  </si>
  <si>
    <t>Izolace potrubí pouzdra z min. vlny s AL, D 15/20</t>
  </si>
  <si>
    <t>713.03</t>
  </si>
  <si>
    <t>Izolace potrubí pouzdra z min. vlny s AL, D 18/25</t>
  </si>
  <si>
    <t>713.04</t>
  </si>
  <si>
    <t>Izolace potrubí pouzdra z min. vlny s AL, D 22/25</t>
  </si>
  <si>
    <t>713.05</t>
  </si>
  <si>
    <t>Izolace potrubí pouzdra z min. vlny s AL, D 28/30</t>
  </si>
  <si>
    <t>713.06</t>
  </si>
  <si>
    <t>Izolace potrubí pouzdra z min. vlny s AL, D 35/30</t>
  </si>
  <si>
    <t>713.07</t>
  </si>
  <si>
    <t>Izolace potrubí pouzdra z min. vlny s AL, D 42/40</t>
  </si>
  <si>
    <t>713.08</t>
  </si>
  <si>
    <t>montáž potrubních pouzder z min vlny</t>
  </si>
  <si>
    <t>713.09</t>
  </si>
  <si>
    <t>spojovací materiál izolace</t>
  </si>
  <si>
    <t>998.01</t>
  </si>
  <si>
    <t>Přesun hmot pro izolace, výšky do 6 m</t>
  </si>
  <si>
    <t>737</t>
  </si>
  <si>
    <t>MaR</t>
  </si>
  <si>
    <t>737.01</t>
  </si>
  <si>
    <t>Úprava stávajícího rozvaděče MaR</t>
  </si>
  <si>
    <t>737.02</t>
  </si>
  <si>
    <t>Kabely CYKY, JYTY,lišty,.. Propojení rozvaděče, servopohon, čidel, čerpadla - regulačního systému</t>
  </si>
  <si>
    <t>737.03</t>
  </si>
  <si>
    <t>Úprava SW stávajícího regulačního systému</t>
  </si>
  <si>
    <t>h</t>
  </si>
  <si>
    <t>737.04</t>
  </si>
  <si>
    <t>Montáž ELI</t>
  </si>
  <si>
    <t>998.01.1</t>
  </si>
  <si>
    <t>Přesun hmot pro MaR, výšky do 6 m</t>
  </si>
  <si>
    <t>D1</t>
  </si>
  <si>
    <t>Pol91</t>
  </si>
  <si>
    <t>revizní knihy, provozní řád</t>
  </si>
  <si>
    <t>Pol92</t>
  </si>
  <si>
    <t>stavební práce sekání</t>
  </si>
  <si>
    <t>Pol93</t>
  </si>
  <si>
    <t>Mimostaveništní doprava</t>
  </si>
  <si>
    <t>Pol94</t>
  </si>
  <si>
    <t>Ing. a kompletační činnost</t>
  </si>
  <si>
    <t>Pol95</t>
  </si>
  <si>
    <t>Individuální a komplexní vyzkoušení</t>
  </si>
  <si>
    <t>Pol96</t>
  </si>
  <si>
    <t>Topná zkouška</t>
  </si>
  <si>
    <t>Pol97</t>
  </si>
  <si>
    <t>dokumentace skutečného provedení stavby 3xtisk,1xCD</t>
  </si>
  <si>
    <t>SO-01.4 - Silnoproud</t>
  </si>
  <si>
    <t>Úroveň 3:</t>
  </si>
  <si>
    <t>SO-01.4.1 - Elektroinstalace</t>
  </si>
  <si>
    <t>Pol1</t>
  </si>
  <si>
    <t>Krabice přístrojová KP 67/2 - referenční výrobek</t>
  </si>
  <si>
    <t>Pol2</t>
  </si>
  <si>
    <t>Krabice univerzální rozvodná KU 68 -1902 - referenční výrobek</t>
  </si>
  <si>
    <t>Pol3</t>
  </si>
  <si>
    <t>Krabice lištová LK 80x28 2ZT - referenční výrobek</t>
  </si>
  <si>
    <t>Pol4</t>
  </si>
  <si>
    <t>Krabice odbočná KO 97/5 - referenční výrobek</t>
  </si>
  <si>
    <t>Pol5</t>
  </si>
  <si>
    <t>Spinač jednopolový ř.1 kryt</t>
  </si>
  <si>
    <t>Pol6</t>
  </si>
  <si>
    <t>Spinač jednopolový ř.1 přístroj</t>
  </si>
  <si>
    <t>Pol7</t>
  </si>
  <si>
    <t>Přepínač ř. 6 kryt</t>
  </si>
  <si>
    <t>Pol8</t>
  </si>
  <si>
    <t>Přepínač ř. 6 přístroj</t>
  </si>
  <si>
    <t>Pol9</t>
  </si>
  <si>
    <t>Přepínač ř. 7 kryt</t>
  </si>
  <si>
    <t>Pol10</t>
  </si>
  <si>
    <t>Přepínač ř. 7 přístroj</t>
  </si>
  <si>
    <t>Pol11</t>
  </si>
  <si>
    <t>Ovladač zapínací ř. 1/0 kryt</t>
  </si>
  <si>
    <t>Pol12</t>
  </si>
  <si>
    <t>Ovladač zapínací ř. 1/0 přístroj</t>
  </si>
  <si>
    <t>Pol13</t>
  </si>
  <si>
    <t>Zásuvka dvojnásobná zapustěná krytí IP20</t>
  </si>
  <si>
    <t>Pol14</t>
  </si>
  <si>
    <t>Zásuvka dvojnásobná zapustěná s ochranou proti přepětí krytí IP20</t>
  </si>
  <si>
    <t>Pol15</t>
  </si>
  <si>
    <t>Rámeček jednonásobný pro spínače a jednozásuvky</t>
  </si>
  <si>
    <t>Pol16</t>
  </si>
  <si>
    <t>Rámeček vodorovný dvojnásobný pro spínače a jednozásuvky</t>
  </si>
  <si>
    <t>Pol17</t>
  </si>
  <si>
    <t>Rámeček vodorovný trojnásobný pro spínače a jednozásuvky</t>
  </si>
  <si>
    <t>Pol18</t>
  </si>
  <si>
    <t>Snímač pohybu</t>
  </si>
  <si>
    <t>Pol19</t>
  </si>
  <si>
    <t>Lišta elektroinstalační 30x25</t>
  </si>
  <si>
    <t>Pol20</t>
  </si>
  <si>
    <t>Kompletní sada tísňového volání na WC pro tělesně postižené</t>
  </si>
  <si>
    <t>Pol21</t>
  </si>
  <si>
    <t>Svorka na pospojení ZSA 16 + měděný pásek</t>
  </si>
  <si>
    <t>Pol22</t>
  </si>
  <si>
    <t>Rozvodnice hlavního ochranného pospojování - HOP</t>
  </si>
  <si>
    <t>Pol23</t>
  </si>
  <si>
    <t>Ekvipotenciální svorkovnice EPS 2</t>
  </si>
  <si>
    <t>Pol24</t>
  </si>
  <si>
    <t>Montáž rozvodnic + zapojení</t>
  </si>
  <si>
    <t>Pol25</t>
  </si>
  <si>
    <t>Sádra stavební</t>
  </si>
  <si>
    <t>kg</t>
  </si>
  <si>
    <t>Pol26</t>
  </si>
  <si>
    <t>Ostatní pomocný materiál</t>
  </si>
  <si>
    <t>kpl</t>
  </si>
  <si>
    <t>Pol27</t>
  </si>
  <si>
    <t>Krabicová svorka pružinová 3/2,5 - referenční výrobek</t>
  </si>
  <si>
    <t>Pol28</t>
  </si>
  <si>
    <t>Krabicová svorka pružinová 4/2,5 - referenční výrobek</t>
  </si>
  <si>
    <t>Pol29</t>
  </si>
  <si>
    <t>Krabicová svorka pružinová 5/2,5 - referenční výrobek</t>
  </si>
  <si>
    <t>Pol30</t>
  </si>
  <si>
    <t>Vysekání ve zdi a otvoru do zdi</t>
  </si>
  <si>
    <t>Pol31</t>
  </si>
  <si>
    <t>Výchozí revize</t>
  </si>
  <si>
    <t>Pol32</t>
  </si>
  <si>
    <t>na podr. materiál</t>
  </si>
  <si>
    <t>Pol33</t>
  </si>
  <si>
    <t>GPV</t>
  </si>
  <si>
    <t>SO-01.4.2 - Kabely</t>
  </si>
  <si>
    <t>Pol34</t>
  </si>
  <si>
    <t>Kabel CYKY-0 3x1,5</t>
  </si>
  <si>
    <t>Pol35</t>
  </si>
  <si>
    <t>Kabel CYKY-J 3x1,5</t>
  </si>
  <si>
    <t>Pol36</t>
  </si>
  <si>
    <t>Kabel CYKY-J 3x2,5</t>
  </si>
  <si>
    <t>Pol37</t>
  </si>
  <si>
    <t>Kabel CYKY-J 5x1,5</t>
  </si>
  <si>
    <t>Pol38</t>
  </si>
  <si>
    <t>Kabel CYKY-J 5x4</t>
  </si>
  <si>
    <t>Pol39</t>
  </si>
  <si>
    <t>Kabel CYKY-J 4x25</t>
  </si>
  <si>
    <t>Pol40</t>
  </si>
  <si>
    <t>Vodič CY 4 ZeZl</t>
  </si>
  <si>
    <t>Pol41</t>
  </si>
  <si>
    <t>Vodič CYA 6 ZeZl</t>
  </si>
  <si>
    <t>Pol42</t>
  </si>
  <si>
    <t>Vodič CYA 25 ZeZl</t>
  </si>
  <si>
    <t>SO-01.4.3 - Svítidla</t>
  </si>
  <si>
    <t>Pol43</t>
  </si>
  <si>
    <t>A - Svítidlo stropní LED 1210x238x50, Matná mřížka, 1x42W, 4150lm, IP20</t>
  </si>
  <si>
    <t>Pol44</t>
  </si>
  <si>
    <t>A - Svítidlo stropní LED 1210x238x50, Matná mřížka, 1x42W, 4150lm, IP20 mont.</t>
  </si>
  <si>
    <t>Pol45</t>
  </si>
  <si>
    <t>B - Svítidlo přisazené stropní kruhové LED, pr.380, 1x27W, 2600lm, IP20</t>
  </si>
  <si>
    <t>Pol46</t>
  </si>
  <si>
    <t>B - Svítidlo přisazené stropní kruhové LED, pr.380, 1x27W, 2600lm, IP20 mont.</t>
  </si>
  <si>
    <t>Pol47</t>
  </si>
  <si>
    <t>C - Svítidlo přisazené nástěnné kruhové LED, pr.380, 1x27W, 2600lm, IP20</t>
  </si>
  <si>
    <t>Pol48</t>
  </si>
  <si>
    <t>C - Svítidlo přisazené nástěnné kruhové LED, pr.380, 1x27W, 2600lm, IP20 mont</t>
  </si>
  <si>
    <t>Pol49</t>
  </si>
  <si>
    <t>D - Stropní reflektor, 1x70W, 6600lm, IP20</t>
  </si>
  <si>
    <t>Pol50</t>
  </si>
  <si>
    <t>D - Stropní reflektor, 1x70W, 6600lm, IP20 mont.</t>
  </si>
  <si>
    <t>Pol51</t>
  </si>
  <si>
    <t>NS - Svítidlo zářivkové nouzové s vlastním zdrojem s piktogramem přisazené</t>
  </si>
  <si>
    <t>Poznámka k položce:
1x18W, 3h, IP20</t>
  </si>
  <si>
    <t>Pol52</t>
  </si>
  <si>
    <t>NS - Svítidlo zářivkové nouzové s vlastním zdrojem s piktogramem přisazené - mont.</t>
  </si>
  <si>
    <t>SO-01.4.4 - Rozvaděče</t>
  </si>
  <si>
    <t>D1 - Rozvaděč RPD</t>
  </si>
  <si>
    <t>Rozvaděč RPD</t>
  </si>
  <si>
    <t>Pol53</t>
  </si>
  <si>
    <t>Rozvodnice oceloplechová 144 modulů zapuštěná IP 30</t>
  </si>
  <si>
    <t>Poznámka k položce:
o rozměrech š. 588, v. 1070, hl. 136</t>
  </si>
  <si>
    <t>Pol54</t>
  </si>
  <si>
    <t>Vypínač třípólový na DIN lištu 80/3 80A</t>
  </si>
  <si>
    <t>Pol55</t>
  </si>
  <si>
    <t>Přepěťová ochrana třídy B+C</t>
  </si>
  <si>
    <t>Pol56</t>
  </si>
  <si>
    <t>Jistič 0,5C/1</t>
  </si>
  <si>
    <t>Pol57</t>
  </si>
  <si>
    <t>Jistič 6B/1</t>
  </si>
  <si>
    <t>Pol58</t>
  </si>
  <si>
    <t>Jistič 10B/1</t>
  </si>
  <si>
    <t>Pol59</t>
  </si>
  <si>
    <t>Jistič 16B/1</t>
  </si>
  <si>
    <t>Pol60</t>
  </si>
  <si>
    <t>Jistič 20C/3</t>
  </si>
  <si>
    <t>Pol61</t>
  </si>
  <si>
    <t>Proudový chránič 25B/4N/0.03 25A</t>
  </si>
  <si>
    <t>Pol62</t>
  </si>
  <si>
    <t>Instalační stykač (relé) zatížitelnost kontaktů 20A při 250V AC 2x spínací kontakt</t>
  </si>
  <si>
    <t>Pol63</t>
  </si>
  <si>
    <t>Schodišťový spínač</t>
  </si>
  <si>
    <t>Pol64</t>
  </si>
  <si>
    <t>Spínací hodiny</t>
  </si>
  <si>
    <t>Pol65</t>
  </si>
  <si>
    <t>Propojovací lišta pro jističe jmenovitý proud 80A 3fázová</t>
  </si>
  <si>
    <t>Pol66</t>
  </si>
  <si>
    <t>Přípojnice N modrá</t>
  </si>
  <si>
    <t>Pol67</t>
  </si>
  <si>
    <t>Záslepka do rozvaděče</t>
  </si>
  <si>
    <t>SO-01.5 - Slaboproud</t>
  </si>
  <si>
    <t>SO-01.5.1 - Univerzální kabelážní systém</t>
  </si>
  <si>
    <t>Stojanový datový rozvaděč, 600x800x37U, prosklené dveře</t>
  </si>
  <si>
    <t>Stojanový datový rozvaděč, 800x1000x42U, prosklené dveře</t>
  </si>
  <si>
    <t>Podstavec 800x1000 s filtrem</t>
  </si>
  <si>
    <t>Vrchní ventilátorová jednotka, 4 ventilátory, termostat</t>
  </si>
  <si>
    <t>Vrchní ventilátorová jednotka, 6 ventilátorů, termostat</t>
  </si>
  <si>
    <t>Napájecí panel do 19“ racku, černý, 8 zásuvek ČSN, vypínač</t>
  </si>
  <si>
    <t>Napájecí panel do 19“ racku, černý, 8 zásuvek ČSN, vypínač, koncovka pro UPS</t>
  </si>
  <si>
    <t>19" polička s perf.,hl. 450mm, šroub.,zátěž 80kg,1U,RAL 7035</t>
  </si>
  <si>
    <t>19" polička s perf.,hl. 850mm, šroub.,zátěž 80kg,1U,RAL 7035</t>
  </si>
  <si>
    <t>Montážní sada M6 (šroub, matice, podložka - sada 50 ks)</t>
  </si>
  <si>
    <t>Kapsa na dokumentaci A4, barva RAL 7035, samolepící</t>
  </si>
  <si>
    <t>Optický kabel, 8.vl, SM, 9/125, OS2, LSOH-3, Dca</t>
  </si>
  <si>
    <t>Optická vana 19" 1U, bez čela, hloubka 21</t>
  </si>
  <si>
    <t>Čela optické vany</t>
  </si>
  <si>
    <t>Nástěnný FO rozvaděč pro max. 48xLC, 24xST/FC, 32xSC, IP 40</t>
  </si>
  <si>
    <t>Kazeta pro uložení optických svarů včetně dvou hřebínku pro uložení svarů</t>
  </si>
  <si>
    <t>Spojka SC-SC, SM 9/125, duplexní</t>
  </si>
  <si>
    <t>Pigtail SC, SM 9/125 OS2, 2m</t>
  </si>
  <si>
    <t>Svár optického vlákna, včetně ochrany svaru</t>
  </si>
  <si>
    <t>Kabel UTP, cat.6,bezhalogenový, 4 páry, LSOH</t>
  </si>
  <si>
    <t>Jednoduchá zásuvka 1xRJ45, bez modulů, např. ABB tango, bílá</t>
  </si>
  <si>
    <t>Dvojzásuvka 2xRJ45, bez modulů, např. ABB tango, bílá</t>
  </si>
  <si>
    <t>Datová zásuvka 45x45, 2xRJ45, bez modulů</t>
  </si>
  <si>
    <t>Patch panel pro 24 modulů, prázdný,</t>
  </si>
  <si>
    <t>Rameček, bílý, jednonásobny, např. ABB Tango</t>
  </si>
  <si>
    <t>Rameček, bílý, dvojnásobny, např. ABB Tango</t>
  </si>
  <si>
    <t>Modul RJ45, UTP kat.6, do panelů a zásuvek</t>
  </si>
  <si>
    <t>Vyvazovací panel 1U, 5 vyvazovacích plastových ok</t>
  </si>
  <si>
    <t>Uspořádání a vyvázání kabeláže v datovém rozvaděči</t>
  </si>
  <si>
    <t>Vytvoření svazků kabeláže</t>
  </si>
  <si>
    <t>Měření a popis optickách vláken</t>
  </si>
  <si>
    <t>Měření metalické přípojky, popis</t>
  </si>
  <si>
    <t>Patch cord UTP cat. 6, 2m</t>
  </si>
  <si>
    <t>Patch cord UTP cat. 6, 3m</t>
  </si>
  <si>
    <t>Patch cord UTP cat. 6, 5m</t>
  </si>
  <si>
    <t>Optický patch cord, SM 9/125, SC-SC, duplexni, 1m</t>
  </si>
  <si>
    <t>Optický patch cord, SM 9/125, SC-LC, duplexni, 2m</t>
  </si>
  <si>
    <t>Drobné práce a materiál</t>
  </si>
  <si>
    <t>SO-01.5.2 - Kamerový systém</t>
  </si>
  <si>
    <t>8.0 Megapixelová, G1, IP venkovní antivandal miniDome kamera s IR přísvitem, 1/2.5" Progressive Scan CMOS, komprese H.265+/H.265/H.264+/H.264/MJPEG, max.rozlišení 3840 × 2160/20fps, objektiv: 2,8mm (4 a 6mm volitelně) @ F1.2, úhel zobrazení: 102°(2.8mm), 79°(4mm), 50°(6mm), Citlivost: 0.01Lux @(F1.2,AGC ZAP.) 0 LUX s IR, Den &amp; Noc: ICR automaticky, BLC, 3D-DNR, WDR 120dB, Dosah IR: 20-30m, Poplachový I/O 1/1, Audio I/O 1/1, Micro SD/SDHC/SDXC až 128 GB, Napájení: DC12V/750mA, PoE (802.3af, Power over Ethernet), Pracovní rozsah: -30°C – 60°C, IP67, Antivandal krytí: IK10</t>
  </si>
  <si>
    <t>8 kanálový 4K síťový digitální videorekordér, záznam video&amp;audio, komprese H.265/H.265+/H.264/H.264+/MPEG4, vstupní/odchozí šířka pásma 80M/256Mbps, dekódování hl. monitor: 4-k @ 4K, nebo 16-k @ 1080p, HDMI (4K) a VGA na hlavní monitor, 1x RJ45 10M/100M/1000M Ethernet Port, podpora 2x HDD o kapacitě 8TB, 1* USB 2.0, 1* USB 3.0, bez HDD, Poplachový I/O: 4/1, lokalizace v čj., napájení: 12V DC/12W, velikost 1U</t>
  </si>
  <si>
    <t>disk SATA 4TB, pro NVR zařízení</t>
  </si>
  <si>
    <t>Konektor RJ45 + punčoška</t>
  </si>
  <si>
    <t>Měření přípojky, popis</t>
  </si>
  <si>
    <t>Nastavení a konfigurace systému, včetně nastavení a instalace bezplatného SW na stanice uživatelů, zaškolení uživatelů</t>
  </si>
  <si>
    <t>Nastavení kamer do stávajícího SW iVMS4200</t>
  </si>
  <si>
    <t>Patchcord metalický, UTP 5e, 1m, modrý</t>
  </si>
  <si>
    <t>Switch 8x PoE + 2x 1000Base-T + 2x SFP, LCD,VLAN, extend mód 10Mb do 250m, IEEE 802.3at 120W</t>
  </si>
  <si>
    <t>SO-01.5.3 - AV technika</t>
  </si>
  <si>
    <t>kabel HDMI 15m, zlacené konektory, rozlišení 4K</t>
  </si>
  <si>
    <t>kabel HDMI 20m, zlacené konektory, rozlišení 4K</t>
  </si>
  <si>
    <t>HDMI spojka šikmá, bílá 45x45, se spojkou HDMI</t>
  </si>
  <si>
    <t>Kryt adaptéru, profil 45, např. ABB Tango</t>
  </si>
  <si>
    <t>Adaptér na přístroje profil 45</t>
  </si>
  <si>
    <t>SO-01.5.4 - Domácí rozhlas</t>
  </si>
  <si>
    <t>Reproduktor nástěnný 10, 5, 2,5 W / 100 V, 91 dB, 100 – 15 000 Hz, plastová</t>
  </si>
  <si>
    <t>Krabice rozbočovací</t>
  </si>
  <si>
    <t>Kabel CYKY-O 2x1,5</t>
  </si>
  <si>
    <t>Napojení na stávající rozhlasový rozvod</t>
  </si>
  <si>
    <t>Napájjecí kabel pro stávající ústřednu do UPS</t>
  </si>
  <si>
    <t>Smart-UPS 1500VA 230V 230 V je inteligentní a efektivní ochrana síťového napájení od základní úrovně po škálovatelnost za provozu. Line interaktivní. Výstup 4 zásuvky typu IEC 320 C13. Určeno pro vstupní napětí 230 V. Výkon napájení 1000 W/1500 VA s výstupním napětím 230 V. Ethernetový port s možností připojení do cloudu, SmartSlot. Rozměry 21,9 x 17,1 x 43,9 cm a váha 24,09 kg</t>
  </si>
  <si>
    <t>Odzkoušení prioritního vstupu stávající rozhlasové ústředny</t>
  </si>
  <si>
    <t>Nastavení systému, konfigurace, oživení, zaškolení uživatele</t>
  </si>
  <si>
    <t>SO-01.5.5 - Příprava pro ozvučení</t>
  </si>
  <si>
    <t>Reproduktorová zásuvka MONO, bílá, např. ABB Tango</t>
  </si>
  <si>
    <t>Reproduktorová zásuvka STEREO, bílá, např. ABB Tango</t>
  </si>
  <si>
    <t>Kabel reproduktorový průhledný, 2x1,5, lanko</t>
  </si>
  <si>
    <t>Proměření reproduktorových zásuvek</t>
  </si>
  <si>
    <t>SO-01.5.6 - Tísňový systém</t>
  </si>
  <si>
    <t>Transformátor pro signalizační systém (pro zabudování do instalační krabice). Slouží jako napájecí zdroj pro signalizační moduly. Sekundární napětí: 15 V 2 VA, 230 V AC</t>
  </si>
  <si>
    <t>Akustická a optická signalizace. Zdrojem červeného blikajícího světla jsou LED diody. Kryt tvaru zakřivené čočky je dobře viditelný i ze strany</t>
  </si>
  <si>
    <t>Modul kontrolní s tlačítkem</t>
  </si>
  <si>
    <t>Tlačítko signální</t>
  </si>
  <si>
    <t>Rámeček pro elektroinstalační přístroje, jednonásobný</t>
  </si>
  <si>
    <t>Rámeček pro elektroinstalační přístroje, dvojnásobný</t>
  </si>
  <si>
    <t>Kabel SYKFY 3x2x0,5</t>
  </si>
  <si>
    <t>Nastavení a proměření systému</t>
  </si>
  <si>
    <t>SO-01.5.7 - Společné kabelové trasy</t>
  </si>
  <si>
    <t>Drátěný žlab 50x50mm</t>
  </si>
  <si>
    <t>Drátěný žlab 100x100mm</t>
  </si>
  <si>
    <t>Spojka žlabu SZM 1</t>
  </si>
  <si>
    <t>Držák DZM 12</t>
  </si>
  <si>
    <t>Nosník NZM 100</t>
  </si>
  <si>
    <t>Krabice podlahová univerzální</t>
  </si>
  <si>
    <t>Rám podlahové krabice</t>
  </si>
  <si>
    <t>Krabice přístrojová podlahová</t>
  </si>
  <si>
    <t>Podložka přístrojová pro montáž modulů 45x45mm</t>
  </si>
  <si>
    <t>Nivelační sada podlahové krabice</t>
  </si>
  <si>
    <t>Krabice přístrojová do dutých stěn jednoduchá, hluboká 70mm</t>
  </si>
  <si>
    <t>Krabice přístrojová do dutých stěn jednoduchá</t>
  </si>
  <si>
    <t>Krabice přístrojová do dutých stěn dvojitá</t>
  </si>
  <si>
    <t>KL 80x28 Krabice lištová pod přístroje Tango</t>
  </si>
  <si>
    <t>Lišta soklová 80x25</t>
  </si>
  <si>
    <t>Kryt spojovací lišty 80x25</t>
  </si>
  <si>
    <t>Roh vnitřní ohybový lišty soklové 80x25</t>
  </si>
  <si>
    <t>Plastová žlab 180x60</t>
  </si>
  <si>
    <t>Rozpěrky do plastového žlabu 180x60</t>
  </si>
  <si>
    <t>Lišta PVC 40x20</t>
  </si>
  <si>
    <t>Skupinová kabelová příchytky včetně kotevního materiálu</t>
  </si>
  <si>
    <t>Trubka ohebná O25, 320N/5cm</t>
  </si>
  <si>
    <t>Trubka ohebná O32, 320N/5cm</t>
  </si>
  <si>
    <t>Trubka ohebná O40, 320N/5cm</t>
  </si>
  <si>
    <t>Průraz stěnou do 250mm</t>
  </si>
  <si>
    <t>Průraz stěnou do 650mm</t>
  </si>
  <si>
    <t>SO-01.5.8 - Ostatní náklady</t>
  </si>
  <si>
    <t>8.</t>
  </si>
  <si>
    <t>Požární ucpávky (8ks)</t>
  </si>
  <si>
    <t>9.</t>
  </si>
  <si>
    <t>Vedlejší náklady - cestovné + dopravné (dojezdová vzdálenost 50km)</t>
  </si>
  <si>
    <t>10.</t>
  </si>
  <si>
    <t>Inženýrská a koordinační činnost</t>
  </si>
  <si>
    <t>11.</t>
  </si>
  <si>
    <t>Dílenská dokumentace</t>
  </si>
  <si>
    <t>12.</t>
  </si>
  <si>
    <t>Dokumentace skutečného stavu</t>
  </si>
  <si>
    <t>SO-01.6 - VZT</t>
  </si>
  <si>
    <t>SO-01.6.1 - Větrání učeben</t>
  </si>
  <si>
    <t>1.1</t>
  </si>
  <si>
    <t>Vzduchotechnická jednotka Vp= 1900m3/h, Vo= 1900m3/h, dp= 300Pa, Ne= 2x2,5kW, 400V, 4A, vodní ohřívač 2,36kW, EC motor, 2x filtr, uzavírací klapka, jednotka včetně regulace a prokabelování, zprovoznění, regulační uzel, protiproudý rekuperační výměník, horizontální provedení, by-passová klapka, vývod kondenzátu, jednotka bude včetně ukotvení stropní vazníky pomocí profilů C Hilty</t>
  </si>
  <si>
    <t>1.2</t>
  </si>
  <si>
    <t>Tlumič hluku 800x300 délky 1000mm, výška kulis 300mm, včetně náběhové a odtokové hrany, 4 kulisy</t>
  </si>
  <si>
    <t>1.3</t>
  </si>
  <si>
    <t>Regulátor variabilního průtoku V= 650m3/h, včetně čidla CO</t>
  </si>
  <si>
    <t>1.4</t>
  </si>
  <si>
    <t>Požární klapka odolnost 90 minut 400x300, termokontakt</t>
  </si>
  <si>
    <t>1.5</t>
  </si>
  <si>
    <t>1.6</t>
  </si>
  <si>
    <t>Požární klapka odolnost 90 minut d=250, termokontakt</t>
  </si>
  <si>
    <t>1.7</t>
  </si>
  <si>
    <t>1.8</t>
  </si>
  <si>
    <t>1.9</t>
  </si>
  <si>
    <t>1.10</t>
  </si>
  <si>
    <t>Přívodní vyústka pro kruhové potrubí dvouřadá včetně regulace výkonu 825x85</t>
  </si>
  <si>
    <t>1.11</t>
  </si>
  <si>
    <t>Odvodní vyústka pro kruhové potrubí jednořadá včetně regulace výkonu 625x85</t>
  </si>
  <si>
    <t>Pol68</t>
  </si>
  <si>
    <t>Spiro potrubí d=250</t>
  </si>
  <si>
    <t>bm</t>
  </si>
  <si>
    <t>Pol69</t>
  </si>
  <si>
    <t>Pozinkované potrubí skupiny I. Třída těsnosti B</t>
  </si>
  <si>
    <t>Pol70</t>
  </si>
  <si>
    <t>Tepelná izolacxe 32mm</t>
  </si>
  <si>
    <t>SO-01.6.2 - Chlazení učeben</t>
  </si>
  <si>
    <t>2.1</t>
  </si>
  <si>
    <t>Venkovní kondenzační jednotka Qch=22kW, Ne= 8,7kW, 400V, 30A, včetně instalační rámu na šikmou střechu</t>
  </si>
  <si>
    <t>2.2</t>
  </si>
  <si>
    <t>Vnitřní nástěnná jednotka Qch= 4,4kW, včetně infraovladače</t>
  </si>
  <si>
    <t>Pol71</t>
  </si>
  <si>
    <t>Dvojité chladivové potrubí včetně tepelné izolace a ovládacího kabelu</t>
  </si>
  <si>
    <t>SO-01.6.3 - Větrání wc</t>
  </si>
  <si>
    <t>3.1</t>
  </si>
  <si>
    <t>Odvodní ventilátor V= 275m3/h, těsná zpětná klapka 160, Ne= 0,1kW, 230V, doběhové relé 10 minut, včetně regulace výkonu, EC motor</t>
  </si>
  <si>
    <t>3.2</t>
  </si>
  <si>
    <t>Odvodní ventilátor do podhledu včetně zpětné klapay a doběhového relé (10minut) V=50,80m3/h, dp=100Pa, Ne= 0,1kW, 230V, EC motor</t>
  </si>
  <si>
    <t>3.3</t>
  </si>
  <si>
    <t>Tlumič hluku d= 160, délky 900mm</t>
  </si>
  <si>
    <t>3.4</t>
  </si>
  <si>
    <t>Talířový ventil odvodní kovový d=100</t>
  </si>
  <si>
    <t>Pol72</t>
  </si>
  <si>
    <t>Spiro potrubí d= 100, včetně tvarovek a spojovacího materiálu</t>
  </si>
  <si>
    <t>Pol73</t>
  </si>
  <si>
    <t>Spiro potrubí d= 160, včetně tvarovek a spojovacího materiálu</t>
  </si>
  <si>
    <t>Pol74</t>
  </si>
  <si>
    <t>Ohebné poturbí zatlumené d=100</t>
  </si>
  <si>
    <t>SO-01.6.4 - Montážní práce a materiál</t>
  </si>
  <si>
    <t>Pol75</t>
  </si>
  <si>
    <t>Tlaková zkouška, dusík vč. revizní zprávy</t>
  </si>
  <si>
    <t>Pol76</t>
  </si>
  <si>
    <t>Autogen,pájka</t>
  </si>
  <si>
    <t>Pol77</t>
  </si>
  <si>
    <t>Spojovací a ostatní materiál</t>
  </si>
  <si>
    <t>Pol78</t>
  </si>
  <si>
    <t>vypuštění systému vytápění</t>
  </si>
  <si>
    <t>Pol79</t>
  </si>
  <si>
    <t>Tlaková zkouška včetně zaregulování</t>
  </si>
  <si>
    <t>SO-01.6.5 - Stavba</t>
  </si>
  <si>
    <t>Pol80</t>
  </si>
  <si>
    <t>Stavební přípomoce</t>
  </si>
  <si>
    <t>Pol81</t>
  </si>
  <si>
    <t>Vytvoření a začištění prostupů</t>
  </si>
  <si>
    <t>Pol82</t>
  </si>
  <si>
    <t>Začištění otvorů po původních jednotkách</t>
  </si>
  <si>
    <t>Pol83</t>
  </si>
  <si>
    <t>Požární ucpávky</t>
  </si>
  <si>
    <t>Pol84</t>
  </si>
  <si>
    <t>Oprava omítek a maleb</t>
  </si>
  <si>
    <t>Pol85</t>
  </si>
  <si>
    <t>Odvoz stavební suti a obalových materiálů na schválenou skládku</t>
  </si>
  <si>
    <t>Pol86</t>
  </si>
  <si>
    <t>Demontáž a montáž podhledů dle požadavků a rozsahu montáže</t>
  </si>
  <si>
    <t>Pol87</t>
  </si>
  <si>
    <t>Zakrytí interieru, průběžný úklid, stěhvání vybavení pro montáž</t>
  </si>
  <si>
    <t xml:space="preserve">SO-01.6.6 - Ostatní </t>
  </si>
  <si>
    <t>Pol88</t>
  </si>
  <si>
    <t>Tlaková zkouška, zkouška odvodů kondenzátu (těsnost, spád,…)</t>
  </si>
  <si>
    <t>Pol89</t>
  </si>
  <si>
    <t>Projekt skutečného provedení</t>
  </si>
  <si>
    <t>Pol90</t>
  </si>
  <si>
    <t>Doprava a přesun hmot</t>
  </si>
  <si>
    <t>751692</t>
  </si>
  <si>
    <t>Montáž vzduchotechniky</t>
  </si>
  <si>
    <t>-665474229</t>
  </si>
  <si>
    <t>SO-02 - Zpevněné plochy</t>
  </si>
  <si>
    <t xml:space="preserve">    5 - Komunikace pozemní</t>
  </si>
  <si>
    <t>122201401</t>
  </si>
  <si>
    <t>Vykopávky v zemnících na suchu s přehozením výkopku na vzdálenost do 3 m nebo s naložením na dopravní prostředek v hornině tř. 3 do 100 m3</t>
  </si>
  <si>
    <t>1868079925</t>
  </si>
  <si>
    <t xml:space="preserve">Poznámka k souboru cen:
1. Ceny lze použít i pro těžbu haldoviny a pro skrývky s výjimkou skrývek nad povrchový- mi důlními díly. Ceny pro těžbu haldoviny nelze použít, uplatňují-li se v místě těžby báňské předpisy nebo odůvodněné požadavky správce haldy (odvalu), které prokazatelně vyvolávají zvýšení nákladů dodavatele stavebních prací. V těchto případech se vykopávka haldy (odvalu) ocení příslušnými cenami katalogu 823-2 Rekultivace.
2. Ceny lze použít jen pro vykopávky v zemnících nezapažených. Jsou-li zemníky nebo jejich části zapažené, oceňuje se vykopávka v nich podle čl. 3116 Všeobecných podmínek tohoto katalogu.
</t>
  </si>
  <si>
    <t>odtěžení pro novou dlažbu</t>
  </si>
  <si>
    <t>236,22*0,4</t>
  </si>
  <si>
    <t>-1195430013</t>
  </si>
  <si>
    <t>171201201</t>
  </si>
  <si>
    <t>Uložení sypaniny na skládky</t>
  </si>
  <si>
    <t>1238199250</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</si>
  <si>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t>
  </si>
  <si>
    <t>-1801717418</t>
  </si>
  <si>
    <t>Komunikace pozemní</t>
  </si>
  <si>
    <t>564772114</t>
  </si>
  <si>
    <t>Podklad nebo kryt z vibrovaného štěrku VŠ s rozprostřením, vlhčením a zhutněním, po zhutnění tl. 280 mm</t>
  </si>
  <si>
    <t>-723756584</t>
  </si>
  <si>
    <t>plocha komunikace</t>
  </si>
  <si>
    <t>336,22</t>
  </si>
  <si>
    <t>596212212</t>
  </si>
  <si>
    <t>Kladení dlažby z betonových zámkových dlaždic pozemních komunikací s ložem z kameniva těženého nebo drceného tl. do 50 mm, s vyplněním spár, s dvojitým hutněním vibrováním a se smetením přebytečného materiálu na krajnici tl. 80 mm skupiny A, pro plochy přes 100 do 300 m2</t>
  </si>
  <si>
    <t>2140027362</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</si>
  <si>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50 mm se oceňuje cenami souboru cen 451 ..-9 Příplatek za každých dalších 10 mm tloušťky podkladu nebo lože.
</t>
  </si>
  <si>
    <t>celková zpevněná plocha</t>
  </si>
  <si>
    <t>236,22</t>
  </si>
  <si>
    <t>59245213</t>
  </si>
  <si>
    <t>dlažba zámková profilová základní 19,6x16,1x8 cm přírodní</t>
  </si>
  <si>
    <t>-602480765</t>
  </si>
  <si>
    <t>916231213</t>
  </si>
  <si>
    <t>Osazení chodníkového obrubníku betonového se zřízením lože, s vyplněním a zatřením spár cementovou maltou stojatého s boční opěrou z betonu prostého, do lože z betonu prostého</t>
  </si>
  <si>
    <t>1629509104</t>
  </si>
  <si>
    <t xml:space="preserve">Poznámka k souboru cen: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</si>
  <si>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59217017</t>
  </si>
  <si>
    <t>obrubník betonový chodníkový 100x10x25 cm</t>
  </si>
  <si>
    <t>248344896</t>
  </si>
  <si>
    <t>998223011</t>
  </si>
  <si>
    <t>Přesun hmot pro pozemní komunikace s krytem dlážděným dopravní vzdálenost do 200 m jakékoliv délky objektu</t>
  </si>
  <si>
    <t>1579051931</t>
  </si>
  <si>
    <t>SO-03 - Venkovní a sadovnické úpravy</t>
  </si>
  <si>
    <t xml:space="preserve">Kácení stromů s odst - Kácení stromů s odstraněním pařezů 1 ks + odstranění starých pařezů 2 ksKácení stromů s             </t>
  </si>
  <si>
    <t>Příprava půdy pro vý - Příprava půdy pro výsadbu dřevin - 50 m2Příprava půdy pro výsadbu dřevin - 50 m2</t>
  </si>
  <si>
    <t xml:space="preserve">Výsadba listnatého s - Výsadba listnatého stromu alejového, vel. 14-16 bal 1ksVýsadba listnatého stromu alejového,         </t>
  </si>
  <si>
    <t>Výsadba listnatých k - Výsadba listnatých keřů 40-60 cm, kont. 100-200 mm - 15 ks, 11 m2</t>
  </si>
  <si>
    <t xml:space="preserve">Výsadba pnoucích dře - Výsadba pnoucích dřevin 30-40 cm, kont. 100-200 mm - 69 ks, 39 m2Výsadba pnoucích dřevin            </t>
  </si>
  <si>
    <t>Kácení stromů s odst</t>
  </si>
  <si>
    <t xml:space="preserve">Kácení stromů s odstraněním pařezů 1 ks + odstranění starých pařezů 2 ksKácení stromů s             </t>
  </si>
  <si>
    <t>R – položka</t>
  </si>
  <si>
    <t>Kácení stromů postupné se spouštěním o průměru kmene 300-400 mm s naložením větví na dopravní prostř. v rovině nebo svahu do 1:5, odvozem do 5000m, složením a poplatkem za skládkováníKácení stromů postupné se spouštěním o průměru kmene 300-400 mm s naložením větví na dopravní prostř. v rovině nebo svahu do 1:5, odvozem do 5000m, složením a poplatkem za skládkováníKácení stromů postupné se spouštěním o průměru kmene 300-400 mm s naložením větví na dopravní prostř. v rovině nebo svahu do 1:5, odvozem do 5000m, složením a poplatkem za skládkování</t>
  </si>
  <si>
    <t>R – položka.1</t>
  </si>
  <si>
    <t>Odstranění pařezů ručně o průměru na řezné ploše 200-300 mm s naložením na dopravní prostř. v rovině nebo svahu do 1:5, odvozem do 5000m, složením a poplatkem za skládkování, včetně zasypání jam zeminou a mírným utuženímOdstranění pařezů ručně o průměru na řezné ploše 200-300 mm s naložením na dopravní prostř. v rovině nebo svahu do 1:5, odvozem do 5000m, složením a poplatkem za skládkování, včetně zasypání jam zeminou a mírným utužením</t>
  </si>
  <si>
    <t>R – položka.2</t>
  </si>
  <si>
    <t>Odstranění pařezů ručně o průměru na řezné ploše 700-800 mm s naložením na dopravní prostř. v rovině nebo svahu do 1:5, odvozem do 5000m, složením a poplatkem za skládkování, včetně zasypání jam zeminou a mírným utuženímOdstranění pařezů ručně o průměru na řezné ploše 700-800 mm s naložením na dopravní prostř. v rovině nebo svahu do 1:5, odvozem do 5000m, složením a poplatkem za skládkování, včetně zasypání jam zeminou a mírným utužením</t>
  </si>
  <si>
    <t>R – položka.3</t>
  </si>
  <si>
    <t>ODPOČET ZA ODPRODEJ DŘEVNÍ HMOTY (dřevo trouchnivé, kmen s četnými dutinami, lze použít jen jako palivové dříví)ODPOČET ZA ODPRODEJ DŘEVNÍ HMOTY (dřevo trouchnivé, kmen s četnými dutinami, lze použít jen jako palivové dříví)</t>
  </si>
  <si>
    <t>Příprava půdy pro vý</t>
  </si>
  <si>
    <t>Příprava půdy pro výsadbu dřevin - 50 m2Příprava půdy pro výsadbu dřevin - 50 m2</t>
  </si>
  <si>
    <t>R – položka.4</t>
  </si>
  <si>
    <t>Chemické odplevelní vč. specifikace postřiku, rytí, nakopání, plošně urovnání a uhrabání půdy vč. dostranění plevelů, staveb. zbytků, kamenů, s nalož., odvoz. do 20ti km, se slož. vč. poplatku za skládkování, v rov. nebo svanu 1:5Chemické odplevelní vč. specifikace postřiku, rytí, nakopání, plošně urovnání a uhrabání půdy vč. dostranění plevelů, staveb. zbytků, kamenů, s nalož., odvoz. do 20ti km, se slož. vč. poplatku za skládkování, v rov. nebo svanu 1:5</t>
  </si>
  <si>
    <t>Výsadba listnatého s</t>
  </si>
  <si>
    <t xml:space="preserve">Výsadba listnatého stromu alejového, vel. 14-16 bal 1ksVýsadba listnatého stromu alejového,         </t>
  </si>
  <si>
    <t>183 10-1215</t>
  </si>
  <si>
    <t>Hloubení jamek pro vysazování rostlin v hornině 1 až 4 s výměnou půdy na 50%, s případným naložením přebytečných výkopků na dopr. prostředek, s odvozem na vzdál. do 20km a se složením, v rov. nebo svahu do 1:5 objemu přes 0,4 do 1m3Hloubení jamek pro vysazování rostlin v hornině 1 až 4 s výměnou půdy na 50%, s případným naložením přebytečných výkopků na dopr. prostředek, s odvozem na vzdál. do 20km a se složením, v rov. nebo svahu do 1:5 objemu přes 0,4 do 1m3</t>
  </si>
  <si>
    <t>184 10-2115</t>
  </si>
  <si>
    <t>Výsadba dřevin s balem do předem vyhloubené jamky se zalitím v rovině nebo na svahu do 1:5 při prům. balu přes 500 do 600mmVýsadba dřevin s balem do předem vyhloubené jamky se zalitím v rovině nebo na svahu do 1:5 při prům. balu přes 500 do 600mm</t>
  </si>
  <si>
    <t>R – položka.5</t>
  </si>
  <si>
    <t>Řez stromů při výsadběŘez stromů při výsadbě</t>
  </si>
  <si>
    <t>R - položka</t>
  </si>
  <si>
    <t>Promísení půdy z jamky a kompostu s kondicionerem</t>
  </si>
  <si>
    <t>R - položka.1</t>
  </si>
  <si>
    <t>Ukotvení dřeviny třemi a více kůly, při prům. kůlů 70 mm při délce kůlů přes 2 do 3m</t>
  </si>
  <si>
    <t>184 21-5412</t>
  </si>
  <si>
    <t>Zhotovení závlahové mísy u solit. dřevin v rov nebo svahu do 1:5, o prům. mísy do 1m</t>
  </si>
  <si>
    <t>184 91-1311</t>
  </si>
  <si>
    <t>Položení mulč. textilie kolem vys. rostlin v rov. nebo sv. do 1:5 včetně kotvení skobami</t>
  </si>
  <si>
    <t>Tilia platyphyllos - lípa velkolistáTilia platyphyllos - lípa velkolistá</t>
  </si>
  <si>
    <t>Pol98</t>
  </si>
  <si>
    <t>Výsadbový materiál celkemVýsadbový materiál celkem</t>
  </si>
  <si>
    <t>Kompostová zemina v dávce 100l/rostlinaKompostová zemina v dávce 100l/rostlina</t>
  </si>
  <si>
    <t>Mulčovací, za pět let rozložitelná ekologická textilie x 1,2 koeficient překryvnostiMulčovací, za pět let rozložitelná ekologická textilie x 1,2 koeficient překryvnosti</t>
  </si>
  <si>
    <t>Ocelová skoba ve tvaru U ke kotvení mulčovací textilie, délky 15cm 8ks/m2Ocelová skoba ve tvaru U ke kotvení mulčovací textilie, délky 15cm 8ks/m2</t>
  </si>
  <si>
    <t>Půdní kondicioner 0,5kg/jamka (např. Terracottem)Půdní kondicioner 0,5kg/jamka (např. Terracottem)</t>
  </si>
  <si>
    <t>Voda pro zálivku 100l/ks (odběr vody v místě)Voda pro zálivku 100l/ks (odběr vody v místě)</t>
  </si>
  <si>
    <t>Kůl frézovaný se špicí 7/250Kůl frézovaný se špicí 7/250</t>
  </si>
  <si>
    <t>Příčka 6/60, 9ks/strom (jedna řada nahoře, dvě dole)Příčka 6/60, 9ks/strom (jedna řada nahoře, dvě dole)</t>
  </si>
  <si>
    <t>Úvazek plochý š. 3cm, 3m/stromÚvazek plochý š. 3cm, 3m/strom</t>
  </si>
  <si>
    <t>Výsadba listnatých k</t>
  </si>
  <si>
    <t>Výsadba listnatých keřů 40-60 cm, kont. 100-200 mm - 15 ks, 11 m2</t>
  </si>
  <si>
    <t>183 11-1214</t>
  </si>
  <si>
    <t>Hloubení jamek pro vysazování rostlin v hornině 1 až 4 s výměnou půdy 50%, s případným naložením přebytečných výkopků na dopr. prostředek, s odvozem na vzdál. do 20km a se složením, v rov. nebo ve svahu do 1:5 objemu od 0,01 do 0,02m3</t>
  </si>
  <si>
    <t>184 10-2111</t>
  </si>
  <si>
    <t>Výsadba dřevin s balem do předem vyhloubené jamky se zalitím v rov. nebo svahu do 1:5 při prům. balu od 100 do 200mm</t>
  </si>
  <si>
    <t>R - položka.2</t>
  </si>
  <si>
    <t>Výchovný řez keře při výsadbě</t>
  </si>
  <si>
    <t>Spiraea cinerea GrefsheimSpiraea cinerea Grefsheim</t>
  </si>
  <si>
    <t>ksks</t>
  </si>
  <si>
    <t>Pol99</t>
  </si>
  <si>
    <t>Kompostová zemina v dávce 5l/rostlinaKompostová zemina v dávce 5l/rostlina</t>
  </si>
  <si>
    <t>m3m3</t>
  </si>
  <si>
    <t>4.1</t>
  </si>
  <si>
    <t>Půdní kondicioner 0,02kg/jamka (např. Terracottem)Půdní kondicioner 0,02kg/jamka (např. Terracottem)</t>
  </si>
  <si>
    <t>kgkg</t>
  </si>
  <si>
    <t>5.1</t>
  </si>
  <si>
    <t>Mulčovaní textilie, včetně rezervy na překrytí a prořez x koeficient 1,2Mulčovaní textilie, včetně rezervy na překrytí a prořez x koeficient 1,2</t>
  </si>
  <si>
    <t>m2m2</t>
  </si>
  <si>
    <t>6.1</t>
  </si>
  <si>
    <t>7.1</t>
  </si>
  <si>
    <t>Voda pro zálivku 10l/ksVoda pro zálivku 10l/ks</t>
  </si>
  <si>
    <t>Výsadba pnoucích dře</t>
  </si>
  <si>
    <t xml:space="preserve">Výsadba pnoucích dřevin 30-40 cm, kont. 100-200 mm - 69 ks, 39 m2Výsadba pnoucích dřevin            </t>
  </si>
  <si>
    <t>Hedera helix</t>
  </si>
  <si>
    <t>Parthenocissus tricuspidata Veitchii</t>
  </si>
  <si>
    <t>Kompostová zemina v dávce 5l/rostlina</t>
  </si>
  <si>
    <t>4.2</t>
  </si>
  <si>
    <t>Půdní kondicioner 0,02kg/jamka (např. Terracottem)</t>
  </si>
  <si>
    <t>5.2</t>
  </si>
  <si>
    <t>Mulčovaní textilie, včetně rezervy na překrytí a prořez x koeficient 1,2</t>
  </si>
  <si>
    <t>6.2</t>
  </si>
  <si>
    <t>Ocelová skoba ve tvaru U ke kotvení mulčovací textilie, délky 15cm 8ks/m2</t>
  </si>
  <si>
    <t>7.2</t>
  </si>
  <si>
    <t>Voda pro zálivku 10l/ks</t>
  </si>
  <si>
    <t>SO-04 - VRN</t>
  </si>
  <si>
    <t>VRN - Vedlejší rozpočtové náklady</t>
  </si>
  <si>
    <t xml:space="preserve">    VRN1 - Průzkumné, geodetické a projektové práce</t>
  </si>
  <si>
    <t xml:space="preserve">    VRN3 - Zařízení staveniště</t>
  </si>
  <si>
    <t xml:space="preserve">    VRN5 - Finanční náklady</t>
  </si>
  <si>
    <t>Vedlejší rozpočtové náklady</t>
  </si>
  <si>
    <t>VRN1</t>
  </si>
  <si>
    <t>Průzkumné, geodetické a projektové práce</t>
  </si>
  <si>
    <t>011434000</t>
  </si>
  <si>
    <t>Měření (monitoring) hlukové hladiny</t>
  </si>
  <si>
    <t>1024</t>
  </si>
  <si>
    <t>-380240683</t>
  </si>
  <si>
    <t>011464000</t>
  </si>
  <si>
    <t>Měření (monitoring) úrovně osvětlení</t>
  </si>
  <si>
    <t>-696267181</t>
  </si>
  <si>
    <t>012203000</t>
  </si>
  <si>
    <t>Geodetické práce při provádění stavby</t>
  </si>
  <si>
    <t>956407593</t>
  </si>
  <si>
    <t>013254000</t>
  </si>
  <si>
    <t>Dokumentace skutečného provedení stavby</t>
  </si>
  <si>
    <t>-1490366294</t>
  </si>
  <si>
    <t>VRN3</t>
  </si>
  <si>
    <t>Zařízení staveniště</t>
  </si>
  <si>
    <t>030001000</t>
  </si>
  <si>
    <t>1107409532</t>
  </si>
  <si>
    <t>VRN5</t>
  </si>
  <si>
    <t>Finanční náklady</t>
  </si>
  <si>
    <t>050001000</t>
  </si>
  <si>
    <t>1822821508</t>
  </si>
  <si>
    <t>pojištění stavby</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</si>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</sst>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6">
    <font>
      <sz val="8"/>
      <name val="Arial CE"/>
      <family val="2"/>
    </font>
    <font>
      <sz val="10"/>
      <name val="Arial"/>
      <family val="2"/>
    </font>
    <font>
      <sz val="8"/>
      <color rgb="FF969696"/>
      <name val="Arial CE"/>
      <family val="2"/>
    </font>
    <font>
      <b/>
      <sz val="11"/>
      <name val="Arial CE"/>
      <family val="2"/>
    </font>
    <font>
      <b/>
      <sz val="12"/>
      <name val="Arial CE"/>
      <family val="2"/>
    </font>
    <font>
      <sz val="11"/>
      <name val="Arial CE"/>
      <family val="2"/>
    </font>
    <font>
      <sz val="10"/>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0000A8"/>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8"/>
      <name val="Arial CE"/>
      <family val="2"/>
    </font>
    <font>
      <sz val="12"/>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sz val="18"/>
      <color theme="10"/>
      <name val="Wingdings 2"/>
      <family val="2"/>
    </font>
    <font>
      <b/>
      <sz val="10"/>
      <color rgb="FF003366"/>
      <name val="Arial CE"/>
      <family val="2"/>
    </font>
    <font>
      <sz val="10"/>
      <color rgb="FF969696"/>
      <name val="Arial CE"/>
      <family val="2"/>
    </font>
    <font>
      <b/>
      <sz val="12"/>
      <color rgb="FF800000"/>
      <name val="Arial CE"/>
      <family val="2"/>
    </font>
    <font>
      <sz val="8"/>
      <color rgb="FF960000"/>
      <name val="Arial CE"/>
      <family val="2"/>
    </font>
    <font>
      <sz val="7"/>
      <color rgb="FF969696"/>
      <name val="Arial CE"/>
      <family val="2"/>
    </font>
    <font>
      <i/>
      <sz val="7"/>
      <color rgb="FF969696"/>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4" fillId="0" borderId="0" applyNumberFormat="0" applyFill="0" applyBorder="0" applyAlignment="0" applyProtection="0"/>
  </cellStyleXfs>
  <cellXfs count="378">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5"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6" fillId="0" borderId="0" xfId="0" applyFont="1" applyAlignment="1" applyProtection="1">
      <alignment horizontal="left" vertical="center"/>
      <protection/>
    </xf>
    <xf numFmtId="0" fontId="17" fillId="0" borderId="0" xfId="0" applyFont="1" applyAlignment="1">
      <alignment horizontal="left" vertical="center"/>
    </xf>
    <xf numFmtId="0" fontId="18" fillId="0" borderId="0" xfId="0" applyFont="1" applyAlignment="1">
      <alignment horizontal="left" vertical="center"/>
    </xf>
    <xf numFmtId="0" fontId="2" fillId="0" borderId="0" xfId="0" applyFont="1" applyAlignment="1" applyProtection="1">
      <alignment horizontal="left" vertical="top"/>
      <protection/>
    </xf>
    <xf numFmtId="0" fontId="0" fillId="0" borderId="0" xfId="0" applyFont="1" applyAlignment="1" applyProtection="1">
      <alignment horizontal="left" vertical="center"/>
      <protection/>
    </xf>
    <xf numFmtId="0" fontId="19" fillId="0" borderId="0" xfId="0" applyFont="1" applyAlignment="1">
      <alignment horizontal="left" vertical="top" wrapText="1"/>
    </xf>
    <xf numFmtId="0" fontId="3" fillId="0" borderId="0" xfId="0" applyFont="1" applyAlignment="1" applyProtection="1">
      <alignment horizontal="left" vertical="top"/>
      <protection/>
    </xf>
    <xf numFmtId="0" fontId="3" fillId="0" borderId="0" xfId="0" applyFont="1" applyAlignment="1" applyProtection="1">
      <alignment horizontal="left" vertical="top" wrapText="1"/>
      <protection/>
    </xf>
    <xf numFmtId="0" fontId="19" fillId="0" borderId="0" xfId="0" applyFont="1" applyAlignment="1">
      <alignment horizontal="left" vertical="center"/>
    </xf>
    <xf numFmtId="0" fontId="2" fillId="0" borderId="0" xfId="0" applyFont="1" applyAlignment="1" applyProtection="1">
      <alignment horizontal="left" vertical="center"/>
      <protection/>
    </xf>
    <xf numFmtId="0" fontId="0" fillId="2" borderId="0" xfId="0" applyFont="1" applyFill="1" applyAlignment="1" applyProtection="1">
      <alignment horizontal="left" vertical="center"/>
      <protection locked="0"/>
    </xf>
    <xf numFmtId="49" fontId="0" fillId="2" borderId="0" xfId="0" applyNumberFormat="1" applyFont="1" applyFill="1" applyAlignment="1" applyProtection="1">
      <alignment horizontal="left" vertical="center"/>
      <protection locked="0"/>
    </xf>
    <xf numFmtId="49" fontId="0" fillId="0" borderId="0" xfId="0" applyNumberFormat="1" applyFont="1" applyAlignment="1" applyProtection="1">
      <alignment horizontal="left" vertical="center"/>
      <protection/>
    </xf>
    <xf numFmtId="0" fontId="0" fillId="0" borderId="0" xfId="0" applyFont="1" applyAlignment="1" applyProtection="1">
      <alignment horizontal="left" vertical="center" wrapText="1"/>
      <protection/>
    </xf>
    <xf numFmtId="0" fontId="0" fillId="0" borderId="4" xfId="0" applyBorder="1" applyProtection="1">
      <protection/>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20"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20"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right" vertical="center"/>
      <protection/>
    </xf>
    <xf numFmtId="4" fontId="19" fillId="0" borderId="0" xfId="0" applyNumberFormat="1"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4"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4" fillId="3" borderId="7" xfId="0" applyFont="1" applyFill="1" applyBorder="1" applyAlignment="1" applyProtection="1">
      <alignment horizontal="center" vertical="center"/>
      <protection/>
    </xf>
    <xf numFmtId="0" fontId="4" fillId="3" borderId="7" xfId="0" applyFont="1" applyFill="1" applyBorder="1" applyAlignment="1" applyProtection="1">
      <alignment horizontal="left" vertical="center"/>
      <protection/>
    </xf>
    <xf numFmtId="4" fontId="4"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0" xfId="0" applyFont="1" applyAlignment="1" applyProtection="1">
      <alignment horizontal="left" vertical="center" wrapText="1"/>
      <protection/>
    </xf>
    <xf numFmtId="0" fontId="3" fillId="0" borderId="3" xfId="0" applyFont="1" applyBorder="1" applyAlignment="1">
      <alignment vertical="center"/>
    </xf>
    <xf numFmtId="0" fontId="21" fillId="0" borderId="0" xfId="0" applyFont="1" applyAlignment="1" applyProtection="1">
      <alignment vertical="center"/>
      <protection/>
    </xf>
    <xf numFmtId="165" fontId="0" fillId="0" borderId="0" xfId="0" applyNumberFormat="1" applyFont="1" applyAlignment="1" applyProtection="1">
      <alignment horizontal="left" vertical="center"/>
      <protection/>
    </xf>
    <xf numFmtId="0" fontId="0" fillId="0" borderId="0" xfId="0" applyFont="1" applyAlignment="1" applyProtection="1">
      <alignment vertical="center" wrapText="1"/>
      <protection/>
    </xf>
    <xf numFmtId="0" fontId="22" fillId="0" borderId="11" xfId="0" applyFont="1" applyBorder="1" applyAlignment="1">
      <alignment horizontal="center" vertical="center"/>
    </xf>
    <xf numFmtId="0" fontId="22" fillId="0" borderId="12" xfId="0" applyFont="1" applyBorder="1" applyAlignment="1">
      <alignment horizontal="left" vertical="center"/>
    </xf>
    <xf numFmtId="0" fontId="0" fillId="0" borderId="12" xfId="0" applyFont="1" applyBorder="1" applyAlignment="1">
      <alignment vertical="center"/>
    </xf>
    <xf numFmtId="0" fontId="0" fillId="0" borderId="13" xfId="0" applyFont="1" applyBorder="1" applyAlignment="1">
      <alignment vertical="center"/>
    </xf>
    <xf numFmtId="0" fontId="2" fillId="0" borderId="14" xfId="0" applyFont="1" applyBorder="1" applyAlignment="1">
      <alignment horizontal="left" vertical="center"/>
    </xf>
    <xf numFmtId="0" fontId="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 fillId="0" borderId="14"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8" xfId="0" applyFont="1" applyFill="1" applyBorder="1" applyAlignment="1" applyProtection="1">
      <alignment horizontal="center" vertical="center"/>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4"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4" fillId="0" borderId="3" xfId="0" applyFont="1" applyBorder="1" applyAlignment="1">
      <alignment vertical="center"/>
    </xf>
    <xf numFmtId="4" fontId="22" fillId="0" borderId="14"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5" xfId="0" applyNumberFormat="1" applyFont="1" applyBorder="1" applyAlignment="1" applyProtection="1">
      <alignment vertical="center"/>
      <protection/>
    </xf>
    <xf numFmtId="0" fontId="4" fillId="0" borderId="0" xfId="0" applyFont="1" applyAlignment="1">
      <alignment horizontal="left" vertical="center"/>
    </xf>
    <xf numFmtId="0" fontId="26" fillId="0" borderId="0" xfId="0" applyFont="1" applyAlignment="1">
      <alignment horizontal="left" vertical="center"/>
    </xf>
    <xf numFmtId="0" fontId="5" fillId="0" borderId="3" xfId="0" applyFont="1" applyBorder="1" applyAlignment="1" applyProtection="1">
      <alignment vertical="center"/>
      <protection/>
    </xf>
    <xf numFmtId="0" fontId="27" fillId="0" borderId="0" xfId="0" applyFont="1" applyAlignment="1" applyProtection="1">
      <alignment vertical="center"/>
      <protection/>
    </xf>
    <xf numFmtId="0" fontId="27" fillId="0" borderId="0" xfId="0" applyFont="1" applyAlignment="1" applyProtection="1">
      <alignment horizontal="left" vertical="center" wrapText="1"/>
      <protection/>
    </xf>
    <xf numFmtId="0" fontId="28" fillId="0" borderId="0" xfId="0" applyFont="1" applyAlignment="1" applyProtection="1">
      <alignment vertical="center"/>
      <protection/>
    </xf>
    <xf numFmtId="4" fontId="28" fillId="0" borderId="0" xfId="0" applyNumberFormat="1" applyFont="1" applyAlignment="1" applyProtection="1">
      <alignment horizontal="right" vertical="center"/>
      <protection/>
    </xf>
    <xf numFmtId="4" fontId="28" fillId="0" borderId="0" xfId="0" applyNumberFormat="1" applyFont="1" applyAlignment="1" applyProtection="1">
      <alignment vertical="center"/>
      <protection/>
    </xf>
    <xf numFmtId="0" fontId="3" fillId="0" borderId="0" xfId="0" applyFont="1" applyAlignment="1" applyProtection="1">
      <alignment horizontal="center" vertical="center"/>
      <protection/>
    </xf>
    <xf numFmtId="0" fontId="5" fillId="0" borderId="3" xfId="0" applyFont="1" applyBorder="1" applyAlignment="1">
      <alignment vertical="center"/>
    </xf>
    <xf numFmtId="4" fontId="29" fillId="0" borderId="14"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5" xfId="0" applyNumberFormat="1" applyFont="1" applyBorder="1" applyAlignment="1" applyProtection="1">
      <alignment vertical="center"/>
      <protection/>
    </xf>
    <xf numFmtId="0" fontId="5" fillId="0" borderId="0" xfId="0" applyFont="1" applyAlignment="1">
      <alignment horizontal="left" vertical="center"/>
    </xf>
    <xf numFmtId="0" fontId="30" fillId="0" borderId="0" xfId="20" applyFont="1" applyAlignment="1">
      <alignment horizontal="center" vertical="center"/>
    </xf>
    <xf numFmtId="0" fontId="6" fillId="0" borderId="3" xfId="0" applyFont="1" applyBorder="1" applyAlignment="1" applyProtection="1">
      <alignment vertical="center"/>
      <protection/>
    </xf>
    <xf numFmtId="0" fontId="8" fillId="0" borderId="0" xfId="0" applyFont="1" applyAlignment="1" applyProtection="1">
      <alignment vertical="center"/>
      <protection/>
    </xf>
    <xf numFmtId="0" fontId="31"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6" fillId="0" borderId="0" xfId="0" applyFont="1" applyAlignment="1" applyProtection="1">
      <alignment horizontal="center" vertical="center"/>
      <protection/>
    </xf>
    <xf numFmtId="0" fontId="6" fillId="0" borderId="3" xfId="0" applyFont="1" applyBorder="1" applyAlignment="1">
      <alignment vertical="center"/>
    </xf>
    <xf numFmtId="4" fontId="32" fillId="0" borderId="14" xfId="0" applyNumberFormat="1" applyFont="1" applyBorder="1" applyAlignment="1" applyProtection="1">
      <alignment vertical="center"/>
      <protection/>
    </xf>
    <xf numFmtId="4" fontId="32" fillId="0" borderId="0" xfId="0" applyNumberFormat="1" applyFont="1" applyBorder="1" applyAlignment="1" applyProtection="1">
      <alignment vertical="center"/>
      <protection/>
    </xf>
    <xf numFmtId="166" fontId="32" fillId="0" borderId="0" xfId="0" applyNumberFormat="1" applyFont="1" applyBorder="1" applyAlignment="1" applyProtection="1">
      <alignment vertical="center"/>
      <protection/>
    </xf>
    <xf numFmtId="4" fontId="32" fillId="0" borderId="15" xfId="0" applyNumberFormat="1" applyFont="1" applyBorder="1" applyAlignment="1" applyProtection="1">
      <alignment vertical="center"/>
      <protection/>
    </xf>
    <xf numFmtId="0" fontId="6" fillId="0" borderId="0" xfId="0" applyFont="1" applyAlignment="1">
      <alignment horizontal="left" vertical="center"/>
    </xf>
    <xf numFmtId="4" fontId="8" fillId="0" borderId="0" xfId="0" applyNumberFormat="1" applyFont="1" applyAlignment="1" applyProtection="1">
      <alignment horizontal="right" vertical="center"/>
      <protection/>
    </xf>
    <xf numFmtId="4" fontId="29" fillId="0" borderId="19" xfId="0" applyNumberFormat="1" applyFont="1" applyBorder="1" applyAlignment="1" applyProtection="1">
      <alignment vertical="center"/>
      <protection/>
    </xf>
    <xf numFmtId="4" fontId="29" fillId="0" borderId="20" xfId="0" applyNumberFormat="1" applyFont="1" applyBorder="1" applyAlignment="1" applyProtection="1">
      <alignment vertical="center"/>
      <protection/>
    </xf>
    <xf numFmtId="166" fontId="29" fillId="0" borderId="20" xfId="0" applyNumberFormat="1" applyFont="1" applyBorder="1" applyAlignment="1" applyProtection="1">
      <alignment vertical="center"/>
      <protection/>
    </xf>
    <xf numFmtId="4" fontId="29"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6"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3" fillId="0" borderId="0" xfId="0" applyFont="1" applyAlignment="1">
      <alignment horizontal="left" vertical="center" wrapText="1"/>
    </xf>
    <xf numFmtId="0" fontId="2" fillId="0" borderId="0" xfId="0" applyFont="1" applyAlignment="1" applyProtection="1">
      <alignment horizontal="left" vertical="center"/>
      <protection locked="0"/>
    </xf>
    <xf numFmtId="165" fontId="0" fillId="0" borderId="0" xfId="0" applyNumberFormat="1" applyFont="1" applyAlignment="1">
      <alignment horizontal="left" vertical="center"/>
    </xf>
    <xf numFmtId="0" fontId="0" fillId="0" borderId="3" xfId="0" applyFont="1" applyBorder="1" applyAlignment="1">
      <alignment vertical="center" wrapText="1"/>
    </xf>
    <xf numFmtId="0" fontId="0"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12" xfId="0" applyFont="1" applyBorder="1" applyAlignment="1" applyProtection="1">
      <alignment vertical="center"/>
      <protection locked="0"/>
    </xf>
    <xf numFmtId="0" fontId="20"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4" fillId="4" borderId="6" xfId="0" applyFont="1" applyFill="1" applyBorder="1" applyAlignment="1">
      <alignment horizontal="left" vertical="center"/>
    </xf>
    <xf numFmtId="0" fontId="0" fillId="4" borderId="7" xfId="0" applyFont="1" applyFill="1" applyBorder="1" applyAlignment="1">
      <alignment vertical="center"/>
    </xf>
    <xf numFmtId="0" fontId="4" fillId="4" borderId="7" xfId="0" applyFont="1" applyFill="1" applyBorder="1" applyAlignment="1">
      <alignment horizontal="right" vertical="center"/>
    </xf>
    <xf numFmtId="0" fontId="4"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4"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3" fillId="4" borderId="0" xfId="0" applyFont="1" applyFill="1" applyAlignment="1" applyProtection="1">
      <alignment horizontal="right" vertical="center"/>
      <protection/>
    </xf>
    <xf numFmtId="0" fontId="33"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3" xfId="0" applyFont="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locked="0"/>
    </xf>
    <xf numFmtId="0" fontId="23" fillId="4" borderId="18" xfId="0" applyFont="1" applyFill="1" applyBorder="1" applyAlignment="1" applyProtection="1">
      <alignment horizontal="center" vertical="center" wrapText="1"/>
      <protection/>
    </xf>
    <xf numFmtId="0" fontId="0" fillId="0" borderId="3" xfId="0" applyFont="1" applyBorder="1" applyAlignment="1">
      <alignment horizontal="center" vertical="center" wrapText="1"/>
    </xf>
    <xf numFmtId="4" fontId="25" fillId="0" borderId="0" xfId="0" applyNumberFormat="1" applyFont="1" applyAlignment="1" applyProtection="1">
      <alignment/>
      <protection/>
    </xf>
    <xf numFmtId="166" fontId="34" fillId="0" borderId="12" xfId="0" applyNumberFormat="1" applyFont="1" applyBorder="1" applyAlignment="1" applyProtection="1">
      <alignment/>
      <protection/>
    </xf>
    <xf numFmtId="166" fontId="34" fillId="0" borderId="13" xfId="0" applyNumberFormat="1" applyFont="1" applyBorder="1" applyAlignment="1" applyProtection="1">
      <alignment/>
      <protection/>
    </xf>
    <xf numFmtId="4" fontId="21"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0" fillId="0" borderId="22" xfId="0" applyFont="1" applyBorder="1" applyAlignment="1" applyProtection="1">
      <alignment horizontal="center" vertical="center"/>
      <protection/>
    </xf>
    <xf numFmtId="49" fontId="0" fillId="0" borderId="22" xfId="0" applyNumberFormat="1" applyFont="1" applyBorder="1" applyAlignment="1" applyProtection="1">
      <alignment horizontal="left" vertical="center" wrapText="1"/>
      <protection/>
    </xf>
    <xf numFmtId="0" fontId="0" fillId="0" borderId="22" xfId="0" applyFont="1" applyBorder="1" applyAlignment="1" applyProtection="1">
      <alignment horizontal="left" vertical="center" wrapText="1"/>
      <protection/>
    </xf>
    <xf numFmtId="0" fontId="0" fillId="0" borderId="22" xfId="0" applyFont="1" applyBorder="1" applyAlignment="1" applyProtection="1">
      <alignment horizontal="center" vertical="center" wrapText="1"/>
      <protection/>
    </xf>
    <xf numFmtId="167" fontId="0" fillId="0" borderId="22" xfId="0" applyNumberFormat="1" applyFont="1" applyBorder="1" applyAlignment="1" applyProtection="1">
      <alignment vertical="center"/>
      <protection/>
    </xf>
    <xf numFmtId="4" fontId="0" fillId="2" borderId="22" xfId="0" applyNumberFormat="1" applyFont="1" applyFill="1" applyBorder="1" applyAlignment="1" applyProtection="1">
      <alignment vertical="center"/>
      <protection locked="0"/>
    </xf>
    <xf numFmtId="4" fontId="0" fillId="0" borderId="22" xfId="0" applyNumberFormat="1" applyFont="1" applyBorder="1" applyAlignment="1" applyProtection="1">
      <alignment vertical="center"/>
      <protection/>
    </xf>
    <xf numFmtId="0" fontId="2" fillId="2" borderId="14"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vertical="center" wrapText="1"/>
      <protection/>
    </xf>
    <xf numFmtId="0" fontId="0" fillId="0" borderId="14" xfId="0" applyFont="1"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4"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5" xfId="0" applyFont="1" applyBorder="1" applyAlignment="1" applyProtection="1">
      <alignment vertical="center"/>
      <protection/>
    </xf>
    <xf numFmtId="0" fontId="13" fillId="0" borderId="0" xfId="0" applyFont="1" applyAlignment="1">
      <alignment horizontal="left" vertical="center"/>
    </xf>
    <xf numFmtId="0" fontId="37" fillId="0" borderId="22" xfId="0" applyFont="1" applyBorder="1" applyAlignment="1" applyProtection="1">
      <alignment horizontal="center" vertical="center"/>
      <protection/>
    </xf>
    <xf numFmtId="49" fontId="37" fillId="0" borderId="22" xfId="0" applyNumberFormat="1" applyFont="1" applyBorder="1" applyAlignment="1" applyProtection="1">
      <alignment horizontal="left" vertical="center" wrapText="1"/>
      <protection/>
    </xf>
    <xf numFmtId="0" fontId="37" fillId="0" borderId="22" xfId="0" applyFont="1" applyBorder="1" applyAlignment="1" applyProtection="1">
      <alignment horizontal="left" vertical="center" wrapText="1"/>
      <protection/>
    </xf>
    <xf numFmtId="0" fontId="37" fillId="0" borderId="22" xfId="0" applyFont="1" applyBorder="1" applyAlignment="1" applyProtection="1">
      <alignment horizontal="center" vertical="center" wrapText="1"/>
      <protection/>
    </xf>
    <xf numFmtId="167" fontId="37" fillId="0" borderId="22" xfId="0" applyNumberFormat="1" applyFont="1" applyBorder="1" applyAlignment="1" applyProtection="1">
      <alignment vertical="center"/>
      <protection/>
    </xf>
    <xf numFmtId="4" fontId="37" fillId="2" borderId="22" xfId="0" applyNumberFormat="1" applyFont="1" applyFill="1" applyBorder="1" applyAlignment="1" applyProtection="1">
      <alignment vertical="center"/>
      <protection locked="0"/>
    </xf>
    <xf numFmtId="4" fontId="37" fillId="0" borderId="22" xfId="0" applyNumberFormat="1" applyFont="1" applyBorder="1" applyAlignment="1" applyProtection="1">
      <alignment vertical="center"/>
      <protection/>
    </xf>
    <xf numFmtId="0" fontId="37" fillId="0" borderId="3" xfId="0" applyFont="1" applyBorder="1" applyAlignment="1">
      <alignment vertical="center"/>
    </xf>
    <xf numFmtId="0" fontId="37" fillId="2" borderId="14"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37" fillId="2" borderId="19" xfId="0" applyFont="1" applyFill="1" applyBorder="1" applyAlignment="1" applyProtection="1">
      <alignment horizontal="left" vertical="center"/>
      <protection locked="0"/>
    </xf>
    <xf numFmtId="0" fontId="37"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 fillId="0" borderId="20" xfId="0" applyNumberFormat="1" applyFont="1" applyBorder="1" applyAlignment="1" applyProtection="1">
      <alignment vertical="center"/>
      <protection/>
    </xf>
    <xf numFmtId="166" fontId="2" fillId="0" borderId="21" xfId="0" applyNumberFormat="1" applyFont="1" applyBorder="1" applyAlignment="1" applyProtection="1">
      <alignment vertical="center"/>
      <protection/>
    </xf>
    <xf numFmtId="0" fontId="2" fillId="2" borderId="19" xfId="0" applyFont="1" applyFill="1" applyBorder="1" applyAlignment="1" applyProtection="1">
      <alignment horizontal="left" vertical="center"/>
      <protection locked="0"/>
    </xf>
    <xf numFmtId="0" fontId="2" fillId="0" borderId="20" xfId="0" applyFont="1" applyBorder="1" applyAlignment="1" applyProtection="1">
      <alignment horizontal="center" vertical="center"/>
      <protection/>
    </xf>
    <xf numFmtId="167" fontId="0" fillId="2" borderId="22" xfId="0" applyNumberFormat="1" applyFont="1" applyFill="1" applyBorder="1" applyAlignment="1" applyProtection="1">
      <alignment vertical="center"/>
      <protection locked="0"/>
    </xf>
    <xf numFmtId="0" fontId="12" fillId="0" borderId="19" xfId="0" applyFont="1" applyBorder="1" applyAlignment="1" applyProtection="1">
      <alignment vertical="center"/>
      <protection/>
    </xf>
    <xf numFmtId="0" fontId="12" fillId="0" borderId="20" xfId="0" applyFont="1" applyBorder="1" applyAlignment="1" applyProtection="1">
      <alignment vertical="center"/>
      <protection/>
    </xf>
    <xf numFmtId="0" fontId="12" fillId="0" borderId="21" xfId="0" applyFont="1" applyBorder="1" applyAlignment="1" applyProtection="1">
      <alignment vertical="center"/>
      <protection/>
    </xf>
    <xf numFmtId="0" fontId="0" fillId="0" borderId="0" xfId="0" applyAlignment="1">
      <alignment vertical="top"/>
    </xf>
    <xf numFmtId="0" fontId="14" fillId="0" borderId="23" xfId="0" applyFont="1" applyBorder="1" applyAlignment="1">
      <alignment vertical="center" wrapText="1"/>
    </xf>
    <xf numFmtId="0" fontId="14" fillId="0" borderId="24" xfId="0" applyFont="1" applyBorder="1" applyAlignment="1">
      <alignment vertical="center" wrapText="1"/>
    </xf>
    <xf numFmtId="0" fontId="14" fillId="0" borderId="25" xfId="0" applyFont="1" applyBorder="1" applyAlignment="1">
      <alignment vertical="center" wrapText="1"/>
    </xf>
    <xf numFmtId="0" fontId="14" fillId="0" borderId="26" xfId="0" applyFont="1" applyBorder="1" applyAlignment="1">
      <alignment horizontal="center" vertical="center" wrapText="1"/>
    </xf>
    <xf numFmtId="0" fontId="38" fillId="0" borderId="0"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26" xfId="0" applyFont="1" applyBorder="1" applyAlignment="1">
      <alignment vertical="center" wrapText="1"/>
    </xf>
    <xf numFmtId="0" fontId="39" fillId="0" borderId="28" xfId="0" applyFont="1" applyBorder="1" applyAlignment="1">
      <alignment horizontal="left" wrapText="1"/>
    </xf>
    <xf numFmtId="0" fontId="14" fillId="0" borderId="27" xfId="0" applyFont="1" applyBorder="1" applyAlignment="1">
      <alignment vertical="center" wrapText="1"/>
    </xf>
    <xf numFmtId="0" fontId="39" fillId="0" borderId="0" xfId="0" applyFont="1" applyBorder="1" applyAlignment="1">
      <alignment horizontal="left" vertical="center" wrapText="1"/>
    </xf>
    <xf numFmtId="0" fontId="40" fillId="0" borderId="0" xfId="0" applyFont="1" applyBorder="1" applyAlignment="1">
      <alignment horizontal="left" vertical="center" wrapText="1"/>
    </xf>
    <xf numFmtId="0" fontId="40" fillId="0" borderId="26" xfId="0" applyFont="1" applyBorder="1" applyAlignment="1">
      <alignment vertical="center" wrapText="1"/>
    </xf>
    <xf numFmtId="0" fontId="40" fillId="0" borderId="0" xfId="0" applyFont="1" applyBorder="1" applyAlignment="1">
      <alignment vertical="center" wrapText="1"/>
    </xf>
    <xf numFmtId="0" fontId="40" fillId="0" borderId="0" xfId="0" applyFont="1" applyBorder="1" applyAlignment="1">
      <alignment horizontal="left" vertical="center"/>
    </xf>
    <xf numFmtId="0" fontId="40" fillId="0" borderId="0" xfId="0" applyFont="1" applyBorder="1" applyAlignment="1">
      <alignment vertical="center"/>
    </xf>
    <xf numFmtId="49" fontId="40" fillId="0" borderId="0" xfId="0" applyNumberFormat="1" applyFont="1" applyBorder="1" applyAlignment="1">
      <alignment horizontal="left" vertical="center" wrapText="1"/>
    </xf>
    <xf numFmtId="49" fontId="40" fillId="0" borderId="0" xfId="0" applyNumberFormat="1" applyFont="1" applyBorder="1" applyAlignment="1">
      <alignment vertical="center" wrapText="1"/>
    </xf>
    <xf numFmtId="0" fontId="14" fillId="0" borderId="29" xfId="0" applyFont="1" applyBorder="1" applyAlignment="1">
      <alignment vertical="center" wrapText="1"/>
    </xf>
    <xf numFmtId="0" fontId="41" fillId="0" borderId="28" xfId="0" applyFont="1" applyBorder="1" applyAlignment="1">
      <alignment vertical="center" wrapText="1"/>
    </xf>
    <xf numFmtId="0" fontId="14" fillId="0" borderId="30" xfId="0" applyFont="1" applyBorder="1" applyAlignment="1">
      <alignment vertical="center" wrapText="1"/>
    </xf>
    <xf numFmtId="0" fontId="14" fillId="0" borderId="0" xfId="0" applyFont="1" applyBorder="1" applyAlignment="1">
      <alignment vertical="top"/>
    </xf>
    <xf numFmtId="0" fontId="14" fillId="0" borderId="0" xfId="0" applyFont="1" applyAlignment="1">
      <alignment vertical="top"/>
    </xf>
    <xf numFmtId="0" fontId="14" fillId="0" borderId="23" xfId="0" applyFont="1" applyBorder="1" applyAlignment="1">
      <alignment horizontal="left" vertical="center"/>
    </xf>
    <xf numFmtId="0" fontId="14" fillId="0" borderId="24" xfId="0" applyFont="1" applyBorder="1" applyAlignment="1">
      <alignment horizontal="left" vertical="center"/>
    </xf>
    <xf numFmtId="0" fontId="14" fillId="0" borderId="25" xfId="0" applyFont="1" applyBorder="1" applyAlignment="1">
      <alignment horizontal="left" vertical="center"/>
    </xf>
    <xf numFmtId="0" fontId="14" fillId="0" borderId="26" xfId="0" applyFont="1" applyBorder="1" applyAlignment="1">
      <alignment horizontal="left" vertical="center"/>
    </xf>
    <xf numFmtId="0" fontId="38" fillId="0" borderId="0" xfId="0" applyFont="1" applyBorder="1" applyAlignment="1">
      <alignment horizontal="center" vertical="center"/>
    </xf>
    <xf numFmtId="0" fontId="14" fillId="0" borderId="27" xfId="0" applyFont="1" applyBorder="1" applyAlignment="1">
      <alignment horizontal="left" vertical="center"/>
    </xf>
    <xf numFmtId="0" fontId="39" fillId="0" borderId="0" xfId="0" applyFont="1" applyBorder="1" applyAlignment="1">
      <alignment horizontal="left" vertical="center"/>
    </xf>
    <xf numFmtId="0" fontId="42" fillId="0" borderId="0" xfId="0" applyFont="1" applyAlignment="1">
      <alignment horizontal="left" vertical="center"/>
    </xf>
    <xf numFmtId="0" fontId="39" fillId="0" borderId="28" xfId="0" applyFont="1" applyBorder="1" applyAlignment="1">
      <alignment horizontal="left" vertical="center"/>
    </xf>
    <xf numFmtId="0" fontId="39" fillId="0" borderId="28" xfId="0" applyFont="1" applyBorder="1" applyAlignment="1">
      <alignment horizontal="center" vertical="center"/>
    </xf>
    <xf numFmtId="0" fontId="42" fillId="0" borderId="28" xfId="0" applyFont="1" applyBorder="1" applyAlignment="1">
      <alignment horizontal="left" vertical="center"/>
    </xf>
    <xf numFmtId="0" fontId="43" fillId="0" borderId="0" xfId="0" applyFont="1" applyBorder="1" applyAlignment="1">
      <alignment horizontal="left" vertical="center"/>
    </xf>
    <xf numFmtId="0" fontId="40" fillId="0" borderId="0" xfId="0" applyFont="1" applyAlignment="1">
      <alignment horizontal="left" vertical="center"/>
    </xf>
    <xf numFmtId="0" fontId="40" fillId="0" borderId="0" xfId="0" applyFont="1" applyBorder="1" applyAlignment="1">
      <alignment horizontal="center" vertical="center"/>
    </xf>
    <xf numFmtId="0" fontId="40" fillId="0" borderId="26" xfId="0" applyFont="1" applyBorder="1" applyAlignment="1">
      <alignment horizontal="lef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14" fillId="0" borderId="29" xfId="0" applyFont="1" applyBorder="1" applyAlignment="1">
      <alignment horizontal="left" vertical="center"/>
    </xf>
    <xf numFmtId="0" fontId="41" fillId="0" borderId="28" xfId="0" applyFont="1" applyBorder="1" applyAlignment="1">
      <alignment horizontal="left" vertical="center"/>
    </xf>
    <xf numFmtId="0" fontId="14" fillId="0" borderId="30" xfId="0" applyFont="1" applyBorder="1" applyAlignment="1">
      <alignment horizontal="left" vertical="center"/>
    </xf>
    <xf numFmtId="0" fontId="14" fillId="0" borderId="0" xfId="0" applyFont="1" applyBorder="1" applyAlignment="1">
      <alignment horizontal="left" vertical="center"/>
    </xf>
    <xf numFmtId="0" fontId="41" fillId="0" borderId="0" xfId="0" applyFont="1" applyBorder="1" applyAlignment="1">
      <alignment horizontal="left" vertical="center"/>
    </xf>
    <xf numFmtId="0" fontId="42" fillId="0" borderId="0" xfId="0" applyFont="1" applyBorder="1" applyAlignment="1">
      <alignment horizontal="left" vertical="center"/>
    </xf>
    <xf numFmtId="0" fontId="40" fillId="0" borderId="28" xfId="0" applyFont="1" applyBorder="1" applyAlignment="1">
      <alignment horizontal="left" vertical="center"/>
    </xf>
    <xf numFmtId="0" fontId="14" fillId="0" borderId="0" xfId="0" applyFont="1" applyBorder="1" applyAlignment="1">
      <alignment horizontal="left" vertical="center" wrapText="1"/>
    </xf>
    <xf numFmtId="0" fontId="40" fillId="0" borderId="0" xfId="0" applyFont="1" applyBorder="1" applyAlignment="1">
      <alignment horizontal="center" vertical="center" wrapText="1"/>
    </xf>
    <xf numFmtId="0" fontId="14" fillId="0" borderId="23" xfId="0" applyFont="1" applyBorder="1" applyAlignment="1">
      <alignment horizontal="left" vertical="center" wrapText="1"/>
    </xf>
    <xf numFmtId="0" fontId="14" fillId="0" borderId="24" xfId="0" applyFont="1" applyBorder="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42" fillId="0" borderId="26" xfId="0" applyFont="1" applyBorder="1" applyAlignment="1">
      <alignment horizontal="left" vertical="center" wrapText="1"/>
    </xf>
    <xf numFmtId="0" fontId="42" fillId="0" borderId="27" xfId="0" applyFont="1" applyBorder="1" applyAlignment="1">
      <alignment horizontal="left" vertical="center" wrapText="1"/>
    </xf>
    <xf numFmtId="0" fontId="40" fillId="0" borderId="26" xfId="0" applyFont="1" applyBorder="1" applyAlignment="1">
      <alignment horizontal="left" vertical="center" wrapText="1"/>
    </xf>
    <xf numFmtId="0" fontId="40" fillId="0" borderId="27" xfId="0" applyFont="1" applyBorder="1" applyAlignment="1">
      <alignment horizontal="left" vertical="center" wrapText="1"/>
    </xf>
    <xf numFmtId="0" fontId="40" fillId="0" borderId="27" xfId="0" applyFont="1" applyBorder="1" applyAlignment="1">
      <alignment horizontal="left" vertical="center"/>
    </xf>
    <xf numFmtId="0" fontId="40" fillId="0" borderId="29" xfId="0" applyFont="1" applyBorder="1" applyAlignment="1">
      <alignment horizontal="left" vertical="center" wrapText="1"/>
    </xf>
    <xf numFmtId="0" fontId="40" fillId="0" borderId="28" xfId="0" applyFont="1" applyBorder="1" applyAlignment="1">
      <alignment horizontal="left" vertical="center" wrapText="1"/>
    </xf>
    <xf numFmtId="0" fontId="40" fillId="0" borderId="30" xfId="0" applyFont="1" applyBorder="1" applyAlignment="1">
      <alignment horizontal="left" vertical="center" wrapText="1"/>
    </xf>
    <xf numFmtId="0" fontId="40" fillId="0" borderId="0" xfId="0" applyFont="1" applyBorder="1" applyAlignment="1">
      <alignment horizontal="left" vertical="top"/>
    </xf>
    <xf numFmtId="0" fontId="40" fillId="0" borderId="0" xfId="0" applyFont="1" applyBorder="1" applyAlignment="1">
      <alignment horizontal="center" vertical="top"/>
    </xf>
    <xf numFmtId="0" fontId="40" fillId="0" borderId="29" xfId="0" applyFont="1" applyBorder="1" applyAlignment="1">
      <alignment horizontal="left" vertical="center"/>
    </xf>
    <xf numFmtId="0" fontId="40" fillId="0" borderId="30" xfId="0" applyFont="1" applyBorder="1" applyAlignment="1">
      <alignment horizontal="left" vertical="center"/>
    </xf>
    <xf numFmtId="0" fontId="42" fillId="0" borderId="0" xfId="0" applyFont="1" applyAlignment="1">
      <alignment vertical="center"/>
    </xf>
    <xf numFmtId="0" fontId="39" fillId="0" borderId="0" xfId="0" applyFont="1" applyBorder="1" applyAlignment="1">
      <alignment vertical="center"/>
    </xf>
    <xf numFmtId="0" fontId="42" fillId="0" borderId="28" xfId="0" applyFont="1" applyBorder="1" applyAlignment="1">
      <alignment vertical="center"/>
    </xf>
    <xf numFmtId="0" fontId="39" fillId="0" borderId="28" xfId="0" applyFont="1" applyBorder="1" applyAlignment="1">
      <alignment vertical="center"/>
    </xf>
    <xf numFmtId="0" fontId="0" fillId="0" borderId="0" xfId="0" applyBorder="1" applyAlignment="1">
      <alignment vertical="top"/>
    </xf>
    <xf numFmtId="49" fontId="40" fillId="0" borderId="0" xfId="0" applyNumberFormat="1" applyFont="1" applyBorder="1" applyAlignment="1">
      <alignment horizontal="left" vertical="center"/>
    </xf>
    <xf numFmtId="0" fontId="0" fillId="0" borderId="28" xfId="0" applyBorder="1" applyAlignment="1">
      <alignment vertical="top"/>
    </xf>
    <xf numFmtId="0" fontId="39" fillId="0" borderId="28" xfId="0" applyFont="1" applyBorder="1" applyAlignment="1">
      <alignment horizontal="left"/>
    </xf>
    <xf numFmtId="0" fontId="42" fillId="0" borderId="28" xfId="0" applyFont="1" applyBorder="1" applyAlignment="1">
      <alignment/>
    </xf>
    <xf numFmtId="0" fontId="14" fillId="0" borderId="26" xfId="0" applyFont="1" applyBorder="1" applyAlignment="1">
      <alignment vertical="top"/>
    </xf>
    <xf numFmtId="0" fontId="14" fillId="0" borderId="27" xfId="0" applyFont="1" applyBorder="1" applyAlignment="1">
      <alignment vertical="top"/>
    </xf>
    <xf numFmtId="0" fontId="14" fillId="0" borderId="0" xfId="0" applyFont="1" applyBorder="1" applyAlignment="1">
      <alignment horizontal="center" vertical="center"/>
    </xf>
    <xf numFmtId="0" fontId="14" fillId="0" borderId="0" xfId="0" applyFont="1" applyBorder="1" applyAlignment="1">
      <alignment horizontal="left" vertical="top"/>
    </xf>
    <xf numFmtId="0" fontId="14" fillId="0" borderId="29" xfId="0" applyFont="1" applyBorder="1" applyAlignment="1">
      <alignment vertical="top"/>
    </xf>
    <xf numFmtId="0" fontId="14" fillId="0" borderId="28" xfId="0" applyFont="1" applyBorder="1" applyAlignment="1">
      <alignment vertical="top"/>
    </xf>
    <xf numFmtId="0" fontId="14"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84"/>
  <sheetViews>
    <sheetView showGridLines="0" tabSelected="1" workbookViewId="0" topLeftCell="A1"/>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7" t="s">
        <v>0</v>
      </c>
      <c r="AZ1" s="17" t="s">
        <v>1</v>
      </c>
      <c r="BA1" s="17" t="s">
        <v>2</v>
      </c>
      <c r="BB1" s="17" t="s">
        <v>3</v>
      </c>
      <c r="BT1" s="17" t="s">
        <v>4</v>
      </c>
      <c r="BU1" s="17" t="s">
        <v>4</v>
      </c>
      <c r="BV1" s="17" t="s">
        <v>5</v>
      </c>
    </row>
    <row r="2" spans="44:72" ht="36.95" customHeight="1">
      <c r="BS2" s="18" t="s">
        <v>6</v>
      </c>
      <c r="BT2" s="18" t="s">
        <v>7</v>
      </c>
    </row>
    <row r="3" spans="2:72"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pans="2:71" ht="36.95"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6</v>
      </c>
    </row>
    <row r="7" spans="2:71" ht="12" customHeight="1">
      <c r="B7" s="22"/>
      <c r="C7" s="23"/>
      <c r="D7" s="33"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3" t="s">
        <v>20</v>
      </c>
      <c r="AL7" s="23"/>
      <c r="AM7" s="23"/>
      <c r="AN7" s="28" t="s">
        <v>21</v>
      </c>
      <c r="AO7" s="23"/>
      <c r="AP7" s="23"/>
      <c r="AQ7" s="23"/>
      <c r="AR7" s="21"/>
      <c r="BE7" s="32"/>
      <c r="BS7" s="18" t="s">
        <v>6</v>
      </c>
    </row>
    <row r="8" spans="2:71" ht="12" customHeight="1">
      <c r="B8" s="22"/>
      <c r="C8" s="23"/>
      <c r="D8" s="33" t="s">
        <v>22</v>
      </c>
      <c r="E8" s="23"/>
      <c r="F8" s="23"/>
      <c r="G8" s="23"/>
      <c r="H8" s="23"/>
      <c r="I8" s="23"/>
      <c r="J8" s="23"/>
      <c r="K8" s="28" t="s">
        <v>23</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24</v>
      </c>
      <c r="AL8" s="23"/>
      <c r="AM8" s="23"/>
      <c r="AN8" s="34" t="s">
        <v>25</v>
      </c>
      <c r="AO8" s="23"/>
      <c r="AP8" s="23"/>
      <c r="AQ8" s="23"/>
      <c r="AR8" s="21"/>
      <c r="BE8" s="32"/>
      <c r="BS8" s="18" t="s">
        <v>6</v>
      </c>
    </row>
    <row r="9" spans="2:7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2"/>
      <c r="BS9" s="18" t="s">
        <v>6</v>
      </c>
    </row>
    <row r="10" spans="2:71" ht="12" customHeight="1">
      <c r="B10" s="22"/>
      <c r="C10" s="23"/>
      <c r="D10" s="33" t="s">
        <v>26</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27</v>
      </c>
      <c r="AL10" s="23"/>
      <c r="AM10" s="23"/>
      <c r="AN10" s="28" t="s">
        <v>28</v>
      </c>
      <c r="AO10" s="23"/>
      <c r="AP10" s="23"/>
      <c r="AQ10" s="23"/>
      <c r="AR10" s="21"/>
      <c r="BE10" s="32"/>
      <c r="BS10" s="18" t="s">
        <v>6</v>
      </c>
    </row>
    <row r="11" spans="2:71" ht="18.45" customHeight="1">
      <c r="B11" s="22"/>
      <c r="C11" s="23"/>
      <c r="D11" s="23"/>
      <c r="E11" s="28" t="s">
        <v>29</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30</v>
      </c>
      <c r="AL11" s="23"/>
      <c r="AM11" s="23"/>
      <c r="AN11" s="28" t="s">
        <v>21</v>
      </c>
      <c r="AO11" s="23"/>
      <c r="AP11" s="23"/>
      <c r="AQ11" s="23"/>
      <c r="AR11" s="21"/>
      <c r="BE11" s="32"/>
      <c r="BS11" s="18" t="s">
        <v>6</v>
      </c>
    </row>
    <row r="12" spans="2:7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6</v>
      </c>
    </row>
    <row r="13" spans="2:71" ht="12" customHeight="1">
      <c r="B13" s="22"/>
      <c r="C13" s="23"/>
      <c r="D13" s="33" t="s">
        <v>31</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27</v>
      </c>
      <c r="AL13" s="23"/>
      <c r="AM13" s="23"/>
      <c r="AN13" s="35" t="s">
        <v>32</v>
      </c>
      <c r="AO13" s="23"/>
      <c r="AP13" s="23"/>
      <c r="AQ13" s="23"/>
      <c r="AR13" s="21"/>
      <c r="BE13" s="32"/>
      <c r="BS13" s="18" t="s">
        <v>6</v>
      </c>
    </row>
    <row r="14" spans="2:71" ht="12">
      <c r="B14" s="22"/>
      <c r="C14" s="23"/>
      <c r="D14" s="23"/>
      <c r="E14" s="35" t="s">
        <v>32</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3" t="s">
        <v>30</v>
      </c>
      <c r="AL14" s="23"/>
      <c r="AM14" s="23"/>
      <c r="AN14" s="35" t="s">
        <v>32</v>
      </c>
      <c r="AO14" s="23"/>
      <c r="AP14" s="23"/>
      <c r="AQ14" s="23"/>
      <c r="AR14" s="21"/>
      <c r="BE14" s="32"/>
      <c r="BS14" s="18" t="s">
        <v>6</v>
      </c>
    </row>
    <row r="15" spans="2:7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pans="2:71" ht="12" customHeight="1">
      <c r="B16" s="22"/>
      <c r="C16" s="23"/>
      <c r="D16" s="33" t="s">
        <v>33</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27</v>
      </c>
      <c r="AL16" s="23"/>
      <c r="AM16" s="23"/>
      <c r="AN16" s="28" t="s">
        <v>21</v>
      </c>
      <c r="AO16" s="23"/>
      <c r="AP16" s="23"/>
      <c r="AQ16" s="23"/>
      <c r="AR16" s="21"/>
      <c r="BE16" s="32"/>
      <c r="BS16" s="18" t="s">
        <v>4</v>
      </c>
    </row>
    <row r="17" spans="2:71" ht="18.45" customHeight="1">
      <c r="B17" s="22"/>
      <c r="C17" s="23"/>
      <c r="D17" s="23"/>
      <c r="E17" s="28" t="s">
        <v>34</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30</v>
      </c>
      <c r="AL17" s="23"/>
      <c r="AM17" s="23"/>
      <c r="AN17" s="28" t="s">
        <v>21</v>
      </c>
      <c r="AO17" s="23"/>
      <c r="AP17" s="23"/>
      <c r="AQ17" s="23"/>
      <c r="AR17" s="21"/>
      <c r="BE17" s="32"/>
      <c r="BS17" s="18" t="s">
        <v>35</v>
      </c>
    </row>
    <row r="18" spans="2:7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pans="2:71" ht="12" customHeight="1">
      <c r="B19" s="22"/>
      <c r="C19" s="23"/>
      <c r="D19" s="33" t="s">
        <v>36</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27</v>
      </c>
      <c r="AL19" s="23"/>
      <c r="AM19" s="23"/>
      <c r="AN19" s="28" t="s">
        <v>37</v>
      </c>
      <c r="AO19" s="23"/>
      <c r="AP19" s="23"/>
      <c r="AQ19" s="23"/>
      <c r="AR19" s="21"/>
      <c r="BE19" s="32"/>
      <c r="BS19" s="18" t="s">
        <v>6</v>
      </c>
    </row>
    <row r="20" spans="2:71" ht="18.45" customHeight="1">
      <c r="B20" s="22"/>
      <c r="C20" s="23"/>
      <c r="D20" s="23"/>
      <c r="E20" s="28" t="s">
        <v>38</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30</v>
      </c>
      <c r="AL20" s="23"/>
      <c r="AM20" s="23"/>
      <c r="AN20" s="28" t="s">
        <v>21</v>
      </c>
      <c r="AO20" s="23"/>
      <c r="AP20" s="23"/>
      <c r="AQ20" s="23"/>
      <c r="AR20" s="21"/>
      <c r="BE20" s="32"/>
      <c r="BS20" s="18" t="s">
        <v>4</v>
      </c>
    </row>
    <row r="21" spans="2:57"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pans="2:57" ht="12" customHeight="1">
      <c r="B22" s="22"/>
      <c r="C22" s="23"/>
      <c r="D22" s="33" t="s">
        <v>39</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pans="2:57" ht="45" customHeight="1">
      <c r="B23" s="22"/>
      <c r="C23" s="23"/>
      <c r="D23" s="23"/>
      <c r="E23" s="37" t="s">
        <v>40</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3"/>
      <c r="AP23" s="23"/>
      <c r="AQ23" s="23"/>
      <c r="AR23" s="21"/>
      <c r="BE23" s="32"/>
    </row>
    <row r="24" spans="2:57"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pans="2:57" ht="6.95" customHeight="1">
      <c r="B25" s="22"/>
      <c r="C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3"/>
      <c r="AQ25" s="23"/>
      <c r="AR25" s="21"/>
      <c r="BE25" s="32"/>
    </row>
    <row r="26" spans="2:57" s="1" customFormat="1" ht="25.9" customHeight="1">
      <c r="B26" s="39"/>
      <c r="C26" s="40"/>
      <c r="D26" s="41" t="s">
        <v>41</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3">
        <f>ROUND(AG54,2)</f>
        <v>0</v>
      </c>
      <c r="AL26" s="42"/>
      <c r="AM26" s="42"/>
      <c r="AN26" s="42"/>
      <c r="AO26" s="42"/>
      <c r="AP26" s="40"/>
      <c r="AQ26" s="40"/>
      <c r="AR26" s="44"/>
      <c r="BE26" s="32"/>
    </row>
    <row r="27" spans="2:57" s="1" customFormat="1" ht="6.95" customHeight="1">
      <c r="B27" s="39"/>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4"/>
      <c r="BE27" s="32"/>
    </row>
    <row r="28" spans="2:57" s="1" customFormat="1" ht="12">
      <c r="B28" s="39"/>
      <c r="C28" s="40"/>
      <c r="D28" s="40"/>
      <c r="E28" s="40"/>
      <c r="F28" s="40"/>
      <c r="G28" s="40"/>
      <c r="H28" s="40"/>
      <c r="I28" s="40"/>
      <c r="J28" s="40"/>
      <c r="K28" s="40"/>
      <c r="L28" s="45" t="s">
        <v>42</v>
      </c>
      <c r="M28" s="45"/>
      <c r="N28" s="45"/>
      <c r="O28" s="45"/>
      <c r="P28" s="45"/>
      <c r="Q28" s="40"/>
      <c r="R28" s="40"/>
      <c r="S28" s="40"/>
      <c r="T28" s="40"/>
      <c r="U28" s="40"/>
      <c r="V28" s="40"/>
      <c r="W28" s="45" t="s">
        <v>43</v>
      </c>
      <c r="X28" s="45"/>
      <c r="Y28" s="45"/>
      <c r="Z28" s="45"/>
      <c r="AA28" s="45"/>
      <c r="AB28" s="45"/>
      <c r="AC28" s="45"/>
      <c r="AD28" s="45"/>
      <c r="AE28" s="45"/>
      <c r="AF28" s="40"/>
      <c r="AG28" s="40"/>
      <c r="AH28" s="40"/>
      <c r="AI28" s="40"/>
      <c r="AJ28" s="40"/>
      <c r="AK28" s="45" t="s">
        <v>44</v>
      </c>
      <c r="AL28" s="45"/>
      <c r="AM28" s="45"/>
      <c r="AN28" s="45"/>
      <c r="AO28" s="45"/>
      <c r="AP28" s="40"/>
      <c r="AQ28" s="40"/>
      <c r="AR28" s="44"/>
      <c r="BE28" s="32"/>
    </row>
    <row r="29" spans="2:57" s="2" customFormat="1" ht="14.4" customHeight="1">
      <c r="B29" s="46"/>
      <c r="C29" s="47"/>
      <c r="D29" s="33" t="s">
        <v>45</v>
      </c>
      <c r="E29" s="47"/>
      <c r="F29" s="33" t="s">
        <v>46</v>
      </c>
      <c r="G29" s="47"/>
      <c r="H29" s="47"/>
      <c r="I29" s="47"/>
      <c r="J29" s="47"/>
      <c r="K29" s="47"/>
      <c r="L29" s="48">
        <v>0.21</v>
      </c>
      <c r="M29" s="47"/>
      <c r="N29" s="47"/>
      <c r="O29" s="47"/>
      <c r="P29" s="47"/>
      <c r="Q29" s="47"/>
      <c r="R29" s="47"/>
      <c r="S29" s="47"/>
      <c r="T29" s="47"/>
      <c r="U29" s="47"/>
      <c r="V29" s="47"/>
      <c r="W29" s="49">
        <f>ROUND(AZ54,2)</f>
        <v>0</v>
      </c>
      <c r="X29" s="47"/>
      <c r="Y29" s="47"/>
      <c r="Z29" s="47"/>
      <c r="AA29" s="47"/>
      <c r="AB29" s="47"/>
      <c r="AC29" s="47"/>
      <c r="AD29" s="47"/>
      <c r="AE29" s="47"/>
      <c r="AF29" s="47"/>
      <c r="AG29" s="47"/>
      <c r="AH29" s="47"/>
      <c r="AI29" s="47"/>
      <c r="AJ29" s="47"/>
      <c r="AK29" s="49">
        <f>ROUND(AV54,2)</f>
        <v>0</v>
      </c>
      <c r="AL29" s="47"/>
      <c r="AM29" s="47"/>
      <c r="AN29" s="47"/>
      <c r="AO29" s="47"/>
      <c r="AP29" s="47"/>
      <c r="AQ29" s="47"/>
      <c r="AR29" s="50"/>
      <c r="BE29" s="32"/>
    </row>
    <row r="30" spans="2:57" s="2" customFormat="1" ht="14.4" customHeight="1">
      <c r="B30" s="46"/>
      <c r="C30" s="47"/>
      <c r="D30" s="47"/>
      <c r="E30" s="47"/>
      <c r="F30" s="33" t="s">
        <v>47</v>
      </c>
      <c r="G30" s="47"/>
      <c r="H30" s="47"/>
      <c r="I30" s="47"/>
      <c r="J30" s="47"/>
      <c r="K30" s="47"/>
      <c r="L30" s="48">
        <v>0.15</v>
      </c>
      <c r="M30" s="47"/>
      <c r="N30" s="47"/>
      <c r="O30" s="47"/>
      <c r="P30" s="47"/>
      <c r="Q30" s="47"/>
      <c r="R30" s="47"/>
      <c r="S30" s="47"/>
      <c r="T30" s="47"/>
      <c r="U30" s="47"/>
      <c r="V30" s="47"/>
      <c r="W30" s="49">
        <f>ROUND(BA54,2)</f>
        <v>0</v>
      </c>
      <c r="X30" s="47"/>
      <c r="Y30" s="47"/>
      <c r="Z30" s="47"/>
      <c r="AA30" s="47"/>
      <c r="AB30" s="47"/>
      <c r="AC30" s="47"/>
      <c r="AD30" s="47"/>
      <c r="AE30" s="47"/>
      <c r="AF30" s="47"/>
      <c r="AG30" s="47"/>
      <c r="AH30" s="47"/>
      <c r="AI30" s="47"/>
      <c r="AJ30" s="47"/>
      <c r="AK30" s="49">
        <f>ROUND(AW54,2)</f>
        <v>0</v>
      </c>
      <c r="AL30" s="47"/>
      <c r="AM30" s="47"/>
      <c r="AN30" s="47"/>
      <c r="AO30" s="47"/>
      <c r="AP30" s="47"/>
      <c r="AQ30" s="47"/>
      <c r="AR30" s="50"/>
      <c r="BE30" s="32"/>
    </row>
    <row r="31" spans="2:57" s="2" customFormat="1" ht="14.4" customHeight="1" hidden="1">
      <c r="B31" s="46"/>
      <c r="C31" s="47"/>
      <c r="D31" s="47"/>
      <c r="E31" s="47"/>
      <c r="F31" s="33" t="s">
        <v>48</v>
      </c>
      <c r="G31" s="47"/>
      <c r="H31" s="47"/>
      <c r="I31" s="47"/>
      <c r="J31" s="47"/>
      <c r="K31" s="47"/>
      <c r="L31" s="48">
        <v>0.21</v>
      </c>
      <c r="M31" s="47"/>
      <c r="N31" s="47"/>
      <c r="O31" s="47"/>
      <c r="P31" s="47"/>
      <c r="Q31" s="47"/>
      <c r="R31" s="47"/>
      <c r="S31" s="47"/>
      <c r="T31" s="47"/>
      <c r="U31" s="47"/>
      <c r="V31" s="47"/>
      <c r="W31" s="49">
        <f>ROUND(BB54,2)</f>
        <v>0</v>
      </c>
      <c r="X31" s="47"/>
      <c r="Y31" s="47"/>
      <c r="Z31" s="47"/>
      <c r="AA31" s="47"/>
      <c r="AB31" s="47"/>
      <c r="AC31" s="47"/>
      <c r="AD31" s="47"/>
      <c r="AE31" s="47"/>
      <c r="AF31" s="47"/>
      <c r="AG31" s="47"/>
      <c r="AH31" s="47"/>
      <c r="AI31" s="47"/>
      <c r="AJ31" s="47"/>
      <c r="AK31" s="49">
        <v>0</v>
      </c>
      <c r="AL31" s="47"/>
      <c r="AM31" s="47"/>
      <c r="AN31" s="47"/>
      <c r="AO31" s="47"/>
      <c r="AP31" s="47"/>
      <c r="AQ31" s="47"/>
      <c r="AR31" s="50"/>
      <c r="BE31" s="32"/>
    </row>
    <row r="32" spans="2:57" s="2" customFormat="1" ht="14.4" customHeight="1" hidden="1">
      <c r="B32" s="46"/>
      <c r="C32" s="47"/>
      <c r="D32" s="47"/>
      <c r="E32" s="47"/>
      <c r="F32" s="33" t="s">
        <v>49</v>
      </c>
      <c r="G32" s="47"/>
      <c r="H32" s="47"/>
      <c r="I32" s="47"/>
      <c r="J32" s="47"/>
      <c r="K32" s="47"/>
      <c r="L32" s="48">
        <v>0.15</v>
      </c>
      <c r="M32" s="47"/>
      <c r="N32" s="47"/>
      <c r="O32" s="47"/>
      <c r="P32" s="47"/>
      <c r="Q32" s="47"/>
      <c r="R32" s="47"/>
      <c r="S32" s="47"/>
      <c r="T32" s="47"/>
      <c r="U32" s="47"/>
      <c r="V32" s="47"/>
      <c r="W32" s="49">
        <f>ROUND(BC54,2)</f>
        <v>0</v>
      </c>
      <c r="X32" s="47"/>
      <c r="Y32" s="47"/>
      <c r="Z32" s="47"/>
      <c r="AA32" s="47"/>
      <c r="AB32" s="47"/>
      <c r="AC32" s="47"/>
      <c r="AD32" s="47"/>
      <c r="AE32" s="47"/>
      <c r="AF32" s="47"/>
      <c r="AG32" s="47"/>
      <c r="AH32" s="47"/>
      <c r="AI32" s="47"/>
      <c r="AJ32" s="47"/>
      <c r="AK32" s="49">
        <v>0</v>
      </c>
      <c r="AL32" s="47"/>
      <c r="AM32" s="47"/>
      <c r="AN32" s="47"/>
      <c r="AO32" s="47"/>
      <c r="AP32" s="47"/>
      <c r="AQ32" s="47"/>
      <c r="AR32" s="50"/>
      <c r="BE32" s="32"/>
    </row>
    <row r="33" spans="2:44" s="2" customFormat="1" ht="14.4" customHeight="1" hidden="1">
      <c r="B33" s="46"/>
      <c r="C33" s="47"/>
      <c r="D33" s="47"/>
      <c r="E33" s="47"/>
      <c r="F33" s="33" t="s">
        <v>50</v>
      </c>
      <c r="G33" s="47"/>
      <c r="H33" s="47"/>
      <c r="I33" s="47"/>
      <c r="J33" s="47"/>
      <c r="K33" s="47"/>
      <c r="L33" s="48">
        <v>0</v>
      </c>
      <c r="M33" s="47"/>
      <c r="N33" s="47"/>
      <c r="O33" s="47"/>
      <c r="P33" s="47"/>
      <c r="Q33" s="47"/>
      <c r="R33" s="47"/>
      <c r="S33" s="47"/>
      <c r="T33" s="47"/>
      <c r="U33" s="47"/>
      <c r="V33" s="47"/>
      <c r="W33" s="49">
        <f>ROUND(BD54,2)</f>
        <v>0</v>
      </c>
      <c r="X33" s="47"/>
      <c r="Y33" s="47"/>
      <c r="Z33" s="47"/>
      <c r="AA33" s="47"/>
      <c r="AB33" s="47"/>
      <c r="AC33" s="47"/>
      <c r="AD33" s="47"/>
      <c r="AE33" s="47"/>
      <c r="AF33" s="47"/>
      <c r="AG33" s="47"/>
      <c r="AH33" s="47"/>
      <c r="AI33" s="47"/>
      <c r="AJ33" s="47"/>
      <c r="AK33" s="49">
        <v>0</v>
      </c>
      <c r="AL33" s="47"/>
      <c r="AM33" s="47"/>
      <c r="AN33" s="47"/>
      <c r="AO33" s="47"/>
      <c r="AP33" s="47"/>
      <c r="AQ33" s="47"/>
      <c r="AR33" s="50"/>
    </row>
    <row r="34" spans="2:44" s="1" customFormat="1" ht="6.95" customHeight="1">
      <c r="B34" s="39"/>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4"/>
    </row>
    <row r="35" spans="2:44" s="1" customFormat="1" ht="25.9" customHeight="1">
      <c r="B35" s="39"/>
      <c r="C35" s="51"/>
      <c r="D35" s="52" t="s">
        <v>51</v>
      </c>
      <c r="E35" s="53"/>
      <c r="F35" s="53"/>
      <c r="G35" s="53"/>
      <c r="H35" s="53"/>
      <c r="I35" s="53"/>
      <c r="J35" s="53"/>
      <c r="K35" s="53"/>
      <c r="L35" s="53"/>
      <c r="M35" s="53"/>
      <c r="N35" s="53"/>
      <c r="O35" s="53"/>
      <c r="P35" s="53"/>
      <c r="Q35" s="53"/>
      <c r="R35" s="53"/>
      <c r="S35" s="53"/>
      <c r="T35" s="54" t="s">
        <v>52</v>
      </c>
      <c r="U35" s="53"/>
      <c r="V35" s="53"/>
      <c r="W35" s="53"/>
      <c r="X35" s="55" t="s">
        <v>53</v>
      </c>
      <c r="Y35" s="53"/>
      <c r="Z35" s="53"/>
      <c r="AA35" s="53"/>
      <c r="AB35" s="53"/>
      <c r="AC35" s="53"/>
      <c r="AD35" s="53"/>
      <c r="AE35" s="53"/>
      <c r="AF35" s="53"/>
      <c r="AG35" s="53"/>
      <c r="AH35" s="53"/>
      <c r="AI35" s="53"/>
      <c r="AJ35" s="53"/>
      <c r="AK35" s="56">
        <f>SUM(AK26:AK33)</f>
        <v>0</v>
      </c>
      <c r="AL35" s="53"/>
      <c r="AM35" s="53"/>
      <c r="AN35" s="53"/>
      <c r="AO35" s="57"/>
      <c r="AP35" s="51"/>
      <c r="AQ35" s="51"/>
      <c r="AR35" s="44"/>
    </row>
    <row r="36" spans="2:44" s="1" customFormat="1" ht="6.95" customHeight="1">
      <c r="B36" s="39"/>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4"/>
    </row>
    <row r="37" spans="2:44" s="1" customFormat="1" ht="6.95" customHeight="1">
      <c r="B37" s="58"/>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44"/>
    </row>
    <row r="41" spans="2:44" s="1" customFormat="1" ht="6.95" customHeight="1">
      <c r="B41" s="60"/>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44"/>
    </row>
    <row r="42" spans="2:44" s="1" customFormat="1" ht="24.95" customHeight="1">
      <c r="B42" s="39"/>
      <c r="C42" s="24" t="s">
        <v>54</v>
      </c>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4"/>
    </row>
    <row r="43" spans="2:44" s="1" customFormat="1" ht="6.95" customHeight="1">
      <c r="B43" s="39"/>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4"/>
    </row>
    <row r="44" spans="2:44" s="1" customFormat="1" ht="12" customHeight="1">
      <c r="B44" s="39"/>
      <c r="C44" s="33" t="s">
        <v>13</v>
      </c>
      <c r="D44" s="40"/>
      <c r="E44" s="40"/>
      <c r="F44" s="40"/>
      <c r="G44" s="40"/>
      <c r="H44" s="40"/>
      <c r="I44" s="40"/>
      <c r="J44" s="40"/>
      <c r="K44" s="40"/>
      <c r="L44" s="40" t="str">
        <f>K5</f>
        <v>201827</v>
      </c>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4"/>
    </row>
    <row r="45" spans="2:44" s="3" customFormat="1" ht="36.95" customHeight="1">
      <c r="B45" s="62"/>
      <c r="C45" s="63" t="s">
        <v>16</v>
      </c>
      <c r="D45" s="64"/>
      <c r="E45" s="64"/>
      <c r="F45" s="64"/>
      <c r="G45" s="64"/>
      <c r="H45" s="64"/>
      <c r="I45" s="64"/>
      <c r="J45" s="64"/>
      <c r="K45" s="64"/>
      <c r="L45" s="65" t="str">
        <f>K6</f>
        <v>Vestavba podkroví ZŠ Kmochova</v>
      </c>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6"/>
    </row>
    <row r="46" spans="2:44" s="1" customFormat="1" ht="6.95" customHeight="1">
      <c r="B46" s="39"/>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4"/>
    </row>
    <row r="47" spans="2:44" s="1" customFormat="1" ht="12" customHeight="1">
      <c r="B47" s="39"/>
      <c r="C47" s="33" t="s">
        <v>22</v>
      </c>
      <c r="D47" s="40"/>
      <c r="E47" s="40"/>
      <c r="F47" s="40"/>
      <c r="G47" s="40"/>
      <c r="H47" s="40"/>
      <c r="I47" s="40"/>
      <c r="J47" s="40"/>
      <c r="K47" s="40"/>
      <c r="L47" s="67" t="str">
        <f>IF(K8="","",K8)</f>
        <v>Kmochova č.p. 943</v>
      </c>
      <c r="M47" s="40"/>
      <c r="N47" s="40"/>
      <c r="O47" s="40"/>
      <c r="P47" s="40"/>
      <c r="Q47" s="40"/>
      <c r="R47" s="40"/>
      <c r="S47" s="40"/>
      <c r="T47" s="40"/>
      <c r="U47" s="40"/>
      <c r="V47" s="40"/>
      <c r="W47" s="40"/>
      <c r="X47" s="40"/>
      <c r="Y47" s="40"/>
      <c r="Z47" s="40"/>
      <c r="AA47" s="40"/>
      <c r="AB47" s="40"/>
      <c r="AC47" s="40"/>
      <c r="AD47" s="40"/>
      <c r="AE47" s="40"/>
      <c r="AF47" s="40"/>
      <c r="AG47" s="40"/>
      <c r="AH47" s="40"/>
      <c r="AI47" s="33" t="s">
        <v>24</v>
      </c>
      <c r="AJ47" s="40"/>
      <c r="AK47" s="40"/>
      <c r="AL47" s="40"/>
      <c r="AM47" s="68" t="str">
        <f>IF(AN8="","",AN8)</f>
        <v>8. 11. 2018</v>
      </c>
      <c r="AN47" s="68"/>
      <c r="AO47" s="40"/>
      <c r="AP47" s="40"/>
      <c r="AQ47" s="40"/>
      <c r="AR47" s="44"/>
    </row>
    <row r="48" spans="2:44" s="1" customFormat="1" ht="6.95" customHeight="1">
      <c r="B48" s="39"/>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4"/>
    </row>
    <row r="49" spans="2:56" s="1" customFormat="1" ht="13.65" customHeight="1">
      <c r="B49" s="39"/>
      <c r="C49" s="33" t="s">
        <v>26</v>
      </c>
      <c r="D49" s="40"/>
      <c r="E49" s="40"/>
      <c r="F49" s="40"/>
      <c r="G49" s="40"/>
      <c r="H49" s="40"/>
      <c r="I49" s="40"/>
      <c r="J49" s="40"/>
      <c r="K49" s="40"/>
      <c r="L49" s="40" t="str">
        <f>IF(E11="","",E11)</f>
        <v>SONET Building s.r.o</v>
      </c>
      <c r="M49" s="40"/>
      <c r="N49" s="40"/>
      <c r="O49" s="40"/>
      <c r="P49" s="40"/>
      <c r="Q49" s="40"/>
      <c r="R49" s="40"/>
      <c r="S49" s="40"/>
      <c r="T49" s="40"/>
      <c r="U49" s="40"/>
      <c r="V49" s="40"/>
      <c r="W49" s="40"/>
      <c r="X49" s="40"/>
      <c r="Y49" s="40"/>
      <c r="Z49" s="40"/>
      <c r="AA49" s="40"/>
      <c r="AB49" s="40"/>
      <c r="AC49" s="40"/>
      <c r="AD49" s="40"/>
      <c r="AE49" s="40"/>
      <c r="AF49" s="40"/>
      <c r="AG49" s="40"/>
      <c r="AH49" s="40"/>
      <c r="AI49" s="33" t="s">
        <v>33</v>
      </c>
      <c r="AJ49" s="40"/>
      <c r="AK49" s="40"/>
      <c r="AL49" s="40"/>
      <c r="AM49" s="69" t="str">
        <f>IF(E17="","",E17)</f>
        <v>Sodomka Lukáš</v>
      </c>
      <c r="AN49" s="40"/>
      <c r="AO49" s="40"/>
      <c r="AP49" s="40"/>
      <c r="AQ49" s="40"/>
      <c r="AR49" s="44"/>
      <c r="AS49" s="70" t="s">
        <v>55</v>
      </c>
      <c r="AT49" s="71"/>
      <c r="AU49" s="72"/>
      <c r="AV49" s="72"/>
      <c r="AW49" s="72"/>
      <c r="AX49" s="72"/>
      <c r="AY49" s="72"/>
      <c r="AZ49" s="72"/>
      <c r="BA49" s="72"/>
      <c r="BB49" s="72"/>
      <c r="BC49" s="72"/>
      <c r="BD49" s="73"/>
    </row>
    <row r="50" spans="2:56" s="1" customFormat="1" ht="13.65" customHeight="1">
      <c r="B50" s="39"/>
      <c r="C50" s="33" t="s">
        <v>31</v>
      </c>
      <c r="D50" s="40"/>
      <c r="E50" s="40"/>
      <c r="F50" s="40"/>
      <c r="G50" s="40"/>
      <c r="H50" s="40"/>
      <c r="I50" s="40"/>
      <c r="J50" s="40"/>
      <c r="K50" s="40"/>
      <c r="L50" s="40" t="str">
        <f>IF(E14="Vyplň údaj","",E14)</f>
        <v/>
      </c>
      <c r="M50" s="40"/>
      <c r="N50" s="40"/>
      <c r="O50" s="40"/>
      <c r="P50" s="40"/>
      <c r="Q50" s="40"/>
      <c r="R50" s="40"/>
      <c r="S50" s="40"/>
      <c r="T50" s="40"/>
      <c r="U50" s="40"/>
      <c r="V50" s="40"/>
      <c r="W50" s="40"/>
      <c r="X50" s="40"/>
      <c r="Y50" s="40"/>
      <c r="Z50" s="40"/>
      <c r="AA50" s="40"/>
      <c r="AB50" s="40"/>
      <c r="AC50" s="40"/>
      <c r="AD50" s="40"/>
      <c r="AE50" s="40"/>
      <c r="AF50" s="40"/>
      <c r="AG50" s="40"/>
      <c r="AH50" s="40"/>
      <c r="AI50" s="33" t="s">
        <v>36</v>
      </c>
      <c r="AJ50" s="40"/>
      <c r="AK50" s="40"/>
      <c r="AL50" s="40"/>
      <c r="AM50" s="69" t="str">
        <f>IF(E20="","",E20)</f>
        <v>Toman Martin</v>
      </c>
      <c r="AN50" s="40"/>
      <c r="AO50" s="40"/>
      <c r="AP50" s="40"/>
      <c r="AQ50" s="40"/>
      <c r="AR50" s="44"/>
      <c r="AS50" s="74"/>
      <c r="AT50" s="75"/>
      <c r="AU50" s="76"/>
      <c r="AV50" s="76"/>
      <c r="AW50" s="76"/>
      <c r="AX50" s="76"/>
      <c r="AY50" s="76"/>
      <c r="AZ50" s="76"/>
      <c r="BA50" s="76"/>
      <c r="BB50" s="76"/>
      <c r="BC50" s="76"/>
      <c r="BD50" s="77"/>
    </row>
    <row r="51" spans="2:56" s="1" customFormat="1" ht="10.8" customHeight="1">
      <c r="B51" s="39"/>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4"/>
      <c r="AS51" s="78"/>
      <c r="AT51" s="79"/>
      <c r="AU51" s="80"/>
      <c r="AV51" s="80"/>
      <c r="AW51" s="80"/>
      <c r="AX51" s="80"/>
      <c r="AY51" s="80"/>
      <c r="AZ51" s="80"/>
      <c r="BA51" s="80"/>
      <c r="BB51" s="80"/>
      <c r="BC51" s="80"/>
      <c r="BD51" s="81"/>
    </row>
    <row r="52" spans="2:56" s="1" customFormat="1" ht="29.25" customHeight="1">
      <c r="B52" s="39"/>
      <c r="C52" s="82" t="s">
        <v>56</v>
      </c>
      <c r="D52" s="83"/>
      <c r="E52" s="83"/>
      <c r="F52" s="83"/>
      <c r="G52" s="83"/>
      <c r="H52" s="84"/>
      <c r="I52" s="85" t="s">
        <v>57</v>
      </c>
      <c r="J52" s="83"/>
      <c r="K52" s="83"/>
      <c r="L52" s="83"/>
      <c r="M52" s="83"/>
      <c r="N52" s="83"/>
      <c r="O52" s="83"/>
      <c r="P52" s="83"/>
      <c r="Q52" s="83"/>
      <c r="R52" s="83"/>
      <c r="S52" s="83"/>
      <c r="T52" s="83"/>
      <c r="U52" s="83"/>
      <c r="V52" s="83"/>
      <c r="W52" s="83"/>
      <c r="X52" s="83"/>
      <c r="Y52" s="83"/>
      <c r="Z52" s="83"/>
      <c r="AA52" s="83"/>
      <c r="AB52" s="83"/>
      <c r="AC52" s="83"/>
      <c r="AD52" s="83"/>
      <c r="AE52" s="83"/>
      <c r="AF52" s="83"/>
      <c r="AG52" s="86" t="s">
        <v>58</v>
      </c>
      <c r="AH52" s="83"/>
      <c r="AI52" s="83"/>
      <c r="AJ52" s="83"/>
      <c r="AK52" s="83"/>
      <c r="AL52" s="83"/>
      <c r="AM52" s="83"/>
      <c r="AN52" s="85" t="s">
        <v>59</v>
      </c>
      <c r="AO52" s="83"/>
      <c r="AP52" s="83"/>
      <c r="AQ52" s="87" t="s">
        <v>60</v>
      </c>
      <c r="AR52" s="44"/>
      <c r="AS52" s="88" t="s">
        <v>61</v>
      </c>
      <c r="AT52" s="89" t="s">
        <v>62</v>
      </c>
      <c r="AU52" s="89" t="s">
        <v>63</v>
      </c>
      <c r="AV52" s="89" t="s">
        <v>64</v>
      </c>
      <c r="AW52" s="89" t="s">
        <v>65</v>
      </c>
      <c r="AX52" s="89" t="s">
        <v>66</v>
      </c>
      <c r="AY52" s="89" t="s">
        <v>67</v>
      </c>
      <c r="AZ52" s="89" t="s">
        <v>68</v>
      </c>
      <c r="BA52" s="89" t="s">
        <v>69</v>
      </c>
      <c r="BB52" s="89" t="s">
        <v>70</v>
      </c>
      <c r="BC52" s="89" t="s">
        <v>71</v>
      </c>
      <c r="BD52" s="90" t="s">
        <v>72</v>
      </c>
    </row>
    <row r="53" spans="2:56" s="1" customFormat="1" ht="10.8" customHeight="1">
      <c r="B53" s="39"/>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4"/>
      <c r="AS53" s="91"/>
      <c r="AT53" s="92"/>
      <c r="AU53" s="92"/>
      <c r="AV53" s="92"/>
      <c r="AW53" s="92"/>
      <c r="AX53" s="92"/>
      <c r="AY53" s="92"/>
      <c r="AZ53" s="92"/>
      <c r="BA53" s="92"/>
      <c r="BB53" s="92"/>
      <c r="BC53" s="92"/>
      <c r="BD53" s="93"/>
    </row>
    <row r="54" spans="2:90" s="4" customFormat="1" ht="32.4" customHeight="1">
      <c r="B54" s="94"/>
      <c r="C54" s="95" t="s">
        <v>73</v>
      </c>
      <c r="D54" s="96"/>
      <c r="E54" s="96"/>
      <c r="F54" s="96"/>
      <c r="G54" s="96"/>
      <c r="H54" s="96"/>
      <c r="I54" s="96"/>
      <c r="J54" s="96"/>
      <c r="K54" s="96"/>
      <c r="L54" s="96"/>
      <c r="M54" s="96"/>
      <c r="N54" s="96"/>
      <c r="O54" s="96"/>
      <c r="P54" s="96"/>
      <c r="Q54" s="96"/>
      <c r="R54" s="96"/>
      <c r="S54" s="96"/>
      <c r="T54" s="96"/>
      <c r="U54" s="96"/>
      <c r="V54" s="96"/>
      <c r="W54" s="96"/>
      <c r="X54" s="96"/>
      <c r="Y54" s="96"/>
      <c r="Z54" s="96"/>
      <c r="AA54" s="96"/>
      <c r="AB54" s="96"/>
      <c r="AC54" s="96"/>
      <c r="AD54" s="96"/>
      <c r="AE54" s="96"/>
      <c r="AF54" s="96"/>
      <c r="AG54" s="97">
        <f>ROUND(AG55+SUM(AG80:AG82),2)</f>
        <v>0</v>
      </c>
      <c r="AH54" s="97"/>
      <c r="AI54" s="97"/>
      <c r="AJ54" s="97"/>
      <c r="AK54" s="97"/>
      <c r="AL54" s="97"/>
      <c r="AM54" s="97"/>
      <c r="AN54" s="98">
        <f>SUM(AG54,AT54)</f>
        <v>0</v>
      </c>
      <c r="AO54" s="98"/>
      <c r="AP54" s="98"/>
      <c r="AQ54" s="99" t="s">
        <v>21</v>
      </c>
      <c r="AR54" s="100"/>
      <c r="AS54" s="101">
        <f>ROUND(AS55+SUM(AS80:AS82),2)</f>
        <v>0</v>
      </c>
      <c r="AT54" s="102">
        <f>ROUND(SUM(AV54:AW54),2)</f>
        <v>0</v>
      </c>
      <c r="AU54" s="103">
        <f>ROUND(AU55+SUM(AU80:AU82),5)</f>
        <v>0</v>
      </c>
      <c r="AV54" s="102">
        <f>ROUND(AZ54*L29,2)</f>
        <v>0</v>
      </c>
      <c r="AW54" s="102">
        <f>ROUND(BA54*L30,2)</f>
        <v>0</v>
      </c>
      <c r="AX54" s="102">
        <f>ROUND(BB54*L29,2)</f>
        <v>0</v>
      </c>
      <c r="AY54" s="102">
        <f>ROUND(BC54*L30,2)</f>
        <v>0</v>
      </c>
      <c r="AZ54" s="102">
        <f>ROUND(AZ55+SUM(AZ80:AZ82),2)</f>
        <v>0</v>
      </c>
      <c r="BA54" s="102">
        <f>ROUND(BA55+SUM(BA80:BA82),2)</f>
        <v>0</v>
      </c>
      <c r="BB54" s="102">
        <f>ROUND(BB55+SUM(BB80:BB82),2)</f>
        <v>0</v>
      </c>
      <c r="BC54" s="102">
        <f>ROUND(BC55+SUM(BC80:BC82),2)</f>
        <v>0</v>
      </c>
      <c r="BD54" s="104">
        <f>ROUND(BD55+SUM(BD80:BD82),2)</f>
        <v>0</v>
      </c>
      <c r="BS54" s="105" t="s">
        <v>74</v>
      </c>
      <c r="BT54" s="105" t="s">
        <v>75</v>
      </c>
      <c r="BU54" s="106" t="s">
        <v>76</v>
      </c>
      <c r="BV54" s="105" t="s">
        <v>77</v>
      </c>
      <c r="BW54" s="105" t="s">
        <v>5</v>
      </c>
      <c r="BX54" s="105" t="s">
        <v>78</v>
      </c>
      <c r="CL54" s="105" t="s">
        <v>19</v>
      </c>
    </row>
    <row r="55" spans="2:91" s="5" customFormat="1" ht="16.5" customHeight="1">
      <c r="B55" s="107"/>
      <c r="C55" s="108"/>
      <c r="D55" s="109" t="s">
        <v>79</v>
      </c>
      <c r="E55" s="109"/>
      <c r="F55" s="109"/>
      <c r="G55" s="109"/>
      <c r="H55" s="109"/>
      <c r="I55" s="110"/>
      <c r="J55" s="109" t="s">
        <v>80</v>
      </c>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11">
        <f>ROUND(AG56+SUM(AG57:AG59)+AG64+AG73,2)</f>
        <v>0</v>
      </c>
      <c r="AH55" s="110"/>
      <c r="AI55" s="110"/>
      <c r="AJ55" s="110"/>
      <c r="AK55" s="110"/>
      <c r="AL55" s="110"/>
      <c r="AM55" s="110"/>
      <c r="AN55" s="112">
        <f>SUM(AG55,AT55)</f>
        <v>0</v>
      </c>
      <c r="AO55" s="110"/>
      <c r="AP55" s="110"/>
      <c r="AQ55" s="113" t="s">
        <v>81</v>
      </c>
      <c r="AR55" s="114"/>
      <c r="AS55" s="115">
        <f>ROUND(AS56+SUM(AS57:AS59)+AS64+AS73,2)</f>
        <v>0</v>
      </c>
      <c r="AT55" s="116">
        <f>ROUND(SUM(AV55:AW55),2)</f>
        <v>0</v>
      </c>
      <c r="AU55" s="117">
        <f>ROUND(AU56+SUM(AU57:AU59)+AU64+AU73,5)</f>
        <v>0</v>
      </c>
      <c r="AV55" s="116">
        <f>ROUND(AZ55*L29,2)</f>
        <v>0</v>
      </c>
      <c r="AW55" s="116">
        <f>ROUND(BA55*L30,2)</f>
        <v>0</v>
      </c>
      <c r="AX55" s="116">
        <f>ROUND(BB55*L29,2)</f>
        <v>0</v>
      </c>
      <c r="AY55" s="116">
        <f>ROUND(BC55*L30,2)</f>
        <v>0</v>
      </c>
      <c r="AZ55" s="116">
        <f>ROUND(AZ56+SUM(AZ57:AZ59)+AZ64+AZ73,2)</f>
        <v>0</v>
      </c>
      <c r="BA55" s="116">
        <f>ROUND(BA56+SUM(BA57:BA59)+BA64+BA73,2)</f>
        <v>0</v>
      </c>
      <c r="BB55" s="116">
        <f>ROUND(BB56+SUM(BB57:BB59)+BB64+BB73,2)</f>
        <v>0</v>
      </c>
      <c r="BC55" s="116">
        <f>ROUND(BC56+SUM(BC57:BC59)+BC64+BC73,2)</f>
        <v>0</v>
      </c>
      <c r="BD55" s="118">
        <f>ROUND(BD56+SUM(BD57:BD59)+BD64+BD73,2)</f>
        <v>0</v>
      </c>
      <c r="BS55" s="119" t="s">
        <v>74</v>
      </c>
      <c r="BT55" s="119" t="s">
        <v>82</v>
      </c>
      <c r="BU55" s="119" t="s">
        <v>76</v>
      </c>
      <c r="BV55" s="119" t="s">
        <v>77</v>
      </c>
      <c r="BW55" s="119" t="s">
        <v>83</v>
      </c>
      <c r="BX55" s="119" t="s">
        <v>5</v>
      </c>
      <c r="CL55" s="119" t="s">
        <v>19</v>
      </c>
      <c r="CM55" s="119" t="s">
        <v>84</v>
      </c>
    </row>
    <row r="56" spans="1:90" s="6" customFormat="1" ht="16.5" customHeight="1">
      <c r="A56" s="120" t="s">
        <v>85</v>
      </c>
      <c r="B56" s="121"/>
      <c r="C56" s="122"/>
      <c r="D56" s="122"/>
      <c r="E56" s="123" t="s">
        <v>86</v>
      </c>
      <c r="F56" s="123"/>
      <c r="G56" s="123"/>
      <c r="H56" s="123"/>
      <c r="I56" s="123"/>
      <c r="J56" s="122"/>
      <c r="K56" s="123" t="s">
        <v>87</v>
      </c>
      <c r="L56" s="123"/>
      <c r="M56" s="123"/>
      <c r="N56" s="123"/>
      <c r="O56" s="123"/>
      <c r="P56" s="123"/>
      <c r="Q56" s="123"/>
      <c r="R56" s="123"/>
      <c r="S56" s="123"/>
      <c r="T56" s="123"/>
      <c r="U56" s="123"/>
      <c r="V56" s="123"/>
      <c r="W56" s="123"/>
      <c r="X56" s="123"/>
      <c r="Y56" s="123"/>
      <c r="Z56" s="123"/>
      <c r="AA56" s="123"/>
      <c r="AB56" s="123"/>
      <c r="AC56" s="123"/>
      <c r="AD56" s="123"/>
      <c r="AE56" s="123"/>
      <c r="AF56" s="123"/>
      <c r="AG56" s="124">
        <f>'SO-01.1 - Architektonicko...'!J32</f>
        <v>0</v>
      </c>
      <c r="AH56" s="122"/>
      <c r="AI56" s="122"/>
      <c r="AJ56" s="122"/>
      <c r="AK56" s="122"/>
      <c r="AL56" s="122"/>
      <c r="AM56" s="122"/>
      <c r="AN56" s="124">
        <f>SUM(AG56,AT56)</f>
        <v>0</v>
      </c>
      <c r="AO56" s="122"/>
      <c r="AP56" s="122"/>
      <c r="AQ56" s="125" t="s">
        <v>88</v>
      </c>
      <c r="AR56" s="126"/>
      <c r="AS56" s="127">
        <v>0</v>
      </c>
      <c r="AT56" s="128">
        <f>ROUND(SUM(AV56:AW56),2)</f>
        <v>0</v>
      </c>
      <c r="AU56" s="129">
        <f>'SO-01.1 - Architektonicko...'!P113</f>
        <v>0</v>
      </c>
      <c r="AV56" s="128">
        <f>'SO-01.1 - Architektonicko...'!J35</f>
        <v>0</v>
      </c>
      <c r="AW56" s="128">
        <f>'SO-01.1 - Architektonicko...'!J36</f>
        <v>0</v>
      </c>
      <c r="AX56" s="128">
        <f>'SO-01.1 - Architektonicko...'!J37</f>
        <v>0</v>
      </c>
      <c r="AY56" s="128">
        <f>'SO-01.1 - Architektonicko...'!J38</f>
        <v>0</v>
      </c>
      <c r="AZ56" s="128">
        <f>'SO-01.1 - Architektonicko...'!F35</f>
        <v>0</v>
      </c>
      <c r="BA56" s="128">
        <f>'SO-01.1 - Architektonicko...'!F36</f>
        <v>0</v>
      </c>
      <c r="BB56" s="128">
        <f>'SO-01.1 - Architektonicko...'!F37</f>
        <v>0</v>
      </c>
      <c r="BC56" s="128">
        <f>'SO-01.1 - Architektonicko...'!F38</f>
        <v>0</v>
      </c>
      <c r="BD56" s="130">
        <f>'SO-01.1 - Architektonicko...'!F39</f>
        <v>0</v>
      </c>
      <c r="BT56" s="131" t="s">
        <v>84</v>
      </c>
      <c r="BV56" s="131" t="s">
        <v>77</v>
      </c>
      <c r="BW56" s="131" t="s">
        <v>89</v>
      </c>
      <c r="BX56" s="131" t="s">
        <v>83</v>
      </c>
      <c r="CL56" s="131" t="s">
        <v>19</v>
      </c>
    </row>
    <row r="57" spans="1:90" s="6" customFormat="1" ht="16.5" customHeight="1">
      <c r="A57" s="120" t="s">
        <v>85</v>
      </c>
      <c r="B57" s="121"/>
      <c r="C57" s="122"/>
      <c r="D57" s="122"/>
      <c r="E57" s="123" t="s">
        <v>90</v>
      </c>
      <c r="F57" s="123"/>
      <c r="G57" s="123"/>
      <c r="H57" s="123"/>
      <c r="I57" s="123"/>
      <c r="J57" s="122"/>
      <c r="K57" s="123" t="s">
        <v>91</v>
      </c>
      <c r="L57" s="123"/>
      <c r="M57" s="123"/>
      <c r="N57" s="123"/>
      <c r="O57" s="123"/>
      <c r="P57" s="123"/>
      <c r="Q57" s="123"/>
      <c r="R57" s="123"/>
      <c r="S57" s="123"/>
      <c r="T57" s="123"/>
      <c r="U57" s="123"/>
      <c r="V57" s="123"/>
      <c r="W57" s="123"/>
      <c r="X57" s="123"/>
      <c r="Y57" s="123"/>
      <c r="Z57" s="123"/>
      <c r="AA57" s="123"/>
      <c r="AB57" s="123"/>
      <c r="AC57" s="123"/>
      <c r="AD57" s="123"/>
      <c r="AE57" s="123"/>
      <c r="AF57" s="123"/>
      <c r="AG57" s="124">
        <f>'SO-01.2 - Vodovod, kanali...'!J32</f>
        <v>0</v>
      </c>
      <c r="AH57" s="122"/>
      <c r="AI57" s="122"/>
      <c r="AJ57" s="122"/>
      <c r="AK57" s="122"/>
      <c r="AL57" s="122"/>
      <c r="AM57" s="122"/>
      <c r="AN57" s="124">
        <f>SUM(AG57,AT57)</f>
        <v>0</v>
      </c>
      <c r="AO57" s="122"/>
      <c r="AP57" s="122"/>
      <c r="AQ57" s="125" t="s">
        <v>88</v>
      </c>
      <c r="AR57" s="126"/>
      <c r="AS57" s="127">
        <v>0</v>
      </c>
      <c r="AT57" s="128">
        <f>ROUND(SUM(AV57:AW57),2)</f>
        <v>0</v>
      </c>
      <c r="AU57" s="129">
        <f>'SO-01.2 - Vodovod, kanali...'!P94</f>
        <v>0</v>
      </c>
      <c r="AV57" s="128">
        <f>'SO-01.2 - Vodovod, kanali...'!J35</f>
        <v>0</v>
      </c>
      <c r="AW57" s="128">
        <f>'SO-01.2 - Vodovod, kanali...'!J36</f>
        <v>0</v>
      </c>
      <c r="AX57" s="128">
        <f>'SO-01.2 - Vodovod, kanali...'!J37</f>
        <v>0</v>
      </c>
      <c r="AY57" s="128">
        <f>'SO-01.2 - Vodovod, kanali...'!J38</f>
        <v>0</v>
      </c>
      <c r="AZ57" s="128">
        <f>'SO-01.2 - Vodovod, kanali...'!F35</f>
        <v>0</v>
      </c>
      <c r="BA57" s="128">
        <f>'SO-01.2 - Vodovod, kanali...'!F36</f>
        <v>0</v>
      </c>
      <c r="BB57" s="128">
        <f>'SO-01.2 - Vodovod, kanali...'!F37</f>
        <v>0</v>
      </c>
      <c r="BC57" s="128">
        <f>'SO-01.2 - Vodovod, kanali...'!F38</f>
        <v>0</v>
      </c>
      <c r="BD57" s="130">
        <f>'SO-01.2 - Vodovod, kanali...'!F39</f>
        <v>0</v>
      </c>
      <c r="BT57" s="131" t="s">
        <v>84</v>
      </c>
      <c r="BV57" s="131" t="s">
        <v>77</v>
      </c>
      <c r="BW57" s="131" t="s">
        <v>92</v>
      </c>
      <c r="BX57" s="131" t="s">
        <v>83</v>
      </c>
      <c r="CL57" s="131" t="s">
        <v>21</v>
      </c>
    </row>
    <row r="58" spans="1:90" s="6" customFormat="1" ht="16.5" customHeight="1">
      <c r="A58" s="120" t="s">
        <v>85</v>
      </c>
      <c r="B58" s="121"/>
      <c r="C58" s="122"/>
      <c r="D58" s="122"/>
      <c r="E58" s="123" t="s">
        <v>93</v>
      </c>
      <c r="F58" s="123"/>
      <c r="G58" s="123"/>
      <c r="H58" s="123"/>
      <c r="I58" s="123"/>
      <c r="J58" s="122"/>
      <c r="K58" s="123" t="s">
        <v>94</v>
      </c>
      <c r="L58" s="123"/>
      <c r="M58" s="123"/>
      <c r="N58" s="123"/>
      <c r="O58" s="123"/>
      <c r="P58" s="123"/>
      <c r="Q58" s="123"/>
      <c r="R58" s="123"/>
      <c r="S58" s="123"/>
      <c r="T58" s="123"/>
      <c r="U58" s="123"/>
      <c r="V58" s="123"/>
      <c r="W58" s="123"/>
      <c r="X58" s="123"/>
      <c r="Y58" s="123"/>
      <c r="Z58" s="123"/>
      <c r="AA58" s="123"/>
      <c r="AB58" s="123"/>
      <c r="AC58" s="123"/>
      <c r="AD58" s="123"/>
      <c r="AE58" s="123"/>
      <c r="AF58" s="123"/>
      <c r="AG58" s="124">
        <f>'SO-01.3 - UT'!J32</f>
        <v>0</v>
      </c>
      <c r="AH58" s="122"/>
      <c r="AI58" s="122"/>
      <c r="AJ58" s="122"/>
      <c r="AK58" s="122"/>
      <c r="AL58" s="122"/>
      <c r="AM58" s="122"/>
      <c r="AN58" s="124">
        <f>SUM(AG58,AT58)</f>
        <v>0</v>
      </c>
      <c r="AO58" s="122"/>
      <c r="AP58" s="122"/>
      <c r="AQ58" s="125" t="s">
        <v>88</v>
      </c>
      <c r="AR58" s="126"/>
      <c r="AS58" s="127">
        <v>0</v>
      </c>
      <c r="AT58" s="128">
        <f>ROUND(SUM(AV58:AW58),2)</f>
        <v>0</v>
      </c>
      <c r="AU58" s="129">
        <f>'SO-01.3 - UT'!P92</f>
        <v>0</v>
      </c>
      <c r="AV58" s="128">
        <f>'SO-01.3 - UT'!J35</f>
        <v>0</v>
      </c>
      <c r="AW58" s="128">
        <f>'SO-01.3 - UT'!J36</f>
        <v>0</v>
      </c>
      <c r="AX58" s="128">
        <f>'SO-01.3 - UT'!J37</f>
        <v>0</v>
      </c>
      <c r="AY58" s="128">
        <f>'SO-01.3 - UT'!J38</f>
        <v>0</v>
      </c>
      <c r="AZ58" s="128">
        <f>'SO-01.3 - UT'!F35</f>
        <v>0</v>
      </c>
      <c r="BA58" s="128">
        <f>'SO-01.3 - UT'!F36</f>
        <v>0</v>
      </c>
      <c r="BB58" s="128">
        <f>'SO-01.3 - UT'!F37</f>
        <v>0</v>
      </c>
      <c r="BC58" s="128">
        <f>'SO-01.3 - UT'!F38</f>
        <v>0</v>
      </c>
      <c r="BD58" s="130">
        <f>'SO-01.3 - UT'!F39</f>
        <v>0</v>
      </c>
      <c r="BT58" s="131" t="s">
        <v>84</v>
      </c>
      <c r="BV58" s="131" t="s">
        <v>77</v>
      </c>
      <c r="BW58" s="131" t="s">
        <v>95</v>
      </c>
      <c r="BX58" s="131" t="s">
        <v>83</v>
      </c>
      <c r="CL58" s="131" t="s">
        <v>21</v>
      </c>
    </row>
    <row r="59" spans="2:90" s="6" customFormat="1" ht="16.5" customHeight="1">
      <c r="B59" s="121"/>
      <c r="C59" s="122"/>
      <c r="D59" s="122"/>
      <c r="E59" s="123" t="s">
        <v>96</v>
      </c>
      <c r="F59" s="123"/>
      <c r="G59" s="123"/>
      <c r="H59" s="123"/>
      <c r="I59" s="123"/>
      <c r="J59" s="122"/>
      <c r="K59" s="123" t="s">
        <v>97</v>
      </c>
      <c r="L59" s="123"/>
      <c r="M59" s="123"/>
      <c r="N59" s="123"/>
      <c r="O59" s="123"/>
      <c r="P59" s="123"/>
      <c r="Q59" s="123"/>
      <c r="R59" s="123"/>
      <c r="S59" s="123"/>
      <c r="T59" s="123"/>
      <c r="U59" s="123"/>
      <c r="V59" s="123"/>
      <c r="W59" s="123"/>
      <c r="X59" s="123"/>
      <c r="Y59" s="123"/>
      <c r="Z59" s="123"/>
      <c r="AA59" s="123"/>
      <c r="AB59" s="123"/>
      <c r="AC59" s="123"/>
      <c r="AD59" s="123"/>
      <c r="AE59" s="123"/>
      <c r="AF59" s="123"/>
      <c r="AG59" s="132">
        <f>ROUND(SUM(AG60:AG63),2)</f>
        <v>0</v>
      </c>
      <c r="AH59" s="122"/>
      <c r="AI59" s="122"/>
      <c r="AJ59" s="122"/>
      <c r="AK59" s="122"/>
      <c r="AL59" s="122"/>
      <c r="AM59" s="122"/>
      <c r="AN59" s="124">
        <f>SUM(AG59,AT59)</f>
        <v>0</v>
      </c>
      <c r="AO59" s="122"/>
      <c r="AP59" s="122"/>
      <c r="AQ59" s="125" t="s">
        <v>88</v>
      </c>
      <c r="AR59" s="126"/>
      <c r="AS59" s="127">
        <f>ROUND(SUM(AS60:AS63),2)</f>
        <v>0</v>
      </c>
      <c r="AT59" s="128">
        <f>ROUND(SUM(AV59:AW59),2)</f>
        <v>0</v>
      </c>
      <c r="AU59" s="129">
        <f>ROUND(SUM(AU60:AU63),5)</f>
        <v>0</v>
      </c>
      <c r="AV59" s="128">
        <f>ROUND(AZ59*L29,2)</f>
        <v>0</v>
      </c>
      <c r="AW59" s="128">
        <f>ROUND(BA59*L30,2)</f>
        <v>0</v>
      </c>
      <c r="AX59" s="128">
        <f>ROUND(BB59*L29,2)</f>
        <v>0</v>
      </c>
      <c r="AY59" s="128">
        <f>ROUND(BC59*L30,2)</f>
        <v>0</v>
      </c>
      <c r="AZ59" s="128">
        <f>ROUND(SUM(AZ60:AZ63),2)</f>
        <v>0</v>
      </c>
      <c r="BA59" s="128">
        <f>ROUND(SUM(BA60:BA63),2)</f>
        <v>0</v>
      </c>
      <c r="BB59" s="128">
        <f>ROUND(SUM(BB60:BB63),2)</f>
        <v>0</v>
      </c>
      <c r="BC59" s="128">
        <f>ROUND(SUM(BC60:BC63),2)</f>
        <v>0</v>
      </c>
      <c r="BD59" s="130">
        <f>ROUND(SUM(BD60:BD63),2)</f>
        <v>0</v>
      </c>
      <c r="BS59" s="131" t="s">
        <v>74</v>
      </c>
      <c r="BT59" s="131" t="s">
        <v>84</v>
      </c>
      <c r="BU59" s="131" t="s">
        <v>76</v>
      </c>
      <c r="BV59" s="131" t="s">
        <v>77</v>
      </c>
      <c r="BW59" s="131" t="s">
        <v>98</v>
      </c>
      <c r="BX59" s="131" t="s">
        <v>83</v>
      </c>
      <c r="CL59" s="131" t="s">
        <v>21</v>
      </c>
    </row>
    <row r="60" spans="1:90" s="6" customFormat="1" ht="25.5" customHeight="1">
      <c r="A60" s="120" t="s">
        <v>85</v>
      </c>
      <c r="B60" s="121"/>
      <c r="C60" s="122"/>
      <c r="D60" s="122"/>
      <c r="E60" s="122"/>
      <c r="F60" s="123" t="s">
        <v>99</v>
      </c>
      <c r="G60" s="123"/>
      <c r="H60" s="123"/>
      <c r="I60" s="123"/>
      <c r="J60" s="123"/>
      <c r="K60" s="122"/>
      <c r="L60" s="123" t="s">
        <v>100</v>
      </c>
      <c r="M60" s="123"/>
      <c r="N60" s="123"/>
      <c r="O60" s="123"/>
      <c r="P60" s="123"/>
      <c r="Q60" s="123"/>
      <c r="R60" s="123"/>
      <c r="S60" s="123"/>
      <c r="T60" s="123"/>
      <c r="U60" s="123"/>
      <c r="V60" s="123"/>
      <c r="W60" s="123"/>
      <c r="X60" s="123"/>
      <c r="Y60" s="123"/>
      <c r="Z60" s="123"/>
      <c r="AA60" s="123"/>
      <c r="AB60" s="123"/>
      <c r="AC60" s="123"/>
      <c r="AD60" s="123"/>
      <c r="AE60" s="123"/>
      <c r="AF60" s="123"/>
      <c r="AG60" s="124">
        <f>'SO-01.4.1 - Elektroinstalace'!J34</f>
        <v>0</v>
      </c>
      <c r="AH60" s="122"/>
      <c r="AI60" s="122"/>
      <c r="AJ60" s="122"/>
      <c r="AK60" s="122"/>
      <c r="AL60" s="122"/>
      <c r="AM60" s="122"/>
      <c r="AN60" s="124">
        <f>SUM(AG60,AT60)</f>
        <v>0</v>
      </c>
      <c r="AO60" s="122"/>
      <c r="AP60" s="122"/>
      <c r="AQ60" s="125" t="s">
        <v>88</v>
      </c>
      <c r="AR60" s="126"/>
      <c r="AS60" s="127">
        <v>0</v>
      </c>
      <c r="AT60" s="128">
        <f>ROUND(SUM(AV60:AW60),2)</f>
        <v>0</v>
      </c>
      <c r="AU60" s="129">
        <f>'SO-01.4.1 - Elektroinstalace'!P91</f>
        <v>0</v>
      </c>
      <c r="AV60" s="128">
        <f>'SO-01.4.1 - Elektroinstalace'!J37</f>
        <v>0</v>
      </c>
      <c r="AW60" s="128">
        <f>'SO-01.4.1 - Elektroinstalace'!J38</f>
        <v>0</v>
      </c>
      <c r="AX60" s="128">
        <f>'SO-01.4.1 - Elektroinstalace'!J39</f>
        <v>0</v>
      </c>
      <c r="AY60" s="128">
        <f>'SO-01.4.1 - Elektroinstalace'!J40</f>
        <v>0</v>
      </c>
      <c r="AZ60" s="128">
        <f>'SO-01.4.1 - Elektroinstalace'!F37</f>
        <v>0</v>
      </c>
      <c r="BA60" s="128">
        <f>'SO-01.4.1 - Elektroinstalace'!F38</f>
        <v>0</v>
      </c>
      <c r="BB60" s="128">
        <f>'SO-01.4.1 - Elektroinstalace'!F39</f>
        <v>0</v>
      </c>
      <c r="BC60" s="128">
        <f>'SO-01.4.1 - Elektroinstalace'!F40</f>
        <v>0</v>
      </c>
      <c r="BD60" s="130">
        <f>'SO-01.4.1 - Elektroinstalace'!F41</f>
        <v>0</v>
      </c>
      <c r="BT60" s="131" t="s">
        <v>101</v>
      </c>
      <c r="BV60" s="131" t="s">
        <v>77</v>
      </c>
      <c r="BW60" s="131" t="s">
        <v>102</v>
      </c>
      <c r="BX60" s="131" t="s">
        <v>98</v>
      </c>
      <c r="CL60" s="131" t="s">
        <v>21</v>
      </c>
    </row>
    <row r="61" spans="1:90" s="6" customFormat="1" ht="25.5" customHeight="1">
      <c r="A61" s="120" t="s">
        <v>85</v>
      </c>
      <c r="B61" s="121"/>
      <c r="C61" s="122"/>
      <c r="D61" s="122"/>
      <c r="E61" s="122"/>
      <c r="F61" s="123" t="s">
        <v>103</v>
      </c>
      <c r="G61" s="123"/>
      <c r="H61" s="123"/>
      <c r="I61" s="123"/>
      <c r="J61" s="123"/>
      <c r="K61" s="122"/>
      <c r="L61" s="123" t="s">
        <v>104</v>
      </c>
      <c r="M61" s="123"/>
      <c r="N61" s="123"/>
      <c r="O61" s="123"/>
      <c r="P61" s="123"/>
      <c r="Q61" s="123"/>
      <c r="R61" s="123"/>
      <c r="S61" s="123"/>
      <c r="T61" s="123"/>
      <c r="U61" s="123"/>
      <c r="V61" s="123"/>
      <c r="W61" s="123"/>
      <c r="X61" s="123"/>
      <c r="Y61" s="123"/>
      <c r="Z61" s="123"/>
      <c r="AA61" s="123"/>
      <c r="AB61" s="123"/>
      <c r="AC61" s="123"/>
      <c r="AD61" s="123"/>
      <c r="AE61" s="123"/>
      <c r="AF61" s="123"/>
      <c r="AG61" s="124">
        <f>'SO-01.4.2 - Kabely'!J34</f>
        <v>0</v>
      </c>
      <c r="AH61" s="122"/>
      <c r="AI61" s="122"/>
      <c r="AJ61" s="122"/>
      <c r="AK61" s="122"/>
      <c r="AL61" s="122"/>
      <c r="AM61" s="122"/>
      <c r="AN61" s="124">
        <f>SUM(AG61,AT61)</f>
        <v>0</v>
      </c>
      <c r="AO61" s="122"/>
      <c r="AP61" s="122"/>
      <c r="AQ61" s="125" t="s">
        <v>88</v>
      </c>
      <c r="AR61" s="126"/>
      <c r="AS61" s="127">
        <v>0</v>
      </c>
      <c r="AT61" s="128">
        <f>ROUND(SUM(AV61:AW61),2)</f>
        <v>0</v>
      </c>
      <c r="AU61" s="129">
        <f>'SO-01.4.2 - Kabely'!P91</f>
        <v>0</v>
      </c>
      <c r="AV61" s="128">
        <f>'SO-01.4.2 - Kabely'!J37</f>
        <v>0</v>
      </c>
      <c r="AW61" s="128">
        <f>'SO-01.4.2 - Kabely'!J38</f>
        <v>0</v>
      </c>
      <c r="AX61" s="128">
        <f>'SO-01.4.2 - Kabely'!J39</f>
        <v>0</v>
      </c>
      <c r="AY61" s="128">
        <f>'SO-01.4.2 - Kabely'!J40</f>
        <v>0</v>
      </c>
      <c r="AZ61" s="128">
        <f>'SO-01.4.2 - Kabely'!F37</f>
        <v>0</v>
      </c>
      <c r="BA61" s="128">
        <f>'SO-01.4.2 - Kabely'!F38</f>
        <v>0</v>
      </c>
      <c r="BB61" s="128">
        <f>'SO-01.4.2 - Kabely'!F39</f>
        <v>0</v>
      </c>
      <c r="BC61" s="128">
        <f>'SO-01.4.2 - Kabely'!F40</f>
        <v>0</v>
      </c>
      <c r="BD61" s="130">
        <f>'SO-01.4.2 - Kabely'!F41</f>
        <v>0</v>
      </c>
      <c r="BT61" s="131" t="s">
        <v>101</v>
      </c>
      <c r="BV61" s="131" t="s">
        <v>77</v>
      </c>
      <c r="BW61" s="131" t="s">
        <v>105</v>
      </c>
      <c r="BX61" s="131" t="s">
        <v>98</v>
      </c>
      <c r="CL61" s="131" t="s">
        <v>21</v>
      </c>
    </row>
    <row r="62" spans="1:90" s="6" customFormat="1" ht="25.5" customHeight="1">
      <c r="A62" s="120" t="s">
        <v>85</v>
      </c>
      <c r="B62" s="121"/>
      <c r="C62" s="122"/>
      <c r="D62" s="122"/>
      <c r="E62" s="122"/>
      <c r="F62" s="123" t="s">
        <v>106</v>
      </c>
      <c r="G62" s="123"/>
      <c r="H62" s="123"/>
      <c r="I62" s="123"/>
      <c r="J62" s="123"/>
      <c r="K62" s="122"/>
      <c r="L62" s="123" t="s">
        <v>107</v>
      </c>
      <c r="M62" s="123"/>
      <c r="N62" s="123"/>
      <c r="O62" s="123"/>
      <c r="P62" s="123"/>
      <c r="Q62" s="123"/>
      <c r="R62" s="123"/>
      <c r="S62" s="123"/>
      <c r="T62" s="123"/>
      <c r="U62" s="123"/>
      <c r="V62" s="123"/>
      <c r="W62" s="123"/>
      <c r="X62" s="123"/>
      <c r="Y62" s="123"/>
      <c r="Z62" s="123"/>
      <c r="AA62" s="123"/>
      <c r="AB62" s="123"/>
      <c r="AC62" s="123"/>
      <c r="AD62" s="123"/>
      <c r="AE62" s="123"/>
      <c r="AF62" s="123"/>
      <c r="AG62" s="124">
        <f>'SO-01.4.3 - Svítidla'!J34</f>
        <v>0</v>
      </c>
      <c r="AH62" s="122"/>
      <c r="AI62" s="122"/>
      <c r="AJ62" s="122"/>
      <c r="AK62" s="122"/>
      <c r="AL62" s="122"/>
      <c r="AM62" s="122"/>
      <c r="AN62" s="124">
        <f>SUM(AG62,AT62)</f>
        <v>0</v>
      </c>
      <c r="AO62" s="122"/>
      <c r="AP62" s="122"/>
      <c r="AQ62" s="125" t="s">
        <v>88</v>
      </c>
      <c r="AR62" s="126"/>
      <c r="AS62" s="127">
        <v>0</v>
      </c>
      <c r="AT62" s="128">
        <f>ROUND(SUM(AV62:AW62),2)</f>
        <v>0</v>
      </c>
      <c r="AU62" s="129">
        <f>'SO-01.4.3 - Svítidla'!P91</f>
        <v>0</v>
      </c>
      <c r="AV62" s="128">
        <f>'SO-01.4.3 - Svítidla'!J37</f>
        <v>0</v>
      </c>
      <c r="AW62" s="128">
        <f>'SO-01.4.3 - Svítidla'!J38</f>
        <v>0</v>
      </c>
      <c r="AX62" s="128">
        <f>'SO-01.4.3 - Svítidla'!J39</f>
        <v>0</v>
      </c>
      <c r="AY62" s="128">
        <f>'SO-01.4.3 - Svítidla'!J40</f>
        <v>0</v>
      </c>
      <c r="AZ62" s="128">
        <f>'SO-01.4.3 - Svítidla'!F37</f>
        <v>0</v>
      </c>
      <c r="BA62" s="128">
        <f>'SO-01.4.3 - Svítidla'!F38</f>
        <v>0</v>
      </c>
      <c r="BB62" s="128">
        <f>'SO-01.4.3 - Svítidla'!F39</f>
        <v>0</v>
      </c>
      <c r="BC62" s="128">
        <f>'SO-01.4.3 - Svítidla'!F40</f>
        <v>0</v>
      </c>
      <c r="BD62" s="130">
        <f>'SO-01.4.3 - Svítidla'!F41</f>
        <v>0</v>
      </c>
      <c r="BT62" s="131" t="s">
        <v>101</v>
      </c>
      <c r="BV62" s="131" t="s">
        <v>77</v>
      </c>
      <c r="BW62" s="131" t="s">
        <v>108</v>
      </c>
      <c r="BX62" s="131" t="s">
        <v>98</v>
      </c>
      <c r="CL62" s="131" t="s">
        <v>21</v>
      </c>
    </row>
    <row r="63" spans="1:90" s="6" customFormat="1" ht="25.5" customHeight="1">
      <c r="A63" s="120" t="s">
        <v>85</v>
      </c>
      <c r="B63" s="121"/>
      <c r="C63" s="122"/>
      <c r="D63" s="122"/>
      <c r="E63" s="122"/>
      <c r="F63" s="123" t="s">
        <v>109</v>
      </c>
      <c r="G63" s="123"/>
      <c r="H63" s="123"/>
      <c r="I63" s="123"/>
      <c r="J63" s="123"/>
      <c r="K63" s="122"/>
      <c r="L63" s="123" t="s">
        <v>110</v>
      </c>
      <c r="M63" s="123"/>
      <c r="N63" s="123"/>
      <c r="O63" s="123"/>
      <c r="P63" s="123"/>
      <c r="Q63" s="123"/>
      <c r="R63" s="123"/>
      <c r="S63" s="123"/>
      <c r="T63" s="123"/>
      <c r="U63" s="123"/>
      <c r="V63" s="123"/>
      <c r="W63" s="123"/>
      <c r="X63" s="123"/>
      <c r="Y63" s="123"/>
      <c r="Z63" s="123"/>
      <c r="AA63" s="123"/>
      <c r="AB63" s="123"/>
      <c r="AC63" s="123"/>
      <c r="AD63" s="123"/>
      <c r="AE63" s="123"/>
      <c r="AF63" s="123"/>
      <c r="AG63" s="124">
        <f>'SO-01.4.4 - Rozvaděče'!J34</f>
        <v>0</v>
      </c>
      <c r="AH63" s="122"/>
      <c r="AI63" s="122"/>
      <c r="AJ63" s="122"/>
      <c r="AK63" s="122"/>
      <c r="AL63" s="122"/>
      <c r="AM63" s="122"/>
      <c r="AN63" s="124">
        <f>SUM(AG63,AT63)</f>
        <v>0</v>
      </c>
      <c r="AO63" s="122"/>
      <c r="AP63" s="122"/>
      <c r="AQ63" s="125" t="s">
        <v>88</v>
      </c>
      <c r="AR63" s="126"/>
      <c r="AS63" s="127">
        <v>0</v>
      </c>
      <c r="AT63" s="128">
        <f>ROUND(SUM(AV63:AW63),2)</f>
        <v>0</v>
      </c>
      <c r="AU63" s="129">
        <f>'SO-01.4.4 - Rozvaděče'!P92</f>
        <v>0</v>
      </c>
      <c r="AV63" s="128">
        <f>'SO-01.4.4 - Rozvaděče'!J37</f>
        <v>0</v>
      </c>
      <c r="AW63" s="128">
        <f>'SO-01.4.4 - Rozvaděče'!J38</f>
        <v>0</v>
      </c>
      <c r="AX63" s="128">
        <f>'SO-01.4.4 - Rozvaděče'!J39</f>
        <v>0</v>
      </c>
      <c r="AY63" s="128">
        <f>'SO-01.4.4 - Rozvaděče'!J40</f>
        <v>0</v>
      </c>
      <c r="AZ63" s="128">
        <f>'SO-01.4.4 - Rozvaděče'!F37</f>
        <v>0</v>
      </c>
      <c r="BA63" s="128">
        <f>'SO-01.4.4 - Rozvaděče'!F38</f>
        <v>0</v>
      </c>
      <c r="BB63" s="128">
        <f>'SO-01.4.4 - Rozvaděče'!F39</f>
        <v>0</v>
      </c>
      <c r="BC63" s="128">
        <f>'SO-01.4.4 - Rozvaděče'!F40</f>
        <v>0</v>
      </c>
      <c r="BD63" s="130">
        <f>'SO-01.4.4 - Rozvaděče'!F41</f>
        <v>0</v>
      </c>
      <c r="BT63" s="131" t="s">
        <v>101</v>
      </c>
      <c r="BV63" s="131" t="s">
        <v>77</v>
      </c>
      <c r="BW63" s="131" t="s">
        <v>111</v>
      </c>
      <c r="BX63" s="131" t="s">
        <v>98</v>
      </c>
      <c r="CL63" s="131" t="s">
        <v>21</v>
      </c>
    </row>
    <row r="64" spans="2:90" s="6" customFormat="1" ht="16.5" customHeight="1">
      <c r="B64" s="121"/>
      <c r="C64" s="122"/>
      <c r="D64" s="122"/>
      <c r="E64" s="123" t="s">
        <v>112</v>
      </c>
      <c r="F64" s="123"/>
      <c r="G64" s="123"/>
      <c r="H64" s="123"/>
      <c r="I64" s="123"/>
      <c r="J64" s="122"/>
      <c r="K64" s="123" t="s">
        <v>113</v>
      </c>
      <c r="L64" s="123"/>
      <c r="M64" s="123"/>
      <c r="N64" s="123"/>
      <c r="O64" s="123"/>
      <c r="P64" s="123"/>
      <c r="Q64" s="123"/>
      <c r="R64" s="123"/>
      <c r="S64" s="123"/>
      <c r="T64" s="123"/>
      <c r="U64" s="123"/>
      <c r="V64" s="123"/>
      <c r="W64" s="123"/>
      <c r="X64" s="123"/>
      <c r="Y64" s="123"/>
      <c r="Z64" s="123"/>
      <c r="AA64" s="123"/>
      <c r="AB64" s="123"/>
      <c r="AC64" s="123"/>
      <c r="AD64" s="123"/>
      <c r="AE64" s="123"/>
      <c r="AF64" s="123"/>
      <c r="AG64" s="132">
        <f>ROUND(SUM(AG65:AG72),2)</f>
        <v>0</v>
      </c>
      <c r="AH64" s="122"/>
      <c r="AI64" s="122"/>
      <c r="AJ64" s="122"/>
      <c r="AK64" s="122"/>
      <c r="AL64" s="122"/>
      <c r="AM64" s="122"/>
      <c r="AN64" s="124">
        <f>SUM(AG64,AT64)</f>
        <v>0</v>
      </c>
      <c r="AO64" s="122"/>
      <c r="AP64" s="122"/>
      <c r="AQ64" s="125" t="s">
        <v>88</v>
      </c>
      <c r="AR64" s="126"/>
      <c r="AS64" s="127">
        <f>ROUND(SUM(AS65:AS72),2)</f>
        <v>0</v>
      </c>
      <c r="AT64" s="128">
        <f>ROUND(SUM(AV64:AW64),2)</f>
        <v>0</v>
      </c>
      <c r="AU64" s="129">
        <f>ROUND(SUM(AU65:AU72),5)</f>
        <v>0</v>
      </c>
      <c r="AV64" s="128">
        <f>ROUND(AZ64*L29,2)</f>
        <v>0</v>
      </c>
      <c r="AW64" s="128">
        <f>ROUND(BA64*L30,2)</f>
        <v>0</v>
      </c>
      <c r="AX64" s="128">
        <f>ROUND(BB64*L29,2)</f>
        <v>0</v>
      </c>
      <c r="AY64" s="128">
        <f>ROUND(BC64*L30,2)</f>
        <v>0</v>
      </c>
      <c r="AZ64" s="128">
        <f>ROUND(SUM(AZ65:AZ72),2)</f>
        <v>0</v>
      </c>
      <c r="BA64" s="128">
        <f>ROUND(SUM(BA65:BA72),2)</f>
        <v>0</v>
      </c>
      <c r="BB64" s="128">
        <f>ROUND(SUM(BB65:BB72),2)</f>
        <v>0</v>
      </c>
      <c r="BC64" s="128">
        <f>ROUND(SUM(BC65:BC72),2)</f>
        <v>0</v>
      </c>
      <c r="BD64" s="130">
        <f>ROUND(SUM(BD65:BD72),2)</f>
        <v>0</v>
      </c>
      <c r="BS64" s="131" t="s">
        <v>74</v>
      </c>
      <c r="BT64" s="131" t="s">
        <v>84</v>
      </c>
      <c r="BU64" s="131" t="s">
        <v>76</v>
      </c>
      <c r="BV64" s="131" t="s">
        <v>77</v>
      </c>
      <c r="BW64" s="131" t="s">
        <v>114</v>
      </c>
      <c r="BX64" s="131" t="s">
        <v>83</v>
      </c>
      <c r="CL64" s="131" t="s">
        <v>21</v>
      </c>
    </row>
    <row r="65" spans="1:90" s="6" customFormat="1" ht="25.5" customHeight="1">
      <c r="A65" s="120" t="s">
        <v>85</v>
      </c>
      <c r="B65" s="121"/>
      <c r="C65" s="122"/>
      <c r="D65" s="122"/>
      <c r="E65" s="122"/>
      <c r="F65" s="123" t="s">
        <v>115</v>
      </c>
      <c r="G65" s="123"/>
      <c r="H65" s="123"/>
      <c r="I65" s="123"/>
      <c r="J65" s="123"/>
      <c r="K65" s="122"/>
      <c r="L65" s="123" t="s">
        <v>116</v>
      </c>
      <c r="M65" s="123"/>
      <c r="N65" s="123"/>
      <c r="O65" s="123"/>
      <c r="P65" s="123"/>
      <c r="Q65" s="123"/>
      <c r="R65" s="123"/>
      <c r="S65" s="123"/>
      <c r="T65" s="123"/>
      <c r="U65" s="123"/>
      <c r="V65" s="123"/>
      <c r="W65" s="123"/>
      <c r="X65" s="123"/>
      <c r="Y65" s="123"/>
      <c r="Z65" s="123"/>
      <c r="AA65" s="123"/>
      <c r="AB65" s="123"/>
      <c r="AC65" s="123"/>
      <c r="AD65" s="123"/>
      <c r="AE65" s="123"/>
      <c r="AF65" s="123"/>
      <c r="AG65" s="124">
        <f>'SO-01.5.1 - Univerzální k...'!J34</f>
        <v>0</v>
      </c>
      <c r="AH65" s="122"/>
      <c r="AI65" s="122"/>
      <c r="AJ65" s="122"/>
      <c r="AK65" s="122"/>
      <c r="AL65" s="122"/>
      <c r="AM65" s="122"/>
      <c r="AN65" s="124">
        <f>SUM(AG65,AT65)</f>
        <v>0</v>
      </c>
      <c r="AO65" s="122"/>
      <c r="AP65" s="122"/>
      <c r="AQ65" s="125" t="s">
        <v>88</v>
      </c>
      <c r="AR65" s="126"/>
      <c r="AS65" s="127">
        <v>0</v>
      </c>
      <c r="AT65" s="128">
        <f>ROUND(SUM(AV65:AW65),2)</f>
        <v>0</v>
      </c>
      <c r="AU65" s="129">
        <f>'SO-01.5.1 - Univerzální k...'!P91</f>
        <v>0</v>
      </c>
      <c r="AV65" s="128">
        <f>'SO-01.5.1 - Univerzální k...'!J37</f>
        <v>0</v>
      </c>
      <c r="AW65" s="128">
        <f>'SO-01.5.1 - Univerzální k...'!J38</f>
        <v>0</v>
      </c>
      <c r="AX65" s="128">
        <f>'SO-01.5.1 - Univerzální k...'!J39</f>
        <v>0</v>
      </c>
      <c r="AY65" s="128">
        <f>'SO-01.5.1 - Univerzální k...'!J40</f>
        <v>0</v>
      </c>
      <c r="AZ65" s="128">
        <f>'SO-01.5.1 - Univerzální k...'!F37</f>
        <v>0</v>
      </c>
      <c r="BA65" s="128">
        <f>'SO-01.5.1 - Univerzální k...'!F38</f>
        <v>0</v>
      </c>
      <c r="BB65" s="128">
        <f>'SO-01.5.1 - Univerzální k...'!F39</f>
        <v>0</v>
      </c>
      <c r="BC65" s="128">
        <f>'SO-01.5.1 - Univerzální k...'!F40</f>
        <v>0</v>
      </c>
      <c r="BD65" s="130">
        <f>'SO-01.5.1 - Univerzální k...'!F41</f>
        <v>0</v>
      </c>
      <c r="BT65" s="131" t="s">
        <v>101</v>
      </c>
      <c r="BV65" s="131" t="s">
        <v>77</v>
      </c>
      <c r="BW65" s="131" t="s">
        <v>117</v>
      </c>
      <c r="BX65" s="131" t="s">
        <v>114</v>
      </c>
      <c r="CL65" s="131" t="s">
        <v>21</v>
      </c>
    </row>
    <row r="66" spans="1:90" s="6" customFormat="1" ht="25.5" customHeight="1">
      <c r="A66" s="120" t="s">
        <v>85</v>
      </c>
      <c r="B66" s="121"/>
      <c r="C66" s="122"/>
      <c r="D66" s="122"/>
      <c r="E66" s="122"/>
      <c r="F66" s="123" t="s">
        <v>118</v>
      </c>
      <c r="G66" s="123"/>
      <c r="H66" s="123"/>
      <c r="I66" s="123"/>
      <c r="J66" s="123"/>
      <c r="K66" s="122"/>
      <c r="L66" s="123" t="s">
        <v>119</v>
      </c>
      <c r="M66" s="123"/>
      <c r="N66" s="123"/>
      <c r="O66" s="123"/>
      <c r="P66" s="123"/>
      <c r="Q66" s="123"/>
      <c r="R66" s="123"/>
      <c r="S66" s="123"/>
      <c r="T66" s="123"/>
      <c r="U66" s="123"/>
      <c r="V66" s="123"/>
      <c r="W66" s="123"/>
      <c r="X66" s="123"/>
      <c r="Y66" s="123"/>
      <c r="Z66" s="123"/>
      <c r="AA66" s="123"/>
      <c r="AB66" s="123"/>
      <c r="AC66" s="123"/>
      <c r="AD66" s="123"/>
      <c r="AE66" s="123"/>
      <c r="AF66" s="123"/>
      <c r="AG66" s="124">
        <f>'SO-01.5.2 - Kamerový systém'!J34</f>
        <v>0</v>
      </c>
      <c r="AH66" s="122"/>
      <c r="AI66" s="122"/>
      <c r="AJ66" s="122"/>
      <c r="AK66" s="122"/>
      <c r="AL66" s="122"/>
      <c r="AM66" s="122"/>
      <c r="AN66" s="124">
        <f>SUM(AG66,AT66)</f>
        <v>0</v>
      </c>
      <c r="AO66" s="122"/>
      <c r="AP66" s="122"/>
      <c r="AQ66" s="125" t="s">
        <v>88</v>
      </c>
      <c r="AR66" s="126"/>
      <c r="AS66" s="127">
        <v>0</v>
      </c>
      <c r="AT66" s="128">
        <f>ROUND(SUM(AV66:AW66),2)</f>
        <v>0</v>
      </c>
      <c r="AU66" s="129">
        <f>'SO-01.5.2 - Kamerový systém'!P91</f>
        <v>0</v>
      </c>
      <c r="AV66" s="128">
        <f>'SO-01.5.2 - Kamerový systém'!J37</f>
        <v>0</v>
      </c>
      <c r="AW66" s="128">
        <f>'SO-01.5.2 - Kamerový systém'!J38</f>
        <v>0</v>
      </c>
      <c r="AX66" s="128">
        <f>'SO-01.5.2 - Kamerový systém'!J39</f>
        <v>0</v>
      </c>
      <c r="AY66" s="128">
        <f>'SO-01.5.2 - Kamerový systém'!J40</f>
        <v>0</v>
      </c>
      <c r="AZ66" s="128">
        <f>'SO-01.5.2 - Kamerový systém'!F37</f>
        <v>0</v>
      </c>
      <c r="BA66" s="128">
        <f>'SO-01.5.2 - Kamerový systém'!F38</f>
        <v>0</v>
      </c>
      <c r="BB66" s="128">
        <f>'SO-01.5.2 - Kamerový systém'!F39</f>
        <v>0</v>
      </c>
      <c r="BC66" s="128">
        <f>'SO-01.5.2 - Kamerový systém'!F40</f>
        <v>0</v>
      </c>
      <c r="BD66" s="130">
        <f>'SO-01.5.2 - Kamerový systém'!F41</f>
        <v>0</v>
      </c>
      <c r="BT66" s="131" t="s">
        <v>101</v>
      </c>
      <c r="BV66" s="131" t="s">
        <v>77</v>
      </c>
      <c r="BW66" s="131" t="s">
        <v>120</v>
      </c>
      <c r="BX66" s="131" t="s">
        <v>114</v>
      </c>
      <c r="CL66" s="131" t="s">
        <v>21</v>
      </c>
    </row>
    <row r="67" spans="1:90" s="6" customFormat="1" ht="25.5" customHeight="1">
      <c r="A67" s="120" t="s">
        <v>85</v>
      </c>
      <c r="B67" s="121"/>
      <c r="C67" s="122"/>
      <c r="D67" s="122"/>
      <c r="E67" s="122"/>
      <c r="F67" s="123" t="s">
        <v>121</v>
      </c>
      <c r="G67" s="123"/>
      <c r="H67" s="123"/>
      <c r="I67" s="123"/>
      <c r="J67" s="123"/>
      <c r="K67" s="122"/>
      <c r="L67" s="123" t="s">
        <v>122</v>
      </c>
      <c r="M67" s="123"/>
      <c r="N67" s="123"/>
      <c r="O67" s="123"/>
      <c r="P67" s="123"/>
      <c r="Q67" s="123"/>
      <c r="R67" s="123"/>
      <c r="S67" s="123"/>
      <c r="T67" s="123"/>
      <c r="U67" s="123"/>
      <c r="V67" s="123"/>
      <c r="W67" s="123"/>
      <c r="X67" s="123"/>
      <c r="Y67" s="123"/>
      <c r="Z67" s="123"/>
      <c r="AA67" s="123"/>
      <c r="AB67" s="123"/>
      <c r="AC67" s="123"/>
      <c r="AD67" s="123"/>
      <c r="AE67" s="123"/>
      <c r="AF67" s="123"/>
      <c r="AG67" s="124">
        <f>'SO-01.5.3 - AV technika'!J34</f>
        <v>0</v>
      </c>
      <c r="AH67" s="122"/>
      <c r="AI67" s="122"/>
      <c r="AJ67" s="122"/>
      <c r="AK67" s="122"/>
      <c r="AL67" s="122"/>
      <c r="AM67" s="122"/>
      <c r="AN67" s="124">
        <f>SUM(AG67,AT67)</f>
        <v>0</v>
      </c>
      <c r="AO67" s="122"/>
      <c r="AP67" s="122"/>
      <c r="AQ67" s="125" t="s">
        <v>88</v>
      </c>
      <c r="AR67" s="126"/>
      <c r="AS67" s="127">
        <v>0</v>
      </c>
      <c r="AT67" s="128">
        <f>ROUND(SUM(AV67:AW67),2)</f>
        <v>0</v>
      </c>
      <c r="AU67" s="129">
        <f>'SO-01.5.3 - AV technika'!P91</f>
        <v>0</v>
      </c>
      <c r="AV67" s="128">
        <f>'SO-01.5.3 - AV technika'!J37</f>
        <v>0</v>
      </c>
      <c r="AW67" s="128">
        <f>'SO-01.5.3 - AV technika'!J38</f>
        <v>0</v>
      </c>
      <c r="AX67" s="128">
        <f>'SO-01.5.3 - AV technika'!J39</f>
        <v>0</v>
      </c>
      <c r="AY67" s="128">
        <f>'SO-01.5.3 - AV technika'!J40</f>
        <v>0</v>
      </c>
      <c r="AZ67" s="128">
        <f>'SO-01.5.3 - AV technika'!F37</f>
        <v>0</v>
      </c>
      <c r="BA67" s="128">
        <f>'SO-01.5.3 - AV technika'!F38</f>
        <v>0</v>
      </c>
      <c r="BB67" s="128">
        <f>'SO-01.5.3 - AV technika'!F39</f>
        <v>0</v>
      </c>
      <c r="BC67" s="128">
        <f>'SO-01.5.3 - AV technika'!F40</f>
        <v>0</v>
      </c>
      <c r="BD67" s="130">
        <f>'SO-01.5.3 - AV technika'!F41</f>
        <v>0</v>
      </c>
      <c r="BT67" s="131" t="s">
        <v>101</v>
      </c>
      <c r="BV67" s="131" t="s">
        <v>77</v>
      </c>
      <c r="BW67" s="131" t="s">
        <v>123</v>
      </c>
      <c r="BX67" s="131" t="s">
        <v>114</v>
      </c>
      <c r="CL67" s="131" t="s">
        <v>21</v>
      </c>
    </row>
    <row r="68" spans="1:90" s="6" customFormat="1" ht="25.5" customHeight="1">
      <c r="A68" s="120" t="s">
        <v>85</v>
      </c>
      <c r="B68" s="121"/>
      <c r="C68" s="122"/>
      <c r="D68" s="122"/>
      <c r="E68" s="122"/>
      <c r="F68" s="123" t="s">
        <v>124</v>
      </c>
      <c r="G68" s="123"/>
      <c r="H68" s="123"/>
      <c r="I68" s="123"/>
      <c r="J68" s="123"/>
      <c r="K68" s="122"/>
      <c r="L68" s="123" t="s">
        <v>125</v>
      </c>
      <c r="M68" s="123"/>
      <c r="N68" s="123"/>
      <c r="O68" s="123"/>
      <c r="P68" s="123"/>
      <c r="Q68" s="123"/>
      <c r="R68" s="123"/>
      <c r="S68" s="123"/>
      <c r="T68" s="123"/>
      <c r="U68" s="123"/>
      <c r="V68" s="123"/>
      <c r="W68" s="123"/>
      <c r="X68" s="123"/>
      <c r="Y68" s="123"/>
      <c r="Z68" s="123"/>
      <c r="AA68" s="123"/>
      <c r="AB68" s="123"/>
      <c r="AC68" s="123"/>
      <c r="AD68" s="123"/>
      <c r="AE68" s="123"/>
      <c r="AF68" s="123"/>
      <c r="AG68" s="124">
        <f>'SO-01.5.4 - Domácí rozhlas'!J34</f>
        <v>0</v>
      </c>
      <c r="AH68" s="122"/>
      <c r="AI68" s="122"/>
      <c r="AJ68" s="122"/>
      <c r="AK68" s="122"/>
      <c r="AL68" s="122"/>
      <c r="AM68" s="122"/>
      <c r="AN68" s="124">
        <f>SUM(AG68,AT68)</f>
        <v>0</v>
      </c>
      <c r="AO68" s="122"/>
      <c r="AP68" s="122"/>
      <c r="AQ68" s="125" t="s">
        <v>88</v>
      </c>
      <c r="AR68" s="126"/>
      <c r="AS68" s="127">
        <v>0</v>
      </c>
      <c r="AT68" s="128">
        <f>ROUND(SUM(AV68:AW68),2)</f>
        <v>0</v>
      </c>
      <c r="AU68" s="129">
        <f>'SO-01.5.4 - Domácí rozhlas'!P91</f>
        <v>0</v>
      </c>
      <c r="AV68" s="128">
        <f>'SO-01.5.4 - Domácí rozhlas'!J37</f>
        <v>0</v>
      </c>
      <c r="AW68" s="128">
        <f>'SO-01.5.4 - Domácí rozhlas'!J38</f>
        <v>0</v>
      </c>
      <c r="AX68" s="128">
        <f>'SO-01.5.4 - Domácí rozhlas'!J39</f>
        <v>0</v>
      </c>
      <c r="AY68" s="128">
        <f>'SO-01.5.4 - Domácí rozhlas'!J40</f>
        <v>0</v>
      </c>
      <c r="AZ68" s="128">
        <f>'SO-01.5.4 - Domácí rozhlas'!F37</f>
        <v>0</v>
      </c>
      <c r="BA68" s="128">
        <f>'SO-01.5.4 - Domácí rozhlas'!F38</f>
        <v>0</v>
      </c>
      <c r="BB68" s="128">
        <f>'SO-01.5.4 - Domácí rozhlas'!F39</f>
        <v>0</v>
      </c>
      <c r="BC68" s="128">
        <f>'SO-01.5.4 - Domácí rozhlas'!F40</f>
        <v>0</v>
      </c>
      <c r="BD68" s="130">
        <f>'SO-01.5.4 - Domácí rozhlas'!F41</f>
        <v>0</v>
      </c>
      <c r="BT68" s="131" t="s">
        <v>101</v>
      </c>
      <c r="BV68" s="131" t="s">
        <v>77</v>
      </c>
      <c r="BW68" s="131" t="s">
        <v>126</v>
      </c>
      <c r="BX68" s="131" t="s">
        <v>114</v>
      </c>
      <c r="CL68" s="131" t="s">
        <v>21</v>
      </c>
    </row>
    <row r="69" spans="1:90" s="6" customFormat="1" ht="25.5" customHeight="1">
      <c r="A69" s="120" t="s">
        <v>85</v>
      </c>
      <c r="B69" s="121"/>
      <c r="C69" s="122"/>
      <c r="D69" s="122"/>
      <c r="E69" s="122"/>
      <c r="F69" s="123" t="s">
        <v>127</v>
      </c>
      <c r="G69" s="123"/>
      <c r="H69" s="123"/>
      <c r="I69" s="123"/>
      <c r="J69" s="123"/>
      <c r="K69" s="122"/>
      <c r="L69" s="123" t="s">
        <v>128</v>
      </c>
      <c r="M69" s="123"/>
      <c r="N69" s="123"/>
      <c r="O69" s="123"/>
      <c r="P69" s="123"/>
      <c r="Q69" s="123"/>
      <c r="R69" s="123"/>
      <c r="S69" s="123"/>
      <c r="T69" s="123"/>
      <c r="U69" s="123"/>
      <c r="V69" s="123"/>
      <c r="W69" s="123"/>
      <c r="X69" s="123"/>
      <c r="Y69" s="123"/>
      <c r="Z69" s="123"/>
      <c r="AA69" s="123"/>
      <c r="AB69" s="123"/>
      <c r="AC69" s="123"/>
      <c r="AD69" s="123"/>
      <c r="AE69" s="123"/>
      <c r="AF69" s="123"/>
      <c r="AG69" s="124">
        <f>'SO-01.5.5 - Příprava pro ...'!J34</f>
        <v>0</v>
      </c>
      <c r="AH69" s="122"/>
      <c r="AI69" s="122"/>
      <c r="AJ69" s="122"/>
      <c r="AK69" s="122"/>
      <c r="AL69" s="122"/>
      <c r="AM69" s="122"/>
      <c r="AN69" s="124">
        <f>SUM(AG69,AT69)</f>
        <v>0</v>
      </c>
      <c r="AO69" s="122"/>
      <c r="AP69" s="122"/>
      <c r="AQ69" s="125" t="s">
        <v>88</v>
      </c>
      <c r="AR69" s="126"/>
      <c r="AS69" s="127">
        <v>0</v>
      </c>
      <c r="AT69" s="128">
        <f>ROUND(SUM(AV69:AW69),2)</f>
        <v>0</v>
      </c>
      <c r="AU69" s="129">
        <f>'SO-01.5.5 - Příprava pro ...'!P91</f>
        <v>0</v>
      </c>
      <c r="AV69" s="128">
        <f>'SO-01.5.5 - Příprava pro ...'!J37</f>
        <v>0</v>
      </c>
      <c r="AW69" s="128">
        <f>'SO-01.5.5 - Příprava pro ...'!J38</f>
        <v>0</v>
      </c>
      <c r="AX69" s="128">
        <f>'SO-01.5.5 - Příprava pro ...'!J39</f>
        <v>0</v>
      </c>
      <c r="AY69" s="128">
        <f>'SO-01.5.5 - Příprava pro ...'!J40</f>
        <v>0</v>
      </c>
      <c r="AZ69" s="128">
        <f>'SO-01.5.5 - Příprava pro ...'!F37</f>
        <v>0</v>
      </c>
      <c r="BA69" s="128">
        <f>'SO-01.5.5 - Příprava pro ...'!F38</f>
        <v>0</v>
      </c>
      <c r="BB69" s="128">
        <f>'SO-01.5.5 - Příprava pro ...'!F39</f>
        <v>0</v>
      </c>
      <c r="BC69" s="128">
        <f>'SO-01.5.5 - Příprava pro ...'!F40</f>
        <v>0</v>
      </c>
      <c r="BD69" s="130">
        <f>'SO-01.5.5 - Příprava pro ...'!F41</f>
        <v>0</v>
      </c>
      <c r="BT69" s="131" t="s">
        <v>101</v>
      </c>
      <c r="BV69" s="131" t="s">
        <v>77</v>
      </c>
      <c r="BW69" s="131" t="s">
        <v>129</v>
      </c>
      <c r="BX69" s="131" t="s">
        <v>114</v>
      </c>
      <c r="CL69" s="131" t="s">
        <v>21</v>
      </c>
    </row>
    <row r="70" spans="1:90" s="6" customFormat="1" ht="25.5" customHeight="1">
      <c r="A70" s="120" t="s">
        <v>85</v>
      </c>
      <c r="B70" s="121"/>
      <c r="C70" s="122"/>
      <c r="D70" s="122"/>
      <c r="E70" s="122"/>
      <c r="F70" s="123" t="s">
        <v>130</v>
      </c>
      <c r="G70" s="123"/>
      <c r="H70" s="123"/>
      <c r="I70" s="123"/>
      <c r="J70" s="123"/>
      <c r="K70" s="122"/>
      <c r="L70" s="123" t="s">
        <v>131</v>
      </c>
      <c r="M70" s="123"/>
      <c r="N70" s="123"/>
      <c r="O70" s="123"/>
      <c r="P70" s="123"/>
      <c r="Q70" s="123"/>
      <c r="R70" s="123"/>
      <c r="S70" s="123"/>
      <c r="T70" s="123"/>
      <c r="U70" s="123"/>
      <c r="V70" s="123"/>
      <c r="W70" s="123"/>
      <c r="X70" s="123"/>
      <c r="Y70" s="123"/>
      <c r="Z70" s="123"/>
      <c r="AA70" s="123"/>
      <c r="AB70" s="123"/>
      <c r="AC70" s="123"/>
      <c r="AD70" s="123"/>
      <c r="AE70" s="123"/>
      <c r="AF70" s="123"/>
      <c r="AG70" s="124">
        <f>'SO-01.5.6 - Tísňový systém'!J34</f>
        <v>0</v>
      </c>
      <c r="AH70" s="122"/>
      <c r="AI70" s="122"/>
      <c r="AJ70" s="122"/>
      <c r="AK70" s="122"/>
      <c r="AL70" s="122"/>
      <c r="AM70" s="122"/>
      <c r="AN70" s="124">
        <f>SUM(AG70,AT70)</f>
        <v>0</v>
      </c>
      <c r="AO70" s="122"/>
      <c r="AP70" s="122"/>
      <c r="AQ70" s="125" t="s">
        <v>88</v>
      </c>
      <c r="AR70" s="126"/>
      <c r="AS70" s="127">
        <v>0</v>
      </c>
      <c r="AT70" s="128">
        <f>ROUND(SUM(AV70:AW70),2)</f>
        <v>0</v>
      </c>
      <c r="AU70" s="129">
        <f>'SO-01.5.6 - Tísňový systém'!P91</f>
        <v>0</v>
      </c>
      <c r="AV70" s="128">
        <f>'SO-01.5.6 - Tísňový systém'!J37</f>
        <v>0</v>
      </c>
      <c r="AW70" s="128">
        <f>'SO-01.5.6 - Tísňový systém'!J38</f>
        <v>0</v>
      </c>
      <c r="AX70" s="128">
        <f>'SO-01.5.6 - Tísňový systém'!J39</f>
        <v>0</v>
      </c>
      <c r="AY70" s="128">
        <f>'SO-01.5.6 - Tísňový systém'!J40</f>
        <v>0</v>
      </c>
      <c r="AZ70" s="128">
        <f>'SO-01.5.6 - Tísňový systém'!F37</f>
        <v>0</v>
      </c>
      <c r="BA70" s="128">
        <f>'SO-01.5.6 - Tísňový systém'!F38</f>
        <v>0</v>
      </c>
      <c r="BB70" s="128">
        <f>'SO-01.5.6 - Tísňový systém'!F39</f>
        <v>0</v>
      </c>
      <c r="BC70" s="128">
        <f>'SO-01.5.6 - Tísňový systém'!F40</f>
        <v>0</v>
      </c>
      <c r="BD70" s="130">
        <f>'SO-01.5.6 - Tísňový systém'!F41</f>
        <v>0</v>
      </c>
      <c r="BT70" s="131" t="s">
        <v>101</v>
      </c>
      <c r="BV70" s="131" t="s">
        <v>77</v>
      </c>
      <c r="BW70" s="131" t="s">
        <v>132</v>
      </c>
      <c r="BX70" s="131" t="s">
        <v>114</v>
      </c>
      <c r="CL70" s="131" t="s">
        <v>21</v>
      </c>
    </row>
    <row r="71" spans="1:90" s="6" customFormat="1" ht="25.5" customHeight="1">
      <c r="A71" s="120" t="s">
        <v>85</v>
      </c>
      <c r="B71" s="121"/>
      <c r="C71" s="122"/>
      <c r="D71" s="122"/>
      <c r="E71" s="122"/>
      <c r="F71" s="123" t="s">
        <v>133</v>
      </c>
      <c r="G71" s="123"/>
      <c r="H71" s="123"/>
      <c r="I71" s="123"/>
      <c r="J71" s="123"/>
      <c r="K71" s="122"/>
      <c r="L71" s="123" t="s">
        <v>134</v>
      </c>
      <c r="M71" s="123"/>
      <c r="N71" s="123"/>
      <c r="O71" s="123"/>
      <c r="P71" s="123"/>
      <c r="Q71" s="123"/>
      <c r="R71" s="123"/>
      <c r="S71" s="123"/>
      <c r="T71" s="123"/>
      <c r="U71" s="123"/>
      <c r="V71" s="123"/>
      <c r="W71" s="123"/>
      <c r="X71" s="123"/>
      <c r="Y71" s="123"/>
      <c r="Z71" s="123"/>
      <c r="AA71" s="123"/>
      <c r="AB71" s="123"/>
      <c r="AC71" s="123"/>
      <c r="AD71" s="123"/>
      <c r="AE71" s="123"/>
      <c r="AF71" s="123"/>
      <c r="AG71" s="124">
        <f>'SO-01.5.7 - Společné kabe...'!J34</f>
        <v>0</v>
      </c>
      <c r="AH71" s="122"/>
      <c r="AI71" s="122"/>
      <c r="AJ71" s="122"/>
      <c r="AK71" s="122"/>
      <c r="AL71" s="122"/>
      <c r="AM71" s="122"/>
      <c r="AN71" s="124">
        <f>SUM(AG71,AT71)</f>
        <v>0</v>
      </c>
      <c r="AO71" s="122"/>
      <c r="AP71" s="122"/>
      <c r="AQ71" s="125" t="s">
        <v>88</v>
      </c>
      <c r="AR71" s="126"/>
      <c r="AS71" s="127">
        <v>0</v>
      </c>
      <c r="AT71" s="128">
        <f>ROUND(SUM(AV71:AW71),2)</f>
        <v>0</v>
      </c>
      <c r="AU71" s="129">
        <f>'SO-01.5.7 - Společné kabe...'!P91</f>
        <v>0</v>
      </c>
      <c r="AV71" s="128">
        <f>'SO-01.5.7 - Společné kabe...'!J37</f>
        <v>0</v>
      </c>
      <c r="AW71" s="128">
        <f>'SO-01.5.7 - Společné kabe...'!J38</f>
        <v>0</v>
      </c>
      <c r="AX71" s="128">
        <f>'SO-01.5.7 - Společné kabe...'!J39</f>
        <v>0</v>
      </c>
      <c r="AY71" s="128">
        <f>'SO-01.5.7 - Společné kabe...'!J40</f>
        <v>0</v>
      </c>
      <c r="AZ71" s="128">
        <f>'SO-01.5.7 - Společné kabe...'!F37</f>
        <v>0</v>
      </c>
      <c r="BA71" s="128">
        <f>'SO-01.5.7 - Společné kabe...'!F38</f>
        <v>0</v>
      </c>
      <c r="BB71" s="128">
        <f>'SO-01.5.7 - Společné kabe...'!F39</f>
        <v>0</v>
      </c>
      <c r="BC71" s="128">
        <f>'SO-01.5.7 - Společné kabe...'!F40</f>
        <v>0</v>
      </c>
      <c r="BD71" s="130">
        <f>'SO-01.5.7 - Společné kabe...'!F41</f>
        <v>0</v>
      </c>
      <c r="BT71" s="131" t="s">
        <v>101</v>
      </c>
      <c r="BV71" s="131" t="s">
        <v>77</v>
      </c>
      <c r="BW71" s="131" t="s">
        <v>135</v>
      </c>
      <c r="BX71" s="131" t="s">
        <v>114</v>
      </c>
      <c r="CL71" s="131" t="s">
        <v>21</v>
      </c>
    </row>
    <row r="72" spans="1:90" s="6" customFormat="1" ht="25.5" customHeight="1">
      <c r="A72" s="120" t="s">
        <v>85</v>
      </c>
      <c r="B72" s="121"/>
      <c r="C72" s="122"/>
      <c r="D72" s="122"/>
      <c r="E72" s="122"/>
      <c r="F72" s="123" t="s">
        <v>136</v>
      </c>
      <c r="G72" s="123"/>
      <c r="H72" s="123"/>
      <c r="I72" s="123"/>
      <c r="J72" s="123"/>
      <c r="K72" s="122"/>
      <c r="L72" s="123" t="s">
        <v>137</v>
      </c>
      <c r="M72" s="123"/>
      <c r="N72" s="123"/>
      <c r="O72" s="123"/>
      <c r="P72" s="123"/>
      <c r="Q72" s="123"/>
      <c r="R72" s="123"/>
      <c r="S72" s="123"/>
      <c r="T72" s="123"/>
      <c r="U72" s="123"/>
      <c r="V72" s="123"/>
      <c r="W72" s="123"/>
      <c r="X72" s="123"/>
      <c r="Y72" s="123"/>
      <c r="Z72" s="123"/>
      <c r="AA72" s="123"/>
      <c r="AB72" s="123"/>
      <c r="AC72" s="123"/>
      <c r="AD72" s="123"/>
      <c r="AE72" s="123"/>
      <c r="AF72" s="123"/>
      <c r="AG72" s="124">
        <f>'SO-01.5.8 - Ostatní náklady'!J34</f>
        <v>0</v>
      </c>
      <c r="AH72" s="122"/>
      <c r="AI72" s="122"/>
      <c r="AJ72" s="122"/>
      <c r="AK72" s="122"/>
      <c r="AL72" s="122"/>
      <c r="AM72" s="122"/>
      <c r="AN72" s="124">
        <f>SUM(AG72,AT72)</f>
        <v>0</v>
      </c>
      <c r="AO72" s="122"/>
      <c r="AP72" s="122"/>
      <c r="AQ72" s="125" t="s">
        <v>88</v>
      </c>
      <c r="AR72" s="126"/>
      <c r="AS72" s="127">
        <v>0</v>
      </c>
      <c r="AT72" s="128">
        <f>ROUND(SUM(AV72:AW72),2)</f>
        <v>0</v>
      </c>
      <c r="AU72" s="129">
        <f>'SO-01.5.8 - Ostatní náklady'!P91</f>
        <v>0</v>
      </c>
      <c r="AV72" s="128">
        <f>'SO-01.5.8 - Ostatní náklady'!J37</f>
        <v>0</v>
      </c>
      <c r="AW72" s="128">
        <f>'SO-01.5.8 - Ostatní náklady'!J38</f>
        <v>0</v>
      </c>
      <c r="AX72" s="128">
        <f>'SO-01.5.8 - Ostatní náklady'!J39</f>
        <v>0</v>
      </c>
      <c r="AY72" s="128">
        <f>'SO-01.5.8 - Ostatní náklady'!J40</f>
        <v>0</v>
      </c>
      <c r="AZ72" s="128">
        <f>'SO-01.5.8 - Ostatní náklady'!F37</f>
        <v>0</v>
      </c>
      <c r="BA72" s="128">
        <f>'SO-01.5.8 - Ostatní náklady'!F38</f>
        <v>0</v>
      </c>
      <c r="BB72" s="128">
        <f>'SO-01.5.8 - Ostatní náklady'!F39</f>
        <v>0</v>
      </c>
      <c r="BC72" s="128">
        <f>'SO-01.5.8 - Ostatní náklady'!F40</f>
        <v>0</v>
      </c>
      <c r="BD72" s="130">
        <f>'SO-01.5.8 - Ostatní náklady'!F41</f>
        <v>0</v>
      </c>
      <c r="BT72" s="131" t="s">
        <v>101</v>
      </c>
      <c r="BV72" s="131" t="s">
        <v>77</v>
      </c>
      <c r="BW72" s="131" t="s">
        <v>138</v>
      </c>
      <c r="BX72" s="131" t="s">
        <v>114</v>
      </c>
      <c r="CL72" s="131" t="s">
        <v>21</v>
      </c>
    </row>
    <row r="73" spans="2:90" s="6" customFormat="1" ht="16.5" customHeight="1">
      <c r="B73" s="121"/>
      <c r="C73" s="122"/>
      <c r="D73" s="122"/>
      <c r="E73" s="123" t="s">
        <v>139</v>
      </c>
      <c r="F73" s="123"/>
      <c r="G73" s="123"/>
      <c r="H73" s="123"/>
      <c r="I73" s="123"/>
      <c r="J73" s="122"/>
      <c r="K73" s="123" t="s">
        <v>140</v>
      </c>
      <c r="L73" s="123"/>
      <c r="M73" s="123"/>
      <c r="N73" s="123"/>
      <c r="O73" s="123"/>
      <c r="P73" s="123"/>
      <c r="Q73" s="123"/>
      <c r="R73" s="123"/>
      <c r="S73" s="123"/>
      <c r="T73" s="123"/>
      <c r="U73" s="123"/>
      <c r="V73" s="123"/>
      <c r="W73" s="123"/>
      <c r="X73" s="123"/>
      <c r="Y73" s="123"/>
      <c r="Z73" s="123"/>
      <c r="AA73" s="123"/>
      <c r="AB73" s="123"/>
      <c r="AC73" s="123"/>
      <c r="AD73" s="123"/>
      <c r="AE73" s="123"/>
      <c r="AF73" s="123"/>
      <c r="AG73" s="132">
        <f>ROUND(SUM(AG74:AG79),2)</f>
        <v>0</v>
      </c>
      <c r="AH73" s="122"/>
      <c r="AI73" s="122"/>
      <c r="AJ73" s="122"/>
      <c r="AK73" s="122"/>
      <c r="AL73" s="122"/>
      <c r="AM73" s="122"/>
      <c r="AN73" s="124">
        <f>SUM(AG73,AT73)</f>
        <v>0</v>
      </c>
      <c r="AO73" s="122"/>
      <c r="AP73" s="122"/>
      <c r="AQ73" s="125" t="s">
        <v>88</v>
      </c>
      <c r="AR73" s="126"/>
      <c r="AS73" s="127">
        <f>ROUND(SUM(AS74:AS79),2)</f>
        <v>0</v>
      </c>
      <c r="AT73" s="128">
        <f>ROUND(SUM(AV73:AW73),2)</f>
        <v>0</v>
      </c>
      <c r="AU73" s="129">
        <f>ROUND(SUM(AU74:AU79),5)</f>
        <v>0</v>
      </c>
      <c r="AV73" s="128">
        <f>ROUND(AZ73*L29,2)</f>
        <v>0</v>
      </c>
      <c r="AW73" s="128">
        <f>ROUND(BA73*L30,2)</f>
        <v>0</v>
      </c>
      <c r="AX73" s="128">
        <f>ROUND(BB73*L29,2)</f>
        <v>0</v>
      </c>
      <c r="AY73" s="128">
        <f>ROUND(BC73*L30,2)</f>
        <v>0</v>
      </c>
      <c r="AZ73" s="128">
        <f>ROUND(SUM(AZ74:AZ79),2)</f>
        <v>0</v>
      </c>
      <c r="BA73" s="128">
        <f>ROUND(SUM(BA74:BA79),2)</f>
        <v>0</v>
      </c>
      <c r="BB73" s="128">
        <f>ROUND(SUM(BB74:BB79),2)</f>
        <v>0</v>
      </c>
      <c r="BC73" s="128">
        <f>ROUND(SUM(BC74:BC79),2)</f>
        <v>0</v>
      </c>
      <c r="BD73" s="130">
        <f>ROUND(SUM(BD74:BD79),2)</f>
        <v>0</v>
      </c>
      <c r="BS73" s="131" t="s">
        <v>74</v>
      </c>
      <c r="BT73" s="131" t="s">
        <v>84</v>
      </c>
      <c r="BU73" s="131" t="s">
        <v>76</v>
      </c>
      <c r="BV73" s="131" t="s">
        <v>77</v>
      </c>
      <c r="BW73" s="131" t="s">
        <v>141</v>
      </c>
      <c r="BX73" s="131" t="s">
        <v>83</v>
      </c>
      <c r="CL73" s="131" t="s">
        <v>19</v>
      </c>
    </row>
    <row r="74" spans="1:90" s="6" customFormat="1" ht="25.5" customHeight="1">
      <c r="A74" s="120" t="s">
        <v>85</v>
      </c>
      <c r="B74" s="121"/>
      <c r="C74" s="122"/>
      <c r="D74" s="122"/>
      <c r="E74" s="122"/>
      <c r="F74" s="123" t="s">
        <v>142</v>
      </c>
      <c r="G74" s="123"/>
      <c r="H74" s="123"/>
      <c r="I74" s="123"/>
      <c r="J74" s="123"/>
      <c r="K74" s="122"/>
      <c r="L74" s="123" t="s">
        <v>143</v>
      </c>
      <c r="M74" s="123"/>
      <c r="N74" s="123"/>
      <c r="O74" s="123"/>
      <c r="P74" s="123"/>
      <c r="Q74" s="123"/>
      <c r="R74" s="123"/>
      <c r="S74" s="123"/>
      <c r="T74" s="123"/>
      <c r="U74" s="123"/>
      <c r="V74" s="123"/>
      <c r="W74" s="123"/>
      <c r="X74" s="123"/>
      <c r="Y74" s="123"/>
      <c r="Z74" s="123"/>
      <c r="AA74" s="123"/>
      <c r="AB74" s="123"/>
      <c r="AC74" s="123"/>
      <c r="AD74" s="123"/>
      <c r="AE74" s="123"/>
      <c r="AF74" s="123"/>
      <c r="AG74" s="124">
        <f>'SO-01.6.1 - Větrání učeben'!J34</f>
        <v>0</v>
      </c>
      <c r="AH74" s="122"/>
      <c r="AI74" s="122"/>
      <c r="AJ74" s="122"/>
      <c r="AK74" s="122"/>
      <c r="AL74" s="122"/>
      <c r="AM74" s="122"/>
      <c r="AN74" s="124">
        <f>SUM(AG74,AT74)</f>
        <v>0</v>
      </c>
      <c r="AO74" s="122"/>
      <c r="AP74" s="122"/>
      <c r="AQ74" s="125" t="s">
        <v>88</v>
      </c>
      <c r="AR74" s="126"/>
      <c r="AS74" s="127">
        <v>0</v>
      </c>
      <c r="AT74" s="128">
        <f>ROUND(SUM(AV74:AW74),2)</f>
        <v>0</v>
      </c>
      <c r="AU74" s="129">
        <f>'SO-01.6.1 - Větrání učeben'!P91</f>
        <v>0</v>
      </c>
      <c r="AV74" s="128">
        <f>'SO-01.6.1 - Větrání učeben'!J37</f>
        <v>0</v>
      </c>
      <c r="AW74" s="128">
        <f>'SO-01.6.1 - Větrání učeben'!J38</f>
        <v>0</v>
      </c>
      <c r="AX74" s="128">
        <f>'SO-01.6.1 - Větrání učeben'!J39</f>
        <v>0</v>
      </c>
      <c r="AY74" s="128">
        <f>'SO-01.6.1 - Větrání učeben'!J40</f>
        <v>0</v>
      </c>
      <c r="AZ74" s="128">
        <f>'SO-01.6.1 - Větrání učeben'!F37</f>
        <v>0</v>
      </c>
      <c r="BA74" s="128">
        <f>'SO-01.6.1 - Větrání učeben'!F38</f>
        <v>0</v>
      </c>
      <c r="BB74" s="128">
        <f>'SO-01.6.1 - Větrání učeben'!F39</f>
        <v>0</v>
      </c>
      <c r="BC74" s="128">
        <f>'SO-01.6.1 - Větrání učeben'!F40</f>
        <v>0</v>
      </c>
      <c r="BD74" s="130">
        <f>'SO-01.6.1 - Větrání učeben'!F41</f>
        <v>0</v>
      </c>
      <c r="BT74" s="131" t="s">
        <v>101</v>
      </c>
      <c r="BV74" s="131" t="s">
        <v>77</v>
      </c>
      <c r="BW74" s="131" t="s">
        <v>144</v>
      </c>
      <c r="BX74" s="131" t="s">
        <v>141</v>
      </c>
      <c r="CL74" s="131" t="s">
        <v>21</v>
      </c>
    </row>
    <row r="75" spans="1:90" s="6" customFormat="1" ht="25.5" customHeight="1">
      <c r="A75" s="120" t="s">
        <v>85</v>
      </c>
      <c r="B75" s="121"/>
      <c r="C75" s="122"/>
      <c r="D75" s="122"/>
      <c r="E75" s="122"/>
      <c r="F75" s="123" t="s">
        <v>145</v>
      </c>
      <c r="G75" s="123"/>
      <c r="H75" s="123"/>
      <c r="I75" s="123"/>
      <c r="J75" s="123"/>
      <c r="K75" s="122"/>
      <c r="L75" s="123" t="s">
        <v>146</v>
      </c>
      <c r="M75" s="123"/>
      <c r="N75" s="123"/>
      <c r="O75" s="123"/>
      <c r="P75" s="123"/>
      <c r="Q75" s="123"/>
      <c r="R75" s="123"/>
      <c r="S75" s="123"/>
      <c r="T75" s="123"/>
      <c r="U75" s="123"/>
      <c r="V75" s="123"/>
      <c r="W75" s="123"/>
      <c r="X75" s="123"/>
      <c r="Y75" s="123"/>
      <c r="Z75" s="123"/>
      <c r="AA75" s="123"/>
      <c r="AB75" s="123"/>
      <c r="AC75" s="123"/>
      <c r="AD75" s="123"/>
      <c r="AE75" s="123"/>
      <c r="AF75" s="123"/>
      <c r="AG75" s="124">
        <f>'SO-01.6.2 - Chlazení učeben'!J34</f>
        <v>0</v>
      </c>
      <c r="AH75" s="122"/>
      <c r="AI75" s="122"/>
      <c r="AJ75" s="122"/>
      <c r="AK75" s="122"/>
      <c r="AL75" s="122"/>
      <c r="AM75" s="122"/>
      <c r="AN75" s="124">
        <f>SUM(AG75,AT75)</f>
        <v>0</v>
      </c>
      <c r="AO75" s="122"/>
      <c r="AP75" s="122"/>
      <c r="AQ75" s="125" t="s">
        <v>88</v>
      </c>
      <c r="AR75" s="126"/>
      <c r="AS75" s="127">
        <v>0</v>
      </c>
      <c r="AT75" s="128">
        <f>ROUND(SUM(AV75:AW75),2)</f>
        <v>0</v>
      </c>
      <c r="AU75" s="129">
        <f>'SO-01.6.2 - Chlazení učeben'!P91</f>
        <v>0</v>
      </c>
      <c r="AV75" s="128">
        <f>'SO-01.6.2 - Chlazení učeben'!J37</f>
        <v>0</v>
      </c>
      <c r="AW75" s="128">
        <f>'SO-01.6.2 - Chlazení učeben'!J38</f>
        <v>0</v>
      </c>
      <c r="AX75" s="128">
        <f>'SO-01.6.2 - Chlazení učeben'!J39</f>
        <v>0</v>
      </c>
      <c r="AY75" s="128">
        <f>'SO-01.6.2 - Chlazení učeben'!J40</f>
        <v>0</v>
      </c>
      <c r="AZ75" s="128">
        <f>'SO-01.6.2 - Chlazení učeben'!F37</f>
        <v>0</v>
      </c>
      <c r="BA75" s="128">
        <f>'SO-01.6.2 - Chlazení učeben'!F38</f>
        <v>0</v>
      </c>
      <c r="BB75" s="128">
        <f>'SO-01.6.2 - Chlazení učeben'!F39</f>
        <v>0</v>
      </c>
      <c r="BC75" s="128">
        <f>'SO-01.6.2 - Chlazení učeben'!F40</f>
        <v>0</v>
      </c>
      <c r="BD75" s="130">
        <f>'SO-01.6.2 - Chlazení učeben'!F41</f>
        <v>0</v>
      </c>
      <c r="BT75" s="131" t="s">
        <v>101</v>
      </c>
      <c r="BV75" s="131" t="s">
        <v>77</v>
      </c>
      <c r="BW75" s="131" t="s">
        <v>147</v>
      </c>
      <c r="BX75" s="131" t="s">
        <v>141</v>
      </c>
      <c r="CL75" s="131" t="s">
        <v>21</v>
      </c>
    </row>
    <row r="76" spans="1:90" s="6" customFormat="1" ht="25.5" customHeight="1">
      <c r="A76" s="120" t="s">
        <v>85</v>
      </c>
      <c r="B76" s="121"/>
      <c r="C76" s="122"/>
      <c r="D76" s="122"/>
      <c r="E76" s="122"/>
      <c r="F76" s="123" t="s">
        <v>148</v>
      </c>
      <c r="G76" s="123"/>
      <c r="H76" s="123"/>
      <c r="I76" s="123"/>
      <c r="J76" s="123"/>
      <c r="K76" s="122"/>
      <c r="L76" s="123" t="s">
        <v>149</v>
      </c>
      <c r="M76" s="123"/>
      <c r="N76" s="123"/>
      <c r="O76" s="123"/>
      <c r="P76" s="123"/>
      <c r="Q76" s="123"/>
      <c r="R76" s="123"/>
      <c r="S76" s="123"/>
      <c r="T76" s="123"/>
      <c r="U76" s="123"/>
      <c r="V76" s="123"/>
      <c r="W76" s="123"/>
      <c r="X76" s="123"/>
      <c r="Y76" s="123"/>
      <c r="Z76" s="123"/>
      <c r="AA76" s="123"/>
      <c r="AB76" s="123"/>
      <c r="AC76" s="123"/>
      <c r="AD76" s="123"/>
      <c r="AE76" s="123"/>
      <c r="AF76" s="123"/>
      <c r="AG76" s="124">
        <f>'SO-01.6.3 - Větrání wc'!J34</f>
        <v>0</v>
      </c>
      <c r="AH76" s="122"/>
      <c r="AI76" s="122"/>
      <c r="AJ76" s="122"/>
      <c r="AK76" s="122"/>
      <c r="AL76" s="122"/>
      <c r="AM76" s="122"/>
      <c r="AN76" s="124">
        <f>SUM(AG76,AT76)</f>
        <v>0</v>
      </c>
      <c r="AO76" s="122"/>
      <c r="AP76" s="122"/>
      <c r="AQ76" s="125" t="s">
        <v>88</v>
      </c>
      <c r="AR76" s="126"/>
      <c r="AS76" s="127">
        <v>0</v>
      </c>
      <c r="AT76" s="128">
        <f>ROUND(SUM(AV76:AW76),2)</f>
        <v>0</v>
      </c>
      <c r="AU76" s="129">
        <f>'SO-01.6.3 - Větrání wc'!P91</f>
        <v>0</v>
      </c>
      <c r="AV76" s="128">
        <f>'SO-01.6.3 - Větrání wc'!J37</f>
        <v>0</v>
      </c>
      <c r="AW76" s="128">
        <f>'SO-01.6.3 - Větrání wc'!J38</f>
        <v>0</v>
      </c>
      <c r="AX76" s="128">
        <f>'SO-01.6.3 - Větrání wc'!J39</f>
        <v>0</v>
      </c>
      <c r="AY76" s="128">
        <f>'SO-01.6.3 - Větrání wc'!J40</f>
        <v>0</v>
      </c>
      <c r="AZ76" s="128">
        <f>'SO-01.6.3 - Větrání wc'!F37</f>
        <v>0</v>
      </c>
      <c r="BA76" s="128">
        <f>'SO-01.6.3 - Větrání wc'!F38</f>
        <v>0</v>
      </c>
      <c r="BB76" s="128">
        <f>'SO-01.6.3 - Větrání wc'!F39</f>
        <v>0</v>
      </c>
      <c r="BC76" s="128">
        <f>'SO-01.6.3 - Větrání wc'!F40</f>
        <v>0</v>
      </c>
      <c r="BD76" s="130">
        <f>'SO-01.6.3 - Větrání wc'!F41</f>
        <v>0</v>
      </c>
      <c r="BT76" s="131" t="s">
        <v>101</v>
      </c>
      <c r="BV76" s="131" t="s">
        <v>77</v>
      </c>
      <c r="BW76" s="131" t="s">
        <v>150</v>
      </c>
      <c r="BX76" s="131" t="s">
        <v>141</v>
      </c>
      <c r="CL76" s="131" t="s">
        <v>21</v>
      </c>
    </row>
    <row r="77" spans="1:90" s="6" customFormat="1" ht="25.5" customHeight="1">
      <c r="A77" s="120" t="s">
        <v>85</v>
      </c>
      <c r="B77" s="121"/>
      <c r="C77" s="122"/>
      <c r="D77" s="122"/>
      <c r="E77" s="122"/>
      <c r="F77" s="123" t="s">
        <v>151</v>
      </c>
      <c r="G77" s="123"/>
      <c r="H77" s="123"/>
      <c r="I77" s="123"/>
      <c r="J77" s="123"/>
      <c r="K77" s="122"/>
      <c r="L77" s="123" t="s">
        <v>152</v>
      </c>
      <c r="M77" s="123"/>
      <c r="N77" s="123"/>
      <c r="O77" s="123"/>
      <c r="P77" s="123"/>
      <c r="Q77" s="123"/>
      <c r="R77" s="123"/>
      <c r="S77" s="123"/>
      <c r="T77" s="123"/>
      <c r="U77" s="123"/>
      <c r="V77" s="123"/>
      <c r="W77" s="123"/>
      <c r="X77" s="123"/>
      <c r="Y77" s="123"/>
      <c r="Z77" s="123"/>
      <c r="AA77" s="123"/>
      <c r="AB77" s="123"/>
      <c r="AC77" s="123"/>
      <c r="AD77" s="123"/>
      <c r="AE77" s="123"/>
      <c r="AF77" s="123"/>
      <c r="AG77" s="124">
        <f>'SO-01.6.4 - Montážní prác...'!J34</f>
        <v>0</v>
      </c>
      <c r="AH77" s="122"/>
      <c r="AI77" s="122"/>
      <c r="AJ77" s="122"/>
      <c r="AK77" s="122"/>
      <c r="AL77" s="122"/>
      <c r="AM77" s="122"/>
      <c r="AN77" s="124">
        <f>SUM(AG77,AT77)</f>
        <v>0</v>
      </c>
      <c r="AO77" s="122"/>
      <c r="AP77" s="122"/>
      <c r="AQ77" s="125" t="s">
        <v>88</v>
      </c>
      <c r="AR77" s="126"/>
      <c r="AS77" s="127">
        <v>0</v>
      </c>
      <c r="AT77" s="128">
        <f>ROUND(SUM(AV77:AW77),2)</f>
        <v>0</v>
      </c>
      <c r="AU77" s="129">
        <f>'SO-01.6.4 - Montážní prác...'!P91</f>
        <v>0</v>
      </c>
      <c r="AV77" s="128">
        <f>'SO-01.6.4 - Montážní prác...'!J37</f>
        <v>0</v>
      </c>
      <c r="AW77" s="128">
        <f>'SO-01.6.4 - Montážní prác...'!J38</f>
        <v>0</v>
      </c>
      <c r="AX77" s="128">
        <f>'SO-01.6.4 - Montážní prác...'!J39</f>
        <v>0</v>
      </c>
      <c r="AY77" s="128">
        <f>'SO-01.6.4 - Montážní prác...'!J40</f>
        <v>0</v>
      </c>
      <c r="AZ77" s="128">
        <f>'SO-01.6.4 - Montážní prác...'!F37</f>
        <v>0</v>
      </c>
      <c r="BA77" s="128">
        <f>'SO-01.6.4 - Montážní prác...'!F38</f>
        <v>0</v>
      </c>
      <c r="BB77" s="128">
        <f>'SO-01.6.4 - Montážní prác...'!F39</f>
        <v>0</v>
      </c>
      <c r="BC77" s="128">
        <f>'SO-01.6.4 - Montážní prác...'!F40</f>
        <v>0</v>
      </c>
      <c r="BD77" s="130">
        <f>'SO-01.6.4 - Montážní prác...'!F41</f>
        <v>0</v>
      </c>
      <c r="BT77" s="131" t="s">
        <v>101</v>
      </c>
      <c r="BV77" s="131" t="s">
        <v>77</v>
      </c>
      <c r="BW77" s="131" t="s">
        <v>153</v>
      </c>
      <c r="BX77" s="131" t="s">
        <v>141</v>
      </c>
      <c r="CL77" s="131" t="s">
        <v>21</v>
      </c>
    </row>
    <row r="78" spans="1:90" s="6" customFormat="1" ht="25.5" customHeight="1">
      <c r="A78" s="120" t="s">
        <v>85</v>
      </c>
      <c r="B78" s="121"/>
      <c r="C78" s="122"/>
      <c r="D78" s="122"/>
      <c r="E78" s="122"/>
      <c r="F78" s="123" t="s">
        <v>154</v>
      </c>
      <c r="G78" s="123"/>
      <c r="H78" s="123"/>
      <c r="I78" s="123"/>
      <c r="J78" s="123"/>
      <c r="K78" s="122"/>
      <c r="L78" s="123" t="s">
        <v>155</v>
      </c>
      <c r="M78" s="123"/>
      <c r="N78" s="123"/>
      <c r="O78" s="123"/>
      <c r="P78" s="123"/>
      <c r="Q78" s="123"/>
      <c r="R78" s="123"/>
      <c r="S78" s="123"/>
      <c r="T78" s="123"/>
      <c r="U78" s="123"/>
      <c r="V78" s="123"/>
      <c r="W78" s="123"/>
      <c r="X78" s="123"/>
      <c r="Y78" s="123"/>
      <c r="Z78" s="123"/>
      <c r="AA78" s="123"/>
      <c r="AB78" s="123"/>
      <c r="AC78" s="123"/>
      <c r="AD78" s="123"/>
      <c r="AE78" s="123"/>
      <c r="AF78" s="123"/>
      <c r="AG78" s="124">
        <f>'SO-01.6.5 - Stavba'!J34</f>
        <v>0</v>
      </c>
      <c r="AH78" s="122"/>
      <c r="AI78" s="122"/>
      <c r="AJ78" s="122"/>
      <c r="AK78" s="122"/>
      <c r="AL78" s="122"/>
      <c r="AM78" s="122"/>
      <c r="AN78" s="124">
        <f>SUM(AG78,AT78)</f>
        <v>0</v>
      </c>
      <c r="AO78" s="122"/>
      <c r="AP78" s="122"/>
      <c r="AQ78" s="125" t="s">
        <v>88</v>
      </c>
      <c r="AR78" s="126"/>
      <c r="AS78" s="127">
        <v>0</v>
      </c>
      <c r="AT78" s="128">
        <f>ROUND(SUM(AV78:AW78),2)</f>
        <v>0</v>
      </c>
      <c r="AU78" s="129">
        <f>'SO-01.6.5 - Stavba'!P91</f>
        <v>0</v>
      </c>
      <c r="AV78" s="128">
        <f>'SO-01.6.5 - Stavba'!J37</f>
        <v>0</v>
      </c>
      <c r="AW78" s="128">
        <f>'SO-01.6.5 - Stavba'!J38</f>
        <v>0</v>
      </c>
      <c r="AX78" s="128">
        <f>'SO-01.6.5 - Stavba'!J39</f>
        <v>0</v>
      </c>
      <c r="AY78" s="128">
        <f>'SO-01.6.5 - Stavba'!J40</f>
        <v>0</v>
      </c>
      <c r="AZ78" s="128">
        <f>'SO-01.6.5 - Stavba'!F37</f>
        <v>0</v>
      </c>
      <c r="BA78" s="128">
        <f>'SO-01.6.5 - Stavba'!F38</f>
        <v>0</v>
      </c>
      <c r="BB78" s="128">
        <f>'SO-01.6.5 - Stavba'!F39</f>
        <v>0</v>
      </c>
      <c r="BC78" s="128">
        <f>'SO-01.6.5 - Stavba'!F40</f>
        <v>0</v>
      </c>
      <c r="BD78" s="130">
        <f>'SO-01.6.5 - Stavba'!F41</f>
        <v>0</v>
      </c>
      <c r="BT78" s="131" t="s">
        <v>101</v>
      </c>
      <c r="BV78" s="131" t="s">
        <v>77</v>
      </c>
      <c r="BW78" s="131" t="s">
        <v>156</v>
      </c>
      <c r="BX78" s="131" t="s">
        <v>141</v>
      </c>
      <c r="CL78" s="131" t="s">
        <v>21</v>
      </c>
    </row>
    <row r="79" spans="1:90" s="6" customFormat="1" ht="25.5" customHeight="1">
      <c r="A79" s="120" t="s">
        <v>85</v>
      </c>
      <c r="B79" s="121"/>
      <c r="C79" s="122"/>
      <c r="D79" s="122"/>
      <c r="E79" s="122"/>
      <c r="F79" s="123" t="s">
        <v>157</v>
      </c>
      <c r="G79" s="123"/>
      <c r="H79" s="123"/>
      <c r="I79" s="123"/>
      <c r="J79" s="123"/>
      <c r="K79" s="122"/>
      <c r="L79" s="123" t="s">
        <v>158</v>
      </c>
      <c r="M79" s="123"/>
      <c r="N79" s="123"/>
      <c r="O79" s="123"/>
      <c r="P79" s="123"/>
      <c r="Q79" s="123"/>
      <c r="R79" s="123"/>
      <c r="S79" s="123"/>
      <c r="T79" s="123"/>
      <c r="U79" s="123"/>
      <c r="V79" s="123"/>
      <c r="W79" s="123"/>
      <c r="X79" s="123"/>
      <c r="Y79" s="123"/>
      <c r="Z79" s="123"/>
      <c r="AA79" s="123"/>
      <c r="AB79" s="123"/>
      <c r="AC79" s="123"/>
      <c r="AD79" s="123"/>
      <c r="AE79" s="123"/>
      <c r="AF79" s="123"/>
      <c r="AG79" s="124">
        <f>'SO-01.6.6 - Ostatní '!J34</f>
        <v>0</v>
      </c>
      <c r="AH79" s="122"/>
      <c r="AI79" s="122"/>
      <c r="AJ79" s="122"/>
      <c r="AK79" s="122"/>
      <c r="AL79" s="122"/>
      <c r="AM79" s="122"/>
      <c r="AN79" s="124">
        <f>SUM(AG79,AT79)</f>
        <v>0</v>
      </c>
      <c r="AO79" s="122"/>
      <c r="AP79" s="122"/>
      <c r="AQ79" s="125" t="s">
        <v>88</v>
      </c>
      <c r="AR79" s="126"/>
      <c r="AS79" s="127">
        <v>0</v>
      </c>
      <c r="AT79" s="128">
        <f>ROUND(SUM(AV79:AW79),2)</f>
        <v>0</v>
      </c>
      <c r="AU79" s="129">
        <f>'SO-01.6.6 - Ostatní '!P91</f>
        <v>0</v>
      </c>
      <c r="AV79" s="128">
        <f>'SO-01.6.6 - Ostatní '!J37</f>
        <v>0</v>
      </c>
      <c r="AW79" s="128">
        <f>'SO-01.6.6 - Ostatní '!J38</f>
        <v>0</v>
      </c>
      <c r="AX79" s="128">
        <f>'SO-01.6.6 - Ostatní '!J39</f>
        <v>0</v>
      </c>
      <c r="AY79" s="128">
        <f>'SO-01.6.6 - Ostatní '!J40</f>
        <v>0</v>
      </c>
      <c r="AZ79" s="128">
        <f>'SO-01.6.6 - Ostatní '!F37</f>
        <v>0</v>
      </c>
      <c r="BA79" s="128">
        <f>'SO-01.6.6 - Ostatní '!F38</f>
        <v>0</v>
      </c>
      <c r="BB79" s="128">
        <f>'SO-01.6.6 - Ostatní '!F39</f>
        <v>0</v>
      </c>
      <c r="BC79" s="128">
        <f>'SO-01.6.6 - Ostatní '!F40</f>
        <v>0</v>
      </c>
      <c r="BD79" s="130">
        <f>'SO-01.6.6 - Ostatní '!F41</f>
        <v>0</v>
      </c>
      <c r="BT79" s="131" t="s">
        <v>101</v>
      </c>
      <c r="BV79" s="131" t="s">
        <v>77</v>
      </c>
      <c r="BW79" s="131" t="s">
        <v>159</v>
      </c>
      <c r="BX79" s="131" t="s">
        <v>141</v>
      </c>
      <c r="CL79" s="131" t="s">
        <v>21</v>
      </c>
    </row>
    <row r="80" spans="1:91" s="5" customFormat="1" ht="16.5" customHeight="1">
      <c r="A80" s="120" t="s">
        <v>85</v>
      </c>
      <c r="B80" s="107"/>
      <c r="C80" s="108"/>
      <c r="D80" s="109" t="s">
        <v>160</v>
      </c>
      <c r="E80" s="109"/>
      <c r="F80" s="109"/>
      <c r="G80" s="109"/>
      <c r="H80" s="109"/>
      <c r="I80" s="110"/>
      <c r="J80" s="109" t="s">
        <v>161</v>
      </c>
      <c r="K80" s="109"/>
      <c r="L80" s="109"/>
      <c r="M80" s="109"/>
      <c r="N80" s="109"/>
      <c r="O80" s="109"/>
      <c r="P80" s="109"/>
      <c r="Q80" s="109"/>
      <c r="R80" s="109"/>
      <c r="S80" s="109"/>
      <c r="T80" s="109"/>
      <c r="U80" s="109"/>
      <c r="V80" s="109"/>
      <c r="W80" s="109"/>
      <c r="X80" s="109"/>
      <c r="Y80" s="109"/>
      <c r="Z80" s="109"/>
      <c r="AA80" s="109"/>
      <c r="AB80" s="109"/>
      <c r="AC80" s="109"/>
      <c r="AD80" s="109"/>
      <c r="AE80" s="109"/>
      <c r="AF80" s="109"/>
      <c r="AG80" s="112">
        <f>'SO-02 - Zpevněné plochy'!J30</f>
        <v>0</v>
      </c>
      <c r="AH80" s="110"/>
      <c r="AI80" s="110"/>
      <c r="AJ80" s="110"/>
      <c r="AK80" s="110"/>
      <c r="AL80" s="110"/>
      <c r="AM80" s="110"/>
      <c r="AN80" s="112">
        <f>SUM(AG80,AT80)</f>
        <v>0</v>
      </c>
      <c r="AO80" s="110"/>
      <c r="AP80" s="110"/>
      <c r="AQ80" s="113" t="s">
        <v>81</v>
      </c>
      <c r="AR80" s="114"/>
      <c r="AS80" s="115">
        <v>0</v>
      </c>
      <c r="AT80" s="116">
        <f>ROUND(SUM(AV80:AW80),2)</f>
        <v>0</v>
      </c>
      <c r="AU80" s="117">
        <f>'SO-02 - Zpevněné plochy'!P84</f>
        <v>0</v>
      </c>
      <c r="AV80" s="116">
        <f>'SO-02 - Zpevněné plochy'!J33</f>
        <v>0</v>
      </c>
      <c r="AW80" s="116">
        <f>'SO-02 - Zpevněné plochy'!J34</f>
        <v>0</v>
      </c>
      <c r="AX80" s="116">
        <f>'SO-02 - Zpevněné plochy'!J35</f>
        <v>0</v>
      </c>
      <c r="AY80" s="116">
        <f>'SO-02 - Zpevněné plochy'!J36</f>
        <v>0</v>
      </c>
      <c r="AZ80" s="116">
        <f>'SO-02 - Zpevněné plochy'!F33</f>
        <v>0</v>
      </c>
      <c r="BA80" s="116">
        <f>'SO-02 - Zpevněné plochy'!F34</f>
        <v>0</v>
      </c>
      <c r="BB80" s="116">
        <f>'SO-02 - Zpevněné plochy'!F35</f>
        <v>0</v>
      </c>
      <c r="BC80" s="116">
        <f>'SO-02 - Zpevněné plochy'!F36</f>
        <v>0</v>
      </c>
      <c r="BD80" s="118">
        <f>'SO-02 - Zpevněné plochy'!F37</f>
        <v>0</v>
      </c>
      <c r="BT80" s="119" t="s">
        <v>82</v>
      </c>
      <c r="BV80" s="119" t="s">
        <v>77</v>
      </c>
      <c r="BW80" s="119" t="s">
        <v>162</v>
      </c>
      <c r="BX80" s="119" t="s">
        <v>5</v>
      </c>
      <c r="CL80" s="119" t="s">
        <v>19</v>
      </c>
      <c r="CM80" s="119" t="s">
        <v>84</v>
      </c>
    </row>
    <row r="81" spans="1:91" s="5" customFormat="1" ht="16.5" customHeight="1">
      <c r="A81" s="120" t="s">
        <v>85</v>
      </c>
      <c r="B81" s="107"/>
      <c r="C81" s="108"/>
      <c r="D81" s="109" t="s">
        <v>163</v>
      </c>
      <c r="E81" s="109"/>
      <c r="F81" s="109"/>
      <c r="G81" s="109"/>
      <c r="H81" s="109"/>
      <c r="I81" s="110"/>
      <c r="J81" s="109" t="s">
        <v>164</v>
      </c>
      <c r="K81" s="109"/>
      <c r="L81" s="109"/>
      <c r="M81" s="109"/>
      <c r="N81" s="109"/>
      <c r="O81" s="109"/>
      <c r="P81" s="109"/>
      <c r="Q81" s="109"/>
      <c r="R81" s="109"/>
      <c r="S81" s="109"/>
      <c r="T81" s="109"/>
      <c r="U81" s="109"/>
      <c r="V81" s="109"/>
      <c r="W81" s="109"/>
      <c r="X81" s="109"/>
      <c r="Y81" s="109"/>
      <c r="Z81" s="109"/>
      <c r="AA81" s="109"/>
      <c r="AB81" s="109"/>
      <c r="AC81" s="109"/>
      <c r="AD81" s="109"/>
      <c r="AE81" s="109"/>
      <c r="AF81" s="109"/>
      <c r="AG81" s="112">
        <f>'SO-03 - Venkovní a sadovn...'!J30</f>
        <v>0</v>
      </c>
      <c r="AH81" s="110"/>
      <c r="AI81" s="110"/>
      <c r="AJ81" s="110"/>
      <c r="AK81" s="110"/>
      <c r="AL81" s="110"/>
      <c r="AM81" s="110"/>
      <c r="AN81" s="112">
        <f>SUM(AG81,AT81)</f>
        <v>0</v>
      </c>
      <c r="AO81" s="110"/>
      <c r="AP81" s="110"/>
      <c r="AQ81" s="113" t="s">
        <v>81</v>
      </c>
      <c r="AR81" s="114"/>
      <c r="AS81" s="115">
        <v>0</v>
      </c>
      <c r="AT81" s="116">
        <f>ROUND(SUM(AV81:AW81),2)</f>
        <v>0</v>
      </c>
      <c r="AU81" s="117">
        <f>'SO-03 - Venkovní a sadovn...'!P84</f>
        <v>0</v>
      </c>
      <c r="AV81" s="116">
        <f>'SO-03 - Venkovní a sadovn...'!J33</f>
        <v>0</v>
      </c>
      <c r="AW81" s="116">
        <f>'SO-03 - Venkovní a sadovn...'!J34</f>
        <v>0</v>
      </c>
      <c r="AX81" s="116">
        <f>'SO-03 - Venkovní a sadovn...'!J35</f>
        <v>0</v>
      </c>
      <c r="AY81" s="116">
        <f>'SO-03 - Venkovní a sadovn...'!J36</f>
        <v>0</v>
      </c>
      <c r="AZ81" s="116">
        <f>'SO-03 - Venkovní a sadovn...'!F33</f>
        <v>0</v>
      </c>
      <c r="BA81" s="116">
        <f>'SO-03 - Venkovní a sadovn...'!F34</f>
        <v>0</v>
      </c>
      <c r="BB81" s="116">
        <f>'SO-03 - Venkovní a sadovn...'!F35</f>
        <v>0</v>
      </c>
      <c r="BC81" s="116">
        <f>'SO-03 - Venkovní a sadovn...'!F36</f>
        <v>0</v>
      </c>
      <c r="BD81" s="118">
        <f>'SO-03 - Venkovní a sadovn...'!F37</f>
        <v>0</v>
      </c>
      <c r="BT81" s="119" t="s">
        <v>82</v>
      </c>
      <c r="BV81" s="119" t="s">
        <v>77</v>
      </c>
      <c r="BW81" s="119" t="s">
        <v>165</v>
      </c>
      <c r="BX81" s="119" t="s">
        <v>5</v>
      </c>
      <c r="CL81" s="119" t="s">
        <v>21</v>
      </c>
      <c r="CM81" s="119" t="s">
        <v>84</v>
      </c>
    </row>
    <row r="82" spans="1:91" s="5" customFormat="1" ht="16.5" customHeight="1">
      <c r="A82" s="120" t="s">
        <v>85</v>
      </c>
      <c r="B82" s="107"/>
      <c r="C82" s="108"/>
      <c r="D82" s="109" t="s">
        <v>166</v>
      </c>
      <c r="E82" s="109"/>
      <c r="F82" s="109"/>
      <c r="G82" s="109"/>
      <c r="H82" s="109"/>
      <c r="I82" s="110"/>
      <c r="J82" s="109" t="s">
        <v>167</v>
      </c>
      <c r="K82" s="109"/>
      <c r="L82" s="109"/>
      <c r="M82" s="109"/>
      <c r="N82" s="109"/>
      <c r="O82" s="109"/>
      <c r="P82" s="109"/>
      <c r="Q82" s="109"/>
      <c r="R82" s="109"/>
      <c r="S82" s="109"/>
      <c r="T82" s="109"/>
      <c r="U82" s="109"/>
      <c r="V82" s="109"/>
      <c r="W82" s="109"/>
      <c r="X82" s="109"/>
      <c r="Y82" s="109"/>
      <c r="Z82" s="109"/>
      <c r="AA82" s="109"/>
      <c r="AB82" s="109"/>
      <c r="AC82" s="109"/>
      <c r="AD82" s="109"/>
      <c r="AE82" s="109"/>
      <c r="AF82" s="109"/>
      <c r="AG82" s="112">
        <f>'SO-04 - VRN'!J30</f>
        <v>0</v>
      </c>
      <c r="AH82" s="110"/>
      <c r="AI82" s="110"/>
      <c r="AJ82" s="110"/>
      <c r="AK82" s="110"/>
      <c r="AL82" s="110"/>
      <c r="AM82" s="110"/>
      <c r="AN82" s="112">
        <f>SUM(AG82,AT82)</f>
        <v>0</v>
      </c>
      <c r="AO82" s="110"/>
      <c r="AP82" s="110"/>
      <c r="AQ82" s="113" t="s">
        <v>81</v>
      </c>
      <c r="AR82" s="114"/>
      <c r="AS82" s="133">
        <v>0</v>
      </c>
      <c r="AT82" s="134">
        <f>ROUND(SUM(AV82:AW82),2)</f>
        <v>0</v>
      </c>
      <c r="AU82" s="135">
        <f>'SO-04 - VRN'!P83</f>
        <v>0</v>
      </c>
      <c r="AV82" s="134">
        <f>'SO-04 - VRN'!J33</f>
        <v>0</v>
      </c>
      <c r="AW82" s="134">
        <f>'SO-04 - VRN'!J34</f>
        <v>0</v>
      </c>
      <c r="AX82" s="134">
        <f>'SO-04 - VRN'!J35</f>
        <v>0</v>
      </c>
      <c r="AY82" s="134">
        <f>'SO-04 - VRN'!J36</f>
        <v>0</v>
      </c>
      <c r="AZ82" s="134">
        <f>'SO-04 - VRN'!F33</f>
        <v>0</v>
      </c>
      <c r="BA82" s="134">
        <f>'SO-04 - VRN'!F34</f>
        <v>0</v>
      </c>
      <c r="BB82" s="134">
        <f>'SO-04 - VRN'!F35</f>
        <v>0</v>
      </c>
      <c r="BC82" s="134">
        <f>'SO-04 - VRN'!F36</f>
        <v>0</v>
      </c>
      <c r="BD82" s="136">
        <f>'SO-04 - VRN'!F37</f>
        <v>0</v>
      </c>
      <c r="BT82" s="119" t="s">
        <v>82</v>
      </c>
      <c r="BV82" s="119" t="s">
        <v>77</v>
      </c>
      <c r="BW82" s="119" t="s">
        <v>168</v>
      </c>
      <c r="BX82" s="119" t="s">
        <v>5</v>
      </c>
      <c r="CL82" s="119" t="s">
        <v>19</v>
      </c>
      <c r="CM82" s="119" t="s">
        <v>84</v>
      </c>
    </row>
    <row r="83" spans="2:44" s="1" customFormat="1" ht="30" customHeight="1">
      <c r="B83" s="39"/>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4"/>
    </row>
    <row r="84" spans="2:44" s="1" customFormat="1" ht="6.95" customHeight="1">
      <c r="B84" s="58"/>
      <c r="C84" s="59"/>
      <c r="D84" s="59"/>
      <c r="E84" s="59"/>
      <c r="F84" s="59"/>
      <c r="G84" s="59"/>
      <c r="H84" s="59"/>
      <c r="I84" s="59"/>
      <c r="J84" s="59"/>
      <c r="K84" s="59"/>
      <c r="L84" s="59"/>
      <c r="M84" s="59"/>
      <c r="N84" s="59"/>
      <c r="O84" s="59"/>
      <c r="P84" s="59"/>
      <c r="Q84" s="59"/>
      <c r="R84" s="59"/>
      <c r="S84" s="59"/>
      <c r="T84" s="59"/>
      <c r="U84" s="59"/>
      <c r="V84" s="59"/>
      <c r="W84" s="59"/>
      <c r="X84" s="59"/>
      <c r="Y84" s="59"/>
      <c r="Z84" s="59"/>
      <c r="AA84" s="59"/>
      <c r="AB84" s="59"/>
      <c r="AC84" s="59"/>
      <c r="AD84" s="59"/>
      <c r="AE84" s="59"/>
      <c r="AF84" s="59"/>
      <c r="AG84" s="59"/>
      <c r="AH84" s="59"/>
      <c r="AI84" s="59"/>
      <c r="AJ84" s="59"/>
      <c r="AK84" s="59"/>
      <c r="AL84" s="59"/>
      <c r="AM84" s="59"/>
      <c r="AN84" s="59"/>
      <c r="AO84" s="59"/>
      <c r="AP84" s="59"/>
      <c r="AQ84" s="59"/>
      <c r="AR84" s="44"/>
    </row>
  </sheetData>
  <sheetProtection password="CC35" sheet="1" objects="1" scenarios="1" formatColumns="0" formatRows="0"/>
  <mergeCells count="150">
    <mergeCell ref="W31:AE31"/>
    <mergeCell ref="BE5:BE32"/>
    <mergeCell ref="AK26:AO26"/>
    <mergeCell ref="W29:AE29"/>
    <mergeCell ref="AK29:AO29"/>
    <mergeCell ref="W30:AE30"/>
    <mergeCell ref="AK30:AO30"/>
    <mergeCell ref="AK31:AO31"/>
    <mergeCell ref="W32:AE32"/>
    <mergeCell ref="AK32:AO32"/>
    <mergeCell ref="W33:AE33"/>
    <mergeCell ref="AK33:AO33"/>
    <mergeCell ref="X35:AB35"/>
    <mergeCell ref="AK35:AO35"/>
    <mergeCell ref="AR2:BE2"/>
    <mergeCell ref="AS49:AT51"/>
    <mergeCell ref="AM50:AP50"/>
    <mergeCell ref="L45:AO45"/>
    <mergeCell ref="AM47:AN47"/>
    <mergeCell ref="AM49:AP49"/>
    <mergeCell ref="K5:AO5"/>
    <mergeCell ref="K6:AO6"/>
    <mergeCell ref="E14:AJ14"/>
    <mergeCell ref="E23:AN23"/>
    <mergeCell ref="L28:P28"/>
    <mergeCell ref="W28:AE28"/>
    <mergeCell ref="AK28:AO28"/>
    <mergeCell ref="L29:P29"/>
    <mergeCell ref="L30:P30"/>
    <mergeCell ref="L31:P31"/>
    <mergeCell ref="L32:P32"/>
    <mergeCell ref="L33:P33"/>
    <mergeCell ref="AN74:AP74"/>
    <mergeCell ref="AN73:AP73"/>
    <mergeCell ref="AN75:AP75"/>
    <mergeCell ref="AN76:AP76"/>
    <mergeCell ref="AN77:AP77"/>
    <mergeCell ref="AN78:AP78"/>
    <mergeCell ref="AN79:AP79"/>
    <mergeCell ref="AN80:AP80"/>
    <mergeCell ref="AN81:AP81"/>
    <mergeCell ref="AN82:AP82"/>
    <mergeCell ref="F76:J76"/>
    <mergeCell ref="F71:J71"/>
    <mergeCell ref="F70:J70"/>
    <mergeCell ref="F72:J72"/>
    <mergeCell ref="E73:I73"/>
    <mergeCell ref="F74:J74"/>
    <mergeCell ref="F75:J75"/>
    <mergeCell ref="F77:J77"/>
    <mergeCell ref="F78:J78"/>
    <mergeCell ref="F79:J79"/>
    <mergeCell ref="D80:H80"/>
    <mergeCell ref="D81:H81"/>
    <mergeCell ref="D82:H82"/>
    <mergeCell ref="AG79:AM79"/>
    <mergeCell ref="AG78:AM78"/>
    <mergeCell ref="AG80:AM80"/>
    <mergeCell ref="AG81:AM81"/>
    <mergeCell ref="AG82:AM82"/>
    <mergeCell ref="L69:AF69"/>
    <mergeCell ref="L68:AF68"/>
    <mergeCell ref="L70:AF70"/>
    <mergeCell ref="L71:AF71"/>
    <mergeCell ref="L72:AF72"/>
    <mergeCell ref="K73:AF73"/>
    <mergeCell ref="L74:AF74"/>
    <mergeCell ref="L75:AF75"/>
    <mergeCell ref="L76:AF76"/>
    <mergeCell ref="L77:AF77"/>
    <mergeCell ref="L78:AF78"/>
    <mergeCell ref="L79:AF79"/>
    <mergeCell ref="J80:AF80"/>
    <mergeCell ref="J81:AF81"/>
    <mergeCell ref="J82:AF82"/>
    <mergeCell ref="AN52:AP52"/>
    <mergeCell ref="AG52:AM52"/>
    <mergeCell ref="AN55:AP55"/>
    <mergeCell ref="AG55:AM55"/>
    <mergeCell ref="AN56:AP56"/>
    <mergeCell ref="AG56:AM56"/>
    <mergeCell ref="AN57:AP57"/>
    <mergeCell ref="AG57:AM57"/>
    <mergeCell ref="AG58:AM58"/>
    <mergeCell ref="AG59:AM59"/>
    <mergeCell ref="AG60:AM60"/>
    <mergeCell ref="AG61:AM61"/>
    <mergeCell ref="AG62:AM62"/>
    <mergeCell ref="AG54:AM54"/>
    <mergeCell ref="AN54:AP54"/>
    <mergeCell ref="C52:G52"/>
    <mergeCell ref="I52:AF52"/>
    <mergeCell ref="J55:AF55"/>
    <mergeCell ref="K56:AF56"/>
    <mergeCell ref="K57:AF57"/>
    <mergeCell ref="K58:AF58"/>
    <mergeCell ref="K59:AF59"/>
    <mergeCell ref="L60:AF60"/>
    <mergeCell ref="L61:AF61"/>
    <mergeCell ref="L62:AF62"/>
    <mergeCell ref="L63:AF63"/>
    <mergeCell ref="K64:AF64"/>
    <mergeCell ref="L65:AF65"/>
    <mergeCell ref="L66:AF66"/>
    <mergeCell ref="L67:AF67"/>
    <mergeCell ref="D55:H55"/>
    <mergeCell ref="E56:I56"/>
    <mergeCell ref="E57:I57"/>
    <mergeCell ref="E58:I58"/>
    <mergeCell ref="E59:I59"/>
    <mergeCell ref="AN58:AP58"/>
    <mergeCell ref="AN61:AP61"/>
    <mergeCell ref="AN59:AP59"/>
    <mergeCell ref="AN60:AP60"/>
    <mergeCell ref="AN62:AP62"/>
    <mergeCell ref="AN63:AP63"/>
    <mergeCell ref="AN64:AP64"/>
    <mergeCell ref="AN65:AP65"/>
    <mergeCell ref="AN66:AP66"/>
    <mergeCell ref="AN67:AP67"/>
    <mergeCell ref="AN68:AP68"/>
    <mergeCell ref="AN69:AP69"/>
    <mergeCell ref="AN70:AP70"/>
    <mergeCell ref="AN71:AP71"/>
    <mergeCell ref="AN72:AP72"/>
    <mergeCell ref="F60:J60"/>
    <mergeCell ref="F62:J62"/>
    <mergeCell ref="F61:J61"/>
    <mergeCell ref="F63:J63"/>
    <mergeCell ref="E64:I64"/>
    <mergeCell ref="F65:J65"/>
    <mergeCell ref="F66:J66"/>
    <mergeCell ref="F67:J67"/>
    <mergeCell ref="F68:J68"/>
    <mergeCell ref="F69:J69"/>
    <mergeCell ref="AG63:AM63"/>
    <mergeCell ref="AG64:AM64"/>
    <mergeCell ref="AG65:AM65"/>
    <mergeCell ref="AG66:AM66"/>
    <mergeCell ref="AG67:AM67"/>
    <mergeCell ref="AG68:AM68"/>
    <mergeCell ref="AG69:AM69"/>
    <mergeCell ref="AG70:AM70"/>
    <mergeCell ref="AG71:AM71"/>
    <mergeCell ref="AG72:AM72"/>
    <mergeCell ref="AG73:AM73"/>
    <mergeCell ref="AG74:AM74"/>
    <mergeCell ref="AG75:AM75"/>
    <mergeCell ref="AG76:AM76"/>
    <mergeCell ref="AG77:AM77"/>
  </mergeCells>
  <hyperlinks>
    <hyperlink ref="A56" location="'SO-01.1 - Architektonicko...'!C2" display="/"/>
    <hyperlink ref="A57" location="'SO-01.2 - Vodovod, kanali...'!C2" display="/"/>
    <hyperlink ref="A58" location="'SO-01.3 - UT'!C2" display="/"/>
    <hyperlink ref="A60" location="'SO-01.4.1 - Elektroinstalace'!C2" display="/"/>
    <hyperlink ref="A61" location="'SO-01.4.2 - Kabely'!C2" display="/"/>
    <hyperlink ref="A62" location="'SO-01.4.3 - Svítidla'!C2" display="/"/>
    <hyperlink ref="A63" location="'SO-01.4.4 - Rozvaděče'!C2" display="/"/>
    <hyperlink ref="A65" location="'SO-01.5.1 - Univerzální k...'!C2" display="/"/>
    <hyperlink ref="A66" location="'SO-01.5.2 - Kamerový systém'!C2" display="/"/>
    <hyperlink ref="A67" location="'SO-01.5.3 - AV technika'!C2" display="/"/>
    <hyperlink ref="A68" location="'SO-01.5.4 - Domácí rozhlas'!C2" display="/"/>
    <hyperlink ref="A69" location="'SO-01.5.5 - Příprava pro ...'!C2" display="/"/>
    <hyperlink ref="A70" location="'SO-01.5.6 - Tísňový systém'!C2" display="/"/>
    <hyperlink ref="A71" location="'SO-01.5.7 - Společné kabe...'!C2" display="/"/>
    <hyperlink ref="A72" location="'SO-01.5.8 - Ostatní náklady'!C2" display="/"/>
    <hyperlink ref="A74" location="'SO-01.6.1 - Větrání učeben'!C2" display="/"/>
    <hyperlink ref="A75" location="'SO-01.6.2 - Chlazení učeben'!C2" display="/"/>
    <hyperlink ref="A76" location="'SO-01.6.3 - Větrání wc'!C2" display="/"/>
    <hyperlink ref="A77" location="'SO-01.6.4 - Montážní prác...'!C2" display="/"/>
    <hyperlink ref="A78" location="'SO-01.6.5 - Stavba'!C2" display="/"/>
    <hyperlink ref="A79" location="'SO-01.6.6 - Ostatní '!C2" display="/"/>
    <hyperlink ref="A80" location="'SO-02 - Zpevněné plochy'!C2" display="/"/>
    <hyperlink ref="A81" location="'SO-03 - Venkovní a sadovn...'!C2" display="/"/>
    <hyperlink ref="A82" location="'SO-04 - VRN'!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B2:BM105"/>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7"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8" t="s">
        <v>120</v>
      </c>
    </row>
    <row r="3" spans="2:46" ht="6.95" customHeight="1">
      <c r="B3" s="138"/>
      <c r="C3" s="139"/>
      <c r="D3" s="139"/>
      <c r="E3" s="139"/>
      <c r="F3" s="139"/>
      <c r="G3" s="139"/>
      <c r="H3" s="139"/>
      <c r="I3" s="140"/>
      <c r="J3" s="139"/>
      <c r="K3" s="139"/>
      <c r="L3" s="21"/>
      <c r="AT3" s="18" t="s">
        <v>84</v>
      </c>
    </row>
    <row r="4" spans="2:46" ht="24.95" customHeight="1">
      <c r="B4" s="21"/>
      <c r="D4" s="141" t="s">
        <v>169</v>
      </c>
      <c r="L4" s="21"/>
      <c r="M4" s="25" t="s">
        <v>10</v>
      </c>
      <c r="AT4" s="18" t="s">
        <v>4</v>
      </c>
    </row>
    <row r="5" spans="2:12" ht="6.95" customHeight="1">
      <c r="B5" s="21"/>
      <c r="L5" s="21"/>
    </row>
    <row r="6" spans="2:12" ht="12" customHeight="1">
      <c r="B6" s="21"/>
      <c r="D6" s="142" t="s">
        <v>16</v>
      </c>
      <c r="L6" s="21"/>
    </row>
    <row r="7" spans="2:12" ht="16.5" customHeight="1">
      <c r="B7" s="21"/>
      <c r="E7" s="143" t="str">
        <f>'Rekapitulace stavby'!K6</f>
        <v>Vestavba podkroví ZŠ Kmochova</v>
      </c>
      <c r="F7" s="142"/>
      <c r="G7" s="142"/>
      <c r="H7" s="142"/>
      <c r="L7" s="21"/>
    </row>
    <row r="8" spans="2:12" ht="12">
      <c r="B8" s="21"/>
      <c r="D8" s="142" t="s">
        <v>170</v>
      </c>
      <c r="L8" s="21"/>
    </row>
    <row r="9" spans="2:12" ht="16.5" customHeight="1">
      <c r="B9" s="21"/>
      <c r="E9" s="143" t="s">
        <v>171</v>
      </c>
      <c r="L9" s="21"/>
    </row>
    <row r="10" spans="2:12" ht="12" customHeight="1">
      <c r="B10" s="21"/>
      <c r="D10" s="142" t="s">
        <v>172</v>
      </c>
      <c r="L10" s="21"/>
    </row>
    <row r="11" spans="2:12" s="1" customFormat="1" ht="16.5" customHeight="1">
      <c r="B11" s="44"/>
      <c r="E11" s="142" t="s">
        <v>2680</v>
      </c>
      <c r="F11" s="1"/>
      <c r="G11" s="1"/>
      <c r="H11" s="1"/>
      <c r="I11" s="144"/>
      <c r="L11" s="44"/>
    </row>
    <row r="12" spans="2:12" s="1" customFormat="1" ht="12" customHeight="1">
      <c r="B12" s="44"/>
      <c r="D12" s="142" t="s">
        <v>2535</v>
      </c>
      <c r="I12" s="144"/>
      <c r="L12" s="44"/>
    </row>
    <row r="13" spans="2:12" s="1" customFormat="1" ht="36.95" customHeight="1">
      <c r="B13" s="44"/>
      <c r="E13" s="145" t="s">
        <v>2720</v>
      </c>
      <c r="F13" s="1"/>
      <c r="G13" s="1"/>
      <c r="H13" s="1"/>
      <c r="I13" s="144"/>
      <c r="L13" s="44"/>
    </row>
    <row r="14" spans="2:12" s="1" customFormat="1" ht="12">
      <c r="B14" s="44"/>
      <c r="I14" s="144"/>
      <c r="L14" s="44"/>
    </row>
    <row r="15" spans="2:12" s="1" customFormat="1" ht="12" customHeight="1">
      <c r="B15" s="44"/>
      <c r="D15" s="142" t="s">
        <v>18</v>
      </c>
      <c r="F15" s="18" t="s">
        <v>21</v>
      </c>
      <c r="I15" s="146" t="s">
        <v>20</v>
      </c>
      <c r="J15" s="18" t="s">
        <v>21</v>
      </c>
      <c r="L15" s="44"/>
    </row>
    <row r="16" spans="2:12" s="1" customFormat="1" ht="12" customHeight="1">
      <c r="B16" s="44"/>
      <c r="D16" s="142" t="s">
        <v>22</v>
      </c>
      <c r="F16" s="18" t="s">
        <v>23</v>
      </c>
      <c r="I16" s="146" t="s">
        <v>24</v>
      </c>
      <c r="J16" s="147" t="str">
        <f>'Rekapitulace stavby'!AN8</f>
        <v>8. 11. 2018</v>
      </c>
      <c r="L16" s="44"/>
    </row>
    <row r="17" spans="2:12" s="1" customFormat="1" ht="10.8" customHeight="1">
      <c r="B17" s="44"/>
      <c r="I17" s="144"/>
      <c r="L17" s="44"/>
    </row>
    <row r="18" spans="2:12" s="1" customFormat="1" ht="12" customHeight="1">
      <c r="B18" s="44"/>
      <c r="D18" s="142" t="s">
        <v>26</v>
      </c>
      <c r="I18" s="146" t="s">
        <v>27</v>
      </c>
      <c r="J18" s="18" t="s">
        <v>28</v>
      </c>
      <c r="L18" s="44"/>
    </row>
    <row r="19" spans="2:12" s="1" customFormat="1" ht="18" customHeight="1">
      <c r="B19" s="44"/>
      <c r="E19" s="18" t="s">
        <v>29</v>
      </c>
      <c r="I19" s="146" t="s">
        <v>30</v>
      </c>
      <c r="J19" s="18" t="s">
        <v>21</v>
      </c>
      <c r="L19" s="44"/>
    </row>
    <row r="20" spans="2:12" s="1" customFormat="1" ht="6.95" customHeight="1">
      <c r="B20" s="44"/>
      <c r="I20" s="144"/>
      <c r="L20" s="44"/>
    </row>
    <row r="21" spans="2:12" s="1" customFormat="1" ht="12" customHeight="1">
      <c r="B21" s="44"/>
      <c r="D21" s="142" t="s">
        <v>31</v>
      </c>
      <c r="I21" s="146" t="s">
        <v>27</v>
      </c>
      <c r="J21" s="34" t="str">
        <f>'Rekapitulace stavby'!AN13</f>
        <v>Vyplň údaj</v>
      </c>
      <c r="L21" s="44"/>
    </row>
    <row r="22" spans="2:12" s="1" customFormat="1" ht="18" customHeight="1">
      <c r="B22" s="44"/>
      <c r="E22" s="34" t="str">
        <f>'Rekapitulace stavby'!E14</f>
        <v>Vyplň údaj</v>
      </c>
      <c r="F22" s="18"/>
      <c r="G22" s="18"/>
      <c r="H22" s="18"/>
      <c r="I22" s="146" t="s">
        <v>30</v>
      </c>
      <c r="J22" s="34" t="str">
        <f>'Rekapitulace stavby'!AN14</f>
        <v>Vyplň údaj</v>
      </c>
      <c r="L22" s="44"/>
    </row>
    <row r="23" spans="2:12" s="1" customFormat="1" ht="6.95" customHeight="1">
      <c r="B23" s="44"/>
      <c r="I23" s="144"/>
      <c r="L23" s="44"/>
    </row>
    <row r="24" spans="2:12" s="1" customFormat="1" ht="12" customHeight="1">
      <c r="B24" s="44"/>
      <c r="D24" s="142" t="s">
        <v>33</v>
      </c>
      <c r="I24" s="146" t="s">
        <v>27</v>
      </c>
      <c r="J24" s="18" t="s">
        <v>21</v>
      </c>
      <c r="L24" s="44"/>
    </row>
    <row r="25" spans="2:12" s="1" customFormat="1" ht="18" customHeight="1">
      <c r="B25" s="44"/>
      <c r="E25" s="18" t="s">
        <v>34</v>
      </c>
      <c r="I25" s="146" t="s">
        <v>30</v>
      </c>
      <c r="J25" s="18" t="s">
        <v>21</v>
      </c>
      <c r="L25" s="44"/>
    </row>
    <row r="26" spans="2:12" s="1" customFormat="1" ht="6.95" customHeight="1">
      <c r="B26" s="44"/>
      <c r="I26" s="144"/>
      <c r="L26" s="44"/>
    </row>
    <row r="27" spans="2:12" s="1" customFormat="1" ht="12" customHeight="1">
      <c r="B27" s="44"/>
      <c r="D27" s="142" t="s">
        <v>36</v>
      </c>
      <c r="I27" s="146" t="s">
        <v>27</v>
      </c>
      <c r="J27" s="18" t="s">
        <v>37</v>
      </c>
      <c r="L27" s="44"/>
    </row>
    <row r="28" spans="2:12" s="1" customFormat="1" ht="18" customHeight="1">
      <c r="B28" s="44"/>
      <c r="E28" s="18" t="s">
        <v>38</v>
      </c>
      <c r="I28" s="146" t="s">
        <v>30</v>
      </c>
      <c r="J28" s="18" t="s">
        <v>21</v>
      </c>
      <c r="L28" s="44"/>
    </row>
    <row r="29" spans="2:12" s="1" customFormat="1" ht="6.95" customHeight="1">
      <c r="B29" s="44"/>
      <c r="I29" s="144"/>
      <c r="L29" s="44"/>
    </row>
    <row r="30" spans="2:12" s="1" customFormat="1" ht="12" customHeight="1">
      <c r="B30" s="44"/>
      <c r="D30" s="142" t="s">
        <v>39</v>
      </c>
      <c r="I30" s="144"/>
      <c r="L30" s="44"/>
    </row>
    <row r="31" spans="2:12" s="7" customFormat="1" ht="45" customHeight="1">
      <c r="B31" s="148"/>
      <c r="E31" s="149" t="s">
        <v>40</v>
      </c>
      <c r="F31" s="149"/>
      <c r="G31" s="149"/>
      <c r="H31" s="149"/>
      <c r="I31" s="150"/>
      <c r="L31" s="148"/>
    </row>
    <row r="32" spans="2:12" s="1" customFormat="1" ht="6.95" customHeight="1">
      <c r="B32" s="44"/>
      <c r="I32" s="144"/>
      <c r="L32" s="44"/>
    </row>
    <row r="33" spans="2:12" s="1" customFormat="1" ht="6.95" customHeight="1">
      <c r="B33" s="44"/>
      <c r="D33" s="72"/>
      <c r="E33" s="72"/>
      <c r="F33" s="72"/>
      <c r="G33" s="72"/>
      <c r="H33" s="72"/>
      <c r="I33" s="151"/>
      <c r="J33" s="72"/>
      <c r="K33" s="72"/>
      <c r="L33" s="44"/>
    </row>
    <row r="34" spans="2:12" s="1" customFormat="1" ht="25.4" customHeight="1">
      <c r="B34" s="44"/>
      <c r="D34" s="152" t="s">
        <v>41</v>
      </c>
      <c r="I34" s="144"/>
      <c r="J34" s="153">
        <f>ROUND(J91,2)</f>
        <v>0</v>
      </c>
      <c r="L34" s="44"/>
    </row>
    <row r="35" spans="2:12" s="1" customFormat="1" ht="6.95" customHeight="1">
      <c r="B35" s="44"/>
      <c r="D35" s="72"/>
      <c r="E35" s="72"/>
      <c r="F35" s="72"/>
      <c r="G35" s="72"/>
      <c r="H35" s="72"/>
      <c r="I35" s="151"/>
      <c r="J35" s="72"/>
      <c r="K35" s="72"/>
      <c r="L35" s="44"/>
    </row>
    <row r="36" spans="2:12" s="1" customFormat="1" ht="14.4" customHeight="1">
      <c r="B36" s="44"/>
      <c r="F36" s="154" t="s">
        <v>43</v>
      </c>
      <c r="I36" s="155" t="s">
        <v>42</v>
      </c>
      <c r="J36" s="154" t="s">
        <v>44</v>
      </c>
      <c r="L36" s="44"/>
    </row>
    <row r="37" spans="2:12" s="1" customFormat="1" ht="14.4" customHeight="1">
      <c r="B37" s="44"/>
      <c r="D37" s="142" t="s">
        <v>45</v>
      </c>
      <c r="E37" s="142" t="s">
        <v>46</v>
      </c>
      <c r="F37" s="156">
        <f>ROUND((SUM(BE91:BE104)),2)</f>
        <v>0</v>
      </c>
      <c r="I37" s="157">
        <v>0.21</v>
      </c>
      <c r="J37" s="156">
        <f>ROUND(((SUM(BE91:BE104))*I37),2)</f>
        <v>0</v>
      </c>
      <c r="L37" s="44"/>
    </row>
    <row r="38" spans="2:12" s="1" customFormat="1" ht="14.4" customHeight="1">
      <c r="B38" s="44"/>
      <c r="E38" s="142" t="s">
        <v>47</v>
      </c>
      <c r="F38" s="156">
        <f>ROUND((SUM(BF91:BF104)),2)</f>
        <v>0</v>
      </c>
      <c r="I38" s="157">
        <v>0.15</v>
      </c>
      <c r="J38" s="156">
        <f>ROUND(((SUM(BF91:BF104))*I38),2)</f>
        <v>0</v>
      </c>
      <c r="L38" s="44"/>
    </row>
    <row r="39" spans="2:12" s="1" customFormat="1" ht="14.4" customHeight="1" hidden="1">
      <c r="B39" s="44"/>
      <c r="E39" s="142" t="s">
        <v>48</v>
      </c>
      <c r="F39" s="156">
        <f>ROUND((SUM(BG91:BG104)),2)</f>
        <v>0</v>
      </c>
      <c r="I39" s="157">
        <v>0.21</v>
      </c>
      <c r="J39" s="156">
        <f>0</f>
        <v>0</v>
      </c>
      <c r="L39" s="44"/>
    </row>
    <row r="40" spans="2:12" s="1" customFormat="1" ht="14.4" customHeight="1" hidden="1">
      <c r="B40" s="44"/>
      <c r="E40" s="142" t="s">
        <v>49</v>
      </c>
      <c r="F40" s="156">
        <f>ROUND((SUM(BH91:BH104)),2)</f>
        <v>0</v>
      </c>
      <c r="I40" s="157">
        <v>0.15</v>
      </c>
      <c r="J40" s="156">
        <f>0</f>
        <v>0</v>
      </c>
      <c r="L40" s="44"/>
    </row>
    <row r="41" spans="2:12" s="1" customFormat="1" ht="14.4" customHeight="1" hidden="1">
      <c r="B41" s="44"/>
      <c r="E41" s="142" t="s">
        <v>50</v>
      </c>
      <c r="F41" s="156">
        <f>ROUND((SUM(BI91:BI104)),2)</f>
        <v>0</v>
      </c>
      <c r="I41" s="157">
        <v>0</v>
      </c>
      <c r="J41" s="156">
        <f>0</f>
        <v>0</v>
      </c>
      <c r="L41" s="44"/>
    </row>
    <row r="42" spans="2:12" s="1" customFormat="1" ht="6.95" customHeight="1">
      <c r="B42" s="44"/>
      <c r="I42" s="144"/>
      <c r="L42" s="44"/>
    </row>
    <row r="43" spans="2:12" s="1" customFormat="1" ht="25.4" customHeight="1">
      <c r="B43" s="44"/>
      <c r="C43" s="158"/>
      <c r="D43" s="159" t="s">
        <v>51</v>
      </c>
      <c r="E43" s="160"/>
      <c r="F43" s="160"/>
      <c r="G43" s="161" t="s">
        <v>52</v>
      </c>
      <c r="H43" s="162" t="s">
        <v>53</v>
      </c>
      <c r="I43" s="163"/>
      <c r="J43" s="164">
        <f>SUM(J34:J41)</f>
        <v>0</v>
      </c>
      <c r="K43" s="165"/>
      <c r="L43" s="44"/>
    </row>
    <row r="44" spans="2:12" s="1" customFormat="1" ht="14.4" customHeight="1">
      <c r="B44" s="166"/>
      <c r="C44" s="167"/>
      <c r="D44" s="167"/>
      <c r="E44" s="167"/>
      <c r="F44" s="167"/>
      <c r="G44" s="167"/>
      <c r="H44" s="167"/>
      <c r="I44" s="168"/>
      <c r="J44" s="167"/>
      <c r="K44" s="167"/>
      <c r="L44" s="44"/>
    </row>
    <row r="48" spans="2:12" s="1" customFormat="1" ht="6.95" customHeight="1">
      <c r="B48" s="169"/>
      <c r="C48" s="170"/>
      <c r="D48" s="170"/>
      <c r="E48" s="170"/>
      <c r="F48" s="170"/>
      <c r="G48" s="170"/>
      <c r="H48" s="170"/>
      <c r="I48" s="171"/>
      <c r="J48" s="170"/>
      <c r="K48" s="170"/>
      <c r="L48" s="44"/>
    </row>
    <row r="49" spans="2:12" s="1" customFormat="1" ht="24.95" customHeight="1">
      <c r="B49" s="39"/>
      <c r="C49" s="24" t="s">
        <v>174</v>
      </c>
      <c r="D49" s="40"/>
      <c r="E49" s="40"/>
      <c r="F49" s="40"/>
      <c r="G49" s="40"/>
      <c r="H49" s="40"/>
      <c r="I49" s="144"/>
      <c r="J49" s="40"/>
      <c r="K49" s="40"/>
      <c r="L49" s="44"/>
    </row>
    <row r="50" spans="2:12" s="1" customFormat="1" ht="6.95" customHeight="1">
      <c r="B50" s="39"/>
      <c r="C50" s="40"/>
      <c r="D50" s="40"/>
      <c r="E50" s="40"/>
      <c r="F50" s="40"/>
      <c r="G50" s="40"/>
      <c r="H50" s="40"/>
      <c r="I50" s="144"/>
      <c r="J50" s="40"/>
      <c r="K50" s="40"/>
      <c r="L50" s="44"/>
    </row>
    <row r="51" spans="2:12" s="1" customFormat="1" ht="12" customHeight="1">
      <c r="B51" s="39"/>
      <c r="C51" s="33" t="s">
        <v>16</v>
      </c>
      <c r="D51" s="40"/>
      <c r="E51" s="40"/>
      <c r="F51" s="40"/>
      <c r="G51" s="40"/>
      <c r="H51" s="40"/>
      <c r="I51" s="144"/>
      <c r="J51" s="40"/>
      <c r="K51" s="40"/>
      <c r="L51" s="44"/>
    </row>
    <row r="52" spans="2:12" s="1" customFormat="1" ht="16.5" customHeight="1">
      <c r="B52" s="39"/>
      <c r="C52" s="40"/>
      <c r="D52" s="40"/>
      <c r="E52" s="172" t="str">
        <f>E7</f>
        <v>Vestavba podkroví ZŠ Kmochova</v>
      </c>
      <c r="F52" s="33"/>
      <c r="G52" s="33"/>
      <c r="H52" s="33"/>
      <c r="I52" s="144"/>
      <c r="J52" s="40"/>
      <c r="K52" s="40"/>
      <c r="L52" s="44"/>
    </row>
    <row r="53" spans="2:12" ht="12" customHeight="1">
      <c r="B53" s="22"/>
      <c r="C53" s="33" t="s">
        <v>170</v>
      </c>
      <c r="D53" s="23"/>
      <c r="E53" s="23"/>
      <c r="F53" s="23"/>
      <c r="G53" s="23"/>
      <c r="H53" s="23"/>
      <c r="I53" s="137"/>
      <c r="J53" s="23"/>
      <c r="K53" s="23"/>
      <c r="L53" s="21"/>
    </row>
    <row r="54" spans="2:12" ht="16.5" customHeight="1">
      <c r="B54" s="22"/>
      <c r="C54" s="23"/>
      <c r="D54" s="23"/>
      <c r="E54" s="172" t="s">
        <v>171</v>
      </c>
      <c r="F54" s="23"/>
      <c r="G54" s="23"/>
      <c r="H54" s="23"/>
      <c r="I54" s="137"/>
      <c r="J54" s="23"/>
      <c r="K54" s="23"/>
      <c r="L54" s="21"/>
    </row>
    <row r="55" spans="2:12" ht="12" customHeight="1">
      <c r="B55" s="22"/>
      <c r="C55" s="33" t="s">
        <v>172</v>
      </c>
      <c r="D55" s="23"/>
      <c r="E55" s="23"/>
      <c r="F55" s="23"/>
      <c r="G55" s="23"/>
      <c r="H55" s="23"/>
      <c r="I55" s="137"/>
      <c r="J55" s="23"/>
      <c r="K55" s="23"/>
      <c r="L55" s="21"/>
    </row>
    <row r="56" spans="2:12" s="1" customFormat="1" ht="16.5" customHeight="1">
      <c r="B56" s="39"/>
      <c r="C56" s="40"/>
      <c r="D56" s="40"/>
      <c r="E56" s="33" t="s">
        <v>2680</v>
      </c>
      <c r="F56" s="40"/>
      <c r="G56" s="40"/>
      <c r="H56" s="40"/>
      <c r="I56" s="144"/>
      <c r="J56" s="40"/>
      <c r="K56" s="40"/>
      <c r="L56" s="44"/>
    </row>
    <row r="57" spans="2:12" s="1" customFormat="1" ht="12" customHeight="1">
      <c r="B57" s="39"/>
      <c r="C57" s="33" t="s">
        <v>2535</v>
      </c>
      <c r="D57" s="40"/>
      <c r="E57" s="40"/>
      <c r="F57" s="40"/>
      <c r="G57" s="40"/>
      <c r="H57" s="40"/>
      <c r="I57" s="144"/>
      <c r="J57" s="40"/>
      <c r="K57" s="40"/>
      <c r="L57" s="44"/>
    </row>
    <row r="58" spans="2:12" s="1" customFormat="1" ht="16.5" customHeight="1">
      <c r="B58" s="39"/>
      <c r="C58" s="40"/>
      <c r="D58" s="40"/>
      <c r="E58" s="65" t="str">
        <f>E13</f>
        <v>SO-01.5.2 - Kamerový systém</v>
      </c>
      <c r="F58" s="40"/>
      <c r="G58" s="40"/>
      <c r="H58" s="40"/>
      <c r="I58" s="144"/>
      <c r="J58" s="40"/>
      <c r="K58" s="40"/>
      <c r="L58" s="44"/>
    </row>
    <row r="59" spans="2:12" s="1" customFormat="1" ht="6.95" customHeight="1">
      <c r="B59" s="39"/>
      <c r="C59" s="40"/>
      <c r="D59" s="40"/>
      <c r="E59" s="40"/>
      <c r="F59" s="40"/>
      <c r="G59" s="40"/>
      <c r="H59" s="40"/>
      <c r="I59" s="144"/>
      <c r="J59" s="40"/>
      <c r="K59" s="40"/>
      <c r="L59" s="44"/>
    </row>
    <row r="60" spans="2:12" s="1" customFormat="1" ht="12" customHeight="1">
      <c r="B60" s="39"/>
      <c r="C60" s="33" t="s">
        <v>22</v>
      </c>
      <c r="D60" s="40"/>
      <c r="E60" s="40"/>
      <c r="F60" s="28" t="str">
        <f>F16</f>
        <v>Kmochova č.p. 943</v>
      </c>
      <c r="G60" s="40"/>
      <c r="H60" s="40"/>
      <c r="I60" s="146" t="s">
        <v>24</v>
      </c>
      <c r="J60" s="68" t="str">
        <f>IF(J16="","",J16)</f>
        <v>8. 11. 2018</v>
      </c>
      <c r="K60" s="40"/>
      <c r="L60" s="44"/>
    </row>
    <row r="61" spans="2:12" s="1" customFormat="1" ht="6.95" customHeight="1">
      <c r="B61" s="39"/>
      <c r="C61" s="40"/>
      <c r="D61" s="40"/>
      <c r="E61" s="40"/>
      <c r="F61" s="40"/>
      <c r="G61" s="40"/>
      <c r="H61" s="40"/>
      <c r="I61" s="144"/>
      <c r="J61" s="40"/>
      <c r="K61" s="40"/>
      <c r="L61" s="44"/>
    </row>
    <row r="62" spans="2:12" s="1" customFormat="1" ht="13.65" customHeight="1">
      <c r="B62" s="39"/>
      <c r="C62" s="33" t="s">
        <v>26</v>
      </c>
      <c r="D62" s="40"/>
      <c r="E62" s="40"/>
      <c r="F62" s="28" t="str">
        <f>E19</f>
        <v>SONET Building s.r.o</v>
      </c>
      <c r="G62" s="40"/>
      <c r="H62" s="40"/>
      <c r="I62" s="146" t="s">
        <v>33</v>
      </c>
      <c r="J62" s="37" t="str">
        <f>E25</f>
        <v>Sodomka Lukáš</v>
      </c>
      <c r="K62" s="40"/>
      <c r="L62" s="44"/>
    </row>
    <row r="63" spans="2:12" s="1" customFormat="1" ht="13.65" customHeight="1">
      <c r="B63" s="39"/>
      <c r="C63" s="33" t="s">
        <v>31</v>
      </c>
      <c r="D63" s="40"/>
      <c r="E63" s="40"/>
      <c r="F63" s="28" t="str">
        <f>IF(E22="","",E22)</f>
        <v>Vyplň údaj</v>
      </c>
      <c r="G63" s="40"/>
      <c r="H63" s="40"/>
      <c r="I63" s="146" t="s">
        <v>36</v>
      </c>
      <c r="J63" s="37" t="str">
        <f>E28</f>
        <v>Toman Martin</v>
      </c>
      <c r="K63" s="40"/>
      <c r="L63" s="44"/>
    </row>
    <row r="64" spans="2:12" s="1" customFormat="1" ht="10.3" customHeight="1">
      <c r="B64" s="39"/>
      <c r="C64" s="40"/>
      <c r="D64" s="40"/>
      <c r="E64" s="40"/>
      <c r="F64" s="40"/>
      <c r="G64" s="40"/>
      <c r="H64" s="40"/>
      <c r="I64" s="144"/>
      <c r="J64" s="40"/>
      <c r="K64" s="40"/>
      <c r="L64" s="44"/>
    </row>
    <row r="65" spans="2:12" s="1" customFormat="1" ht="29.25" customHeight="1">
      <c r="B65" s="39"/>
      <c r="C65" s="173" t="s">
        <v>175</v>
      </c>
      <c r="D65" s="174"/>
      <c r="E65" s="174"/>
      <c r="F65" s="174"/>
      <c r="G65" s="174"/>
      <c r="H65" s="174"/>
      <c r="I65" s="175"/>
      <c r="J65" s="176" t="s">
        <v>176</v>
      </c>
      <c r="K65" s="174"/>
      <c r="L65" s="44"/>
    </row>
    <row r="66" spans="2:12" s="1" customFormat="1" ht="10.3" customHeight="1">
      <c r="B66" s="39"/>
      <c r="C66" s="40"/>
      <c r="D66" s="40"/>
      <c r="E66" s="40"/>
      <c r="F66" s="40"/>
      <c r="G66" s="40"/>
      <c r="H66" s="40"/>
      <c r="I66" s="144"/>
      <c r="J66" s="40"/>
      <c r="K66" s="40"/>
      <c r="L66" s="44"/>
    </row>
    <row r="67" spans="2:47" s="1" customFormat="1" ht="22.8" customHeight="1">
      <c r="B67" s="39"/>
      <c r="C67" s="177" t="s">
        <v>73</v>
      </c>
      <c r="D67" s="40"/>
      <c r="E67" s="40"/>
      <c r="F67" s="40"/>
      <c r="G67" s="40"/>
      <c r="H67" s="40"/>
      <c r="I67" s="144"/>
      <c r="J67" s="98">
        <f>J91</f>
        <v>0</v>
      </c>
      <c r="K67" s="40"/>
      <c r="L67" s="44"/>
      <c r="AU67" s="18" t="s">
        <v>177</v>
      </c>
    </row>
    <row r="68" spans="2:12" s="1" customFormat="1" ht="21.8" customHeight="1">
      <c r="B68" s="39"/>
      <c r="C68" s="40"/>
      <c r="D68" s="40"/>
      <c r="E68" s="40"/>
      <c r="F68" s="40"/>
      <c r="G68" s="40"/>
      <c r="H68" s="40"/>
      <c r="I68" s="144"/>
      <c r="J68" s="40"/>
      <c r="K68" s="40"/>
      <c r="L68" s="44"/>
    </row>
    <row r="69" spans="2:12" s="1" customFormat="1" ht="6.95" customHeight="1">
      <c r="B69" s="58"/>
      <c r="C69" s="59"/>
      <c r="D69" s="59"/>
      <c r="E69" s="59"/>
      <c r="F69" s="59"/>
      <c r="G69" s="59"/>
      <c r="H69" s="59"/>
      <c r="I69" s="168"/>
      <c r="J69" s="59"/>
      <c r="K69" s="59"/>
      <c r="L69" s="44"/>
    </row>
    <row r="73" spans="2:12" s="1" customFormat="1" ht="6.95" customHeight="1">
      <c r="B73" s="60"/>
      <c r="C73" s="61"/>
      <c r="D73" s="61"/>
      <c r="E73" s="61"/>
      <c r="F73" s="61"/>
      <c r="G73" s="61"/>
      <c r="H73" s="61"/>
      <c r="I73" s="171"/>
      <c r="J73" s="61"/>
      <c r="K73" s="61"/>
      <c r="L73" s="44"/>
    </row>
    <row r="74" spans="2:12" s="1" customFormat="1" ht="24.95" customHeight="1">
      <c r="B74" s="39"/>
      <c r="C74" s="24" t="s">
        <v>206</v>
      </c>
      <c r="D74" s="40"/>
      <c r="E74" s="40"/>
      <c r="F74" s="40"/>
      <c r="G74" s="40"/>
      <c r="H74" s="40"/>
      <c r="I74" s="144"/>
      <c r="J74" s="40"/>
      <c r="K74" s="40"/>
      <c r="L74" s="44"/>
    </row>
    <row r="75" spans="2:12" s="1" customFormat="1" ht="6.95" customHeight="1">
      <c r="B75" s="39"/>
      <c r="C75" s="40"/>
      <c r="D75" s="40"/>
      <c r="E75" s="40"/>
      <c r="F75" s="40"/>
      <c r="G75" s="40"/>
      <c r="H75" s="40"/>
      <c r="I75" s="144"/>
      <c r="J75" s="40"/>
      <c r="K75" s="40"/>
      <c r="L75" s="44"/>
    </row>
    <row r="76" spans="2:12" s="1" customFormat="1" ht="12" customHeight="1">
      <c r="B76" s="39"/>
      <c r="C76" s="33" t="s">
        <v>16</v>
      </c>
      <c r="D76" s="40"/>
      <c r="E76" s="40"/>
      <c r="F76" s="40"/>
      <c r="G76" s="40"/>
      <c r="H76" s="40"/>
      <c r="I76" s="144"/>
      <c r="J76" s="40"/>
      <c r="K76" s="40"/>
      <c r="L76" s="44"/>
    </row>
    <row r="77" spans="2:12" s="1" customFormat="1" ht="16.5" customHeight="1">
      <c r="B77" s="39"/>
      <c r="C77" s="40"/>
      <c r="D77" s="40"/>
      <c r="E77" s="172" t="str">
        <f>E7</f>
        <v>Vestavba podkroví ZŠ Kmochova</v>
      </c>
      <c r="F77" s="33"/>
      <c r="G77" s="33"/>
      <c r="H77" s="33"/>
      <c r="I77" s="144"/>
      <c r="J77" s="40"/>
      <c r="K77" s="40"/>
      <c r="L77" s="44"/>
    </row>
    <row r="78" spans="2:12" ht="12" customHeight="1">
      <c r="B78" s="22"/>
      <c r="C78" s="33" t="s">
        <v>170</v>
      </c>
      <c r="D78" s="23"/>
      <c r="E78" s="23"/>
      <c r="F78" s="23"/>
      <c r="G78" s="23"/>
      <c r="H78" s="23"/>
      <c r="I78" s="137"/>
      <c r="J78" s="23"/>
      <c r="K78" s="23"/>
      <c r="L78" s="21"/>
    </row>
    <row r="79" spans="2:12" ht="16.5" customHeight="1">
      <c r="B79" s="22"/>
      <c r="C79" s="23"/>
      <c r="D79" s="23"/>
      <c r="E79" s="172" t="s">
        <v>171</v>
      </c>
      <c r="F79" s="23"/>
      <c r="G79" s="23"/>
      <c r="H79" s="23"/>
      <c r="I79" s="137"/>
      <c r="J79" s="23"/>
      <c r="K79" s="23"/>
      <c r="L79" s="21"/>
    </row>
    <row r="80" spans="2:12" ht="12" customHeight="1">
      <c r="B80" s="22"/>
      <c r="C80" s="33" t="s">
        <v>172</v>
      </c>
      <c r="D80" s="23"/>
      <c r="E80" s="23"/>
      <c r="F80" s="23"/>
      <c r="G80" s="23"/>
      <c r="H80" s="23"/>
      <c r="I80" s="137"/>
      <c r="J80" s="23"/>
      <c r="K80" s="23"/>
      <c r="L80" s="21"/>
    </row>
    <row r="81" spans="2:12" s="1" customFormat="1" ht="16.5" customHeight="1">
      <c r="B81" s="39"/>
      <c r="C81" s="40"/>
      <c r="D81" s="40"/>
      <c r="E81" s="33" t="s">
        <v>2680</v>
      </c>
      <c r="F81" s="40"/>
      <c r="G81" s="40"/>
      <c r="H81" s="40"/>
      <c r="I81" s="144"/>
      <c r="J81" s="40"/>
      <c r="K81" s="40"/>
      <c r="L81" s="44"/>
    </row>
    <row r="82" spans="2:12" s="1" customFormat="1" ht="12" customHeight="1">
      <c r="B82" s="39"/>
      <c r="C82" s="33" t="s">
        <v>2535</v>
      </c>
      <c r="D82" s="40"/>
      <c r="E82" s="40"/>
      <c r="F82" s="40"/>
      <c r="G82" s="40"/>
      <c r="H82" s="40"/>
      <c r="I82" s="144"/>
      <c r="J82" s="40"/>
      <c r="K82" s="40"/>
      <c r="L82" s="44"/>
    </row>
    <row r="83" spans="2:12" s="1" customFormat="1" ht="16.5" customHeight="1">
      <c r="B83" s="39"/>
      <c r="C83" s="40"/>
      <c r="D83" s="40"/>
      <c r="E83" s="65" t="str">
        <f>E13</f>
        <v>SO-01.5.2 - Kamerový systém</v>
      </c>
      <c r="F83" s="40"/>
      <c r="G83" s="40"/>
      <c r="H83" s="40"/>
      <c r="I83" s="144"/>
      <c r="J83" s="40"/>
      <c r="K83" s="40"/>
      <c r="L83" s="44"/>
    </row>
    <row r="84" spans="2:12" s="1" customFormat="1" ht="6.95" customHeight="1">
      <c r="B84" s="39"/>
      <c r="C84" s="40"/>
      <c r="D84" s="40"/>
      <c r="E84" s="40"/>
      <c r="F84" s="40"/>
      <c r="G84" s="40"/>
      <c r="H84" s="40"/>
      <c r="I84" s="144"/>
      <c r="J84" s="40"/>
      <c r="K84" s="40"/>
      <c r="L84" s="44"/>
    </row>
    <row r="85" spans="2:12" s="1" customFormat="1" ht="12" customHeight="1">
      <c r="B85" s="39"/>
      <c r="C85" s="33" t="s">
        <v>22</v>
      </c>
      <c r="D85" s="40"/>
      <c r="E85" s="40"/>
      <c r="F85" s="28" t="str">
        <f>F16</f>
        <v>Kmochova č.p. 943</v>
      </c>
      <c r="G85" s="40"/>
      <c r="H85" s="40"/>
      <c r="I85" s="146" t="s">
        <v>24</v>
      </c>
      <c r="J85" s="68" t="str">
        <f>IF(J16="","",J16)</f>
        <v>8. 11. 2018</v>
      </c>
      <c r="K85" s="40"/>
      <c r="L85" s="44"/>
    </row>
    <row r="86" spans="2:12" s="1" customFormat="1" ht="6.95" customHeight="1">
      <c r="B86" s="39"/>
      <c r="C86" s="40"/>
      <c r="D86" s="40"/>
      <c r="E86" s="40"/>
      <c r="F86" s="40"/>
      <c r="G86" s="40"/>
      <c r="H86" s="40"/>
      <c r="I86" s="144"/>
      <c r="J86" s="40"/>
      <c r="K86" s="40"/>
      <c r="L86" s="44"/>
    </row>
    <row r="87" spans="2:12" s="1" customFormat="1" ht="13.65" customHeight="1">
      <c r="B87" s="39"/>
      <c r="C87" s="33" t="s">
        <v>26</v>
      </c>
      <c r="D87" s="40"/>
      <c r="E87" s="40"/>
      <c r="F87" s="28" t="str">
        <f>E19</f>
        <v>SONET Building s.r.o</v>
      </c>
      <c r="G87" s="40"/>
      <c r="H87" s="40"/>
      <c r="I87" s="146" t="s">
        <v>33</v>
      </c>
      <c r="J87" s="37" t="str">
        <f>E25</f>
        <v>Sodomka Lukáš</v>
      </c>
      <c r="K87" s="40"/>
      <c r="L87" s="44"/>
    </row>
    <row r="88" spans="2:12" s="1" customFormat="1" ht="13.65" customHeight="1">
      <c r="B88" s="39"/>
      <c r="C88" s="33" t="s">
        <v>31</v>
      </c>
      <c r="D88" s="40"/>
      <c r="E88" s="40"/>
      <c r="F88" s="28" t="str">
        <f>IF(E22="","",E22)</f>
        <v>Vyplň údaj</v>
      </c>
      <c r="G88" s="40"/>
      <c r="H88" s="40"/>
      <c r="I88" s="146" t="s">
        <v>36</v>
      </c>
      <c r="J88" s="37" t="str">
        <f>E28</f>
        <v>Toman Martin</v>
      </c>
      <c r="K88" s="40"/>
      <c r="L88" s="44"/>
    </row>
    <row r="89" spans="2:12" s="1" customFormat="1" ht="10.3" customHeight="1">
      <c r="B89" s="39"/>
      <c r="C89" s="40"/>
      <c r="D89" s="40"/>
      <c r="E89" s="40"/>
      <c r="F89" s="40"/>
      <c r="G89" s="40"/>
      <c r="H89" s="40"/>
      <c r="I89" s="144"/>
      <c r="J89" s="40"/>
      <c r="K89" s="40"/>
      <c r="L89" s="44"/>
    </row>
    <row r="90" spans="2:20" s="10" customFormat="1" ht="29.25" customHeight="1">
      <c r="B90" s="191"/>
      <c r="C90" s="192" t="s">
        <v>207</v>
      </c>
      <c r="D90" s="193" t="s">
        <v>60</v>
      </c>
      <c r="E90" s="193" t="s">
        <v>56</v>
      </c>
      <c r="F90" s="193" t="s">
        <v>57</v>
      </c>
      <c r="G90" s="193" t="s">
        <v>208</v>
      </c>
      <c r="H90" s="193" t="s">
        <v>209</v>
      </c>
      <c r="I90" s="194" t="s">
        <v>210</v>
      </c>
      <c r="J90" s="193" t="s">
        <v>176</v>
      </c>
      <c r="K90" s="195" t="s">
        <v>211</v>
      </c>
      <c r="L90" s="196"/>
      <c r="M90" s="88" t="s">
        <v>21</v>
      </c>
      <c r="N90" s="89" t="s">
        <v>45</v>
      </c>
      <c r="O90" s="89" t="s">
        <v>212</v>
      </c>
      <c r="P90" s="89" t="s">
        <v>213</v>
      </c>
      <c r="Q90" s="89" t="s">
        <v>214</v>
      </c>
      <c r="R90" s="89" t="s">
        <v>215</v>
      </c>
      <c r="S90" s="89" t="s">
        <v>216</v>
      </c>
      <c r="T90" s="90" t="s">
        <v>217</v>
      </c>
    </row>
    <row r="91" spans="2:63" s="1" customFormat="1" ht="22.8" customHeight="1">
      <c r="B91" s="39"/>
      <c r="C91" s="95" t="s">
        <v>218</v>
      </c>
      <c r="D91" s="40"/>
      <c r="E91" s="40"/>
      <c r="F91" s="40"/>
      <c r="G91" s="40"/>
      <c r="H91" s="40"/>
      <c r="I91" s="144"/>
      <c r="J91" s="197">
        <f>BK91</f>
        <v>0</v>
      </c>
      <c r="K91" s="40"/>
      <c r="L91" s="44"/>
      <c r="M91" s="91"/>
      <c r="N91" s="92"/>
      <c r="O91" s="92"/>
      <c r="P91" s="198">
        <f>SUM(P92:P104)</f>
        <v>0</v>
      </c>
      <c r="Q91" s="92"/>
      <c r="R91" s="198">
        <f>SUM(R92:R104)</f>
        <v>0</v>
      </c>
      <c r="S91" s="92"/>
      <c r="T91" s="199">
        <f>SUM(T92:T104)</f>
        <v>0</v>
      </c>
      <c r="AT91" s="18" t="s">
        <v>74</v>
      </c>
      <c r="AU91" s="18" t="s">
        <v>177</v>
      </c>
      <c r="BK91" s="200">
        <f>SUM(BK92:BK104)</f>
        <v>0</v>
      </c>
    </row>
    <row r="92" spans="2:65" s="1" customFormat="1" ht="56.25" customHeight="1">
      <c r="B92" s="39"/>
      <c r="C92" s="217" t="s">
        <v>82</v>
      </c>
      <c r="D92" s="217" t="s">
        <v>223</v>
      </c>
      <c r="E92" s="218" t="s">
        <v>82</v>
      </c>
      <c r="F92" s="219" t="s">
        <v>2721</v>
      </c>
      <c r="G92" s="220" t="s">
        <v>1266</v>
      </c>
      <c r="H92" s="221">
        <v>4</v>
      </c>
      <c r="I92" s="222"/>
      <c r="J92" s="223">
        <f>ROUND(I92*H92,2)</f>
        <v>0</v>
      </c>
      <c r="K92" s="219" t="s">
        <v>365</v>
      </c>
      <c r="L92" s="44"/>
      <c r="M92" s="224" t="s">
        <v>21</v>
      </c>
      <c r="N92" s="225" t="s">
        <v>46</v>
      </c>
      <c r="O92" s="80"/>
      <c r="P92" s="226">
        <f>O92*H92</f>
        <v>0</v>
      </c>
      <c r="Q92" s="226">
        <v>0</v>
      </c>
      <c r="R92" s="226">
        <f>Q92*H92</f>
        <v>0</v>
      </c>
      <c r="S92" s="226">
        <v>0</v>
      </c>
      <c r="T92" s="227">
        <f>S92*H92</f>
        <v>0</v>
      </c>
      <c r="AR92" s="18" t="s">
        <v>228</v>
      </c>
      <c r="AT92" s="18" t="s">
        <v>223</v>
      </c>
      <c r="AU92" s="18" t="s">
        <v>75</v>
      </c>
      <c r="AY92" s="18" t="s">
        <v>221</v>
      </c>
      <c r="BE92" s="228">
        <f>IF(N92="základní",J92,0)</f>
        <v>0</v>
      </c>
      <c r="BF92" s="228">
        <f>IF(N92="snížená",J92,0)</f>
        <v>0</v>
      </c>
      <c r="BG92" s="228">
        <f>IF(N92="zákl. přenesená",J92,0)</f>
        <v>0</v>
      </c>
      <c r="BH92" s="228">
        <f>IF(N92="sníž. přenesená",J92,0)</f>
        <v>0</v>
      </c>
      <c r="BI92" s="228">
        <f>IF(N92="nulová",J92,0)</f>
        <v>0</v>
      </c>
      <c r="BJ92" s="18" t="s">
        <v>82</v>
      </c>
      <c r="BK92" s="228">
        <f>ROUND(I92*H92,2)</f>
        <v>0</v>
      </c>
      <c r="BL92" s="18" t="s">
        <v>228</v>
      </c>
      <c r="BM92" s="18" t="s">
        <v>84</v>
      </c>
    </row>
    <row r="93" spans="2:65" s="1" customFormat="1" ht="45" customHeight="1">
      <c r="B93" s="39"/>
      <c r="C93" s="217" t="s">
        <v>84</v>
      </c>
      <c r="D93" s="217" t="s">
        <v>223</v>
      </c>
      <c r="E93" s="218" t="s">
        <v>84</v>
      </c>
      <c r="F93" s="219" t="s">
        <v>2722</v>
      </c>
      <c r="G93" s="220" t="s">
        <v>1266</v>
      </c>
      <c r="H93" s="221">
        <v>1</v>
      </c>
      <c r="I93" s="222"/>
      <c r="J93" s="223">
        <f>ROUND(I93*H93,2)</f>
        <v>0</v>
      </c>
      <c r="K93" s="219" t="s">
        <v>365</v>
      </c>
      <c r="L93" s="44"/>
      <c r="M93" s="224" t="s">
        <v>21</v>
      </c>
      <c r="N93" s="225" t="s">
        <v>46</v>
      </c>
      <c r="O93" s="80"/>
      <c r="P93" s="226">
        <f>O93*H93</f>
        <v>0</v>
      </c>
      <c r="Q93" s="226">
        <v>0</v>
      </c>
      <c r="R93" s="226">
        <f>Q93*H93</f>
        <v>0</v>
      </c>
      <c r="S93" s="226">
        <v>0</v>
      </c>
      <c r="T93" s="227">
        <f>S93*H93</f>
        <v>0</v>
      </c>
      <c r="AR93" s="18" t="s">
        <v>228</v>
      </c>
      <c r="AT93" s="18" t="s">
        <v>223</v>
      </c>
      <c r="AU93" s="18" t="s">
        <v>75</v>
      </c>
      <c r="AY93" s="18" t="s">
        <v>221</v>
      </c>
      <c r="BE93" s="228">
        <f>IF(N93="základní",J93,0)</f>
        <v>0</v>
      </c>
      <c r="BF93" s="228">
        <f>IF(N93="snížená",J93,0)</f>
        <v>0</v>
      </c>
      <c r="BG93" s="228">
        <f>IF(N93="zákl. přenesená",J93,0)</f>
        <v>0</v>
      </c>
      <c r="BH93" s="228">
        <f>IF(N93="sníž. přenesená",J93,0)</f>
        <v>0</v>
      </c>
      <c r="BI93" s="228">
        <f>IF(N93="nulová",J93,0)</f>
        <v>0</v>
      </c>
      <c r="BJ93" s="18" t="s">
        <v>82</v>
      </c>
      <c r="BK93" s="228">
        <f>ROUND(I93*H93,2)</f>
        <v>0</v>
      </c>
      <c r="BL93" s="18" t="s">
        <v>228</v>
      </c>
      <c r="BM93" s="18" t="s">
        <v>228</v>
      </c>
    </row>
    <row r="94" spans="2:65" s="1" customFormat="1" ht="16.5" customHeight="1">
      <c r="B94" s="39"/>
      <c r="C94" s="217" t="s">
        <v>101</v>
      </c>
      <c r="D94" s="217" t="s">
        <v>223</v>
      </c>
      <c r="E94" s="218" t="s">
        <v>101</v>
      </c>
      <c r="F94" s="219" t="s">
        <v>2723</v>
      </c>
      <c r="G94" s="220" t="s">
        <v>1266</v>
      </c>
      <c r="H94" s="221">
        <v>1</v>
      </c>
      <c r="I94" s="222"/>
      <c r="J94" s="223">
        <f>ROUND(I94*H94,2)</f>
        <v>0</v>
      </c>
      <c r="K94" s="219" t="s">
        <v>365</v>
      </c>
      <c r="L94" s="44"/>
      <c r="M94" s="224" t="s">
        <v>21</v>
      </c>
      <c r="N94" s="225" t="s">
        <v>46</v>
      </c>
      <c r="O94" s="80"/>
      <c r="P94" s="226">
        <f>O94*H94</f>
        <v>0</v>
      </c>
      <c r="Q94" s="226">
        <v>0</v>
      </c>
      <c r="R94" s="226">
        <f>Q94*H94</f>
        <v>0</v>
      </c>
      <c r="S94" s="226">
        <v>0</v>
      </c>
      <c r="T94" s="227">
        <f>S94*H94</f>
        <v>0</v>
      </c>
      <c r="AR94" s="18" t="s">
        <v>228</v>
      </c>
      <c r="AT94" s="18" t="s">
        <v>223</v>
      </c>
      <c r="AU94" s="18" t="s">
        <v>75</v>
      </c>
      <c r="AY94" s="18" t="s">
        <v>221</v>
      </c>
      <c r="BE94" s="228">
        <f>IF(N94="základní",J94,0)</f>
        <v>0</v>
      </c>
      <c r="BF94" s="228">
        <f>IF(N94="snížená",J94,0)</f>
        <v>0</v>
      </c>
      <c r="BG94" s="228">
        <f>IF(N94="zákl. přenesená",J94,0)</f>
        <v>0</v>
      </c>
      <c r="BH94" s="228">
        <f>IF(N94="sníž. přenesená",J94,0)</f>
        <v>0</v>
      </c>
      <c r="BI94" s="228">
        <f>IF(N94="nulová",J94,0)</f>
        <v>0</v>
      </c>
      <c r="BJ94" s="18" t="s">
        <v>82</v>
      </c>
      <c r="BK94" s="228">
        <f>ROUND(I94*H94,2)</f>
        <v>0</v>
      </c>
      <c r="BL94" s="18" t="s">
        <v>228</v>
      </c>
      <c r="BM94" s="18" t="s">
        <v>271</v>
      </c>
    </row>
    <row r="95" spans="2:65" s="1" customFormat="1" ht="16.5" customHeight="1">
      <c r="B95" s="39"/>
      <c r="C95" s="217" t="s">
        <v>228</v>
      </c>
      <c r="D95" s="217" t="s">
        <v>223</v>
      </c>
      <c r="E95" s="218" t="s">
        <v>228</v>
      </c>
      <c r="F95" s="219" t="s">
        <v>2708</v>
      </c>
      <c r="G95" s="220" t="s">
        <v>1266</v>
      </c>
      <c r="H95" s="221">
        <v>4</v>
      </c>
      <c r="I95" s="222"/>
      <c r="J95" s="223">
        <f>ROUND(I95*H95,2)</f>
        <v>0</v>
      </c>
      <c r="K95" s="219" t="s">
        <v>365</v>
      </c>
      <c r="L95" s="44"/>
      <c r="M95" s="224" t="s">
        <v>21</v>
      </c>
      <c r="N95" s="225" t="s">
        <v>46</v>
      </c>
      <c r="O95" s="80"/>
      <c r="P95" s="226">
        <f>O95*H95</f>
        <v>0</v>
      </c>
      <c r="Q95" s="226">
        <v>0</v>
      </c>
      <c r="R95" s="226">
        <f>Q95*H95</f>
        <v>0</v>
      </c>
      <c r="S95" s="226">
        <v>0</v>
      </c>
      <c r="T95" s="227">
        <f>S95*H95</f>
        <v>0</v>
      </c>
      <c r="AR95" s="18" t="s">
        <v>228</v>
      </c>
      <c r="AT95" s="18" t="s">
        <v>223</v>
      </c>
      <c r="AU95" s="18" t="s">
        <v>75</v>
      </c>
      <c r="AY95" s="18" t="s">
        <v>221</v>
      </c>
      <c r="BE95" s="228">
        <f>IF(N95="základní",J95,0)</f>
        <v>0</v>
      </c>
      <c r="BF95" s="228">
        <f>IF(N95="snížená",J95,0)</f>
        <v>0</v>
      </c>
      <c r="BG95" s="228">
        <f>IF(N95="zákl. přenesená",J95,0)</f>
        <v>0</v>
      </c>
      <c r="BH95" s="228">
        <f>IF(N95="sníž. přenesená",J95,0)</f>
        <v>0</v>
      </c>
      <c r="BI95" s="228">
        <f>IF(N95="nulová",J95,0)</f>
        <v>0</v>
      </c>
      <c r="BJ95" s="18" t="s">
        <v>82</v>
      </c>
      <c r="BK95" s="228">
        <f>ROUND(I95*H95,2)</f>
        <v>0</v>
      </c>
      <c r="BL95" s="18" t="s">
        <v>228</v>
      </c>
      <c r="BM95" s="18" t="s">
        <v>282</v>
      </c>
    </row>
    <row r="96" spans="2:65" s="1" customFormat="1" ht="16.5" customHeight="1">
      <c r="B96" s="39"/>
      <c r="C96" s="217" t="s">
        <v>267</v>
      </c>
      <c r="D96" s="217" t="s">
        <v>223</v>
      </c>
      <c r="E96" s="218" t="s">
        <v>267</v>
      </c>
      <c r="F96" s="219" t="s">
        <v>2701</v>
      </c>
      <c r="G96" s="220" t="s">
        <v>730</v>
      </c>
      <c r="H96" s="221">
        <v>122</v>
      </c>
      <c r="I96" s="222"/>
      <c r="J96" s="223">
        <f>ROUND(I96*H96,2)</f>
        <v>0</v>
      </c>
      <c r="K96" s="219" t="s">
        <v>365</v>
      </c>
      <c r="L96" s="44"/>
      <c r="M96" s="224" t="s">
        <v>21</v>
      </c>
      <c r="N96" s="225" t="s">
        <v>46</v>
      </c>
      <c r="O96" s="80"/>
      <c r="P96" s="226">
        <f>O96*H96</f>
        <v>0</v>
      </c>
      <c r="Q96" s="226">
        <v>0</v>
      </c>
      <c r="R96" s="226">
        <f>Q96*H96</f>
        <v>0</v>
      </c>
      <c r="S96" s="226">
        <v>0</v>
      </c>
      <c r="T96" s="227">
        <f>S96*H96</f>
        <v>0</v>
      </c>
      <c r="AR96" s="18" t="s">
        <v>228</v>
      </c>
      <c r="AT96" s="18" t="s">
        <v>223</v>
      </c>
      <c r="AU96" s="18" t="s">
        <v>75</v>
      </c>
      <c r="AY96" s="18" t="s">
        <v>221</v>
      </c>
      <c r="BE96" s="228">
        <f>IF(N96="základní",J96,0)</f>
        <v>0</v>
      </c>
      <c r="BF96" s="228">
        <f>IF(N96="snížená",J96,0)</f>
        <v>0</v>
      </c>
      <c r="BG96" s="228">
        <f>IF(N96="zákl. přenesená",J96,0)</f>
        <v>0</v>
      </c>
      <c r="BH96" s="228">
        <f>IF(N96="sníž. přenesená",J96,0)</f>
        <v>0</v>
      </c>
      <c r="BI96" s="228">
        <f>IF(N96="nulová",J96,0)</f>
        <v>0</v>
      </c>
      <c r="BJ96" s="18" t="s">
        <v>82</v>
      </c>
      <c r="BK96" s="228">
        <f>ROUND(I96*H96,2)</f>
        <v>0</v>
      </c>
      <c r="BL96" s="18" t="s">
        <v>228</v>
      </c>
      <c r="BM96" s="18" t="s">
        <v>292</v>
      </c>
    </row>
    <row r="97" spans="2:65" s="1" customFormat="1" ht="16.5" customHeight="1">
      <c r="B97" s="39"/>
      <c r="C97" s="217" t="s">
        <v>271</v>
      </c>
      <c r="D97" s="217" t="s">
        <v>223</v>
      </c>
      <c r="E97" s="218" t="s">
        <v>271</v>
      </c>
      <c r="F97" s="219" t="s">
        <v>2724</v>
      </c>
      <c r="G97" s="220" t="s">
        <v>1266</v>
      </c>
      <c r="H97" s="221">
        <v>4</v>
      </c>
      <c r="I97" s="222"/>
      <c r="J97" s="223">
        <f>ROUND(I97*H97,2)</f>
        <v>0</v>
      </c>
      <c r="K97" s="219" t="s">
        <v>365</v>
      </c>
      <c r="L97" s="44"/>
      <c r="M97" s="224" t="s">
        <v>21</v>
      </c>
      <c r="N97" s="225" t="s">
        <v>46</v>
      </c>
      <c r="O97" s="80"/>
      <c r="P97" s="226">
        <f>O97*H97</f>
        <v>0</v>
      </c>
      <c r="Q97" s="226">
        <v>0</v>
      </c>
      <c r="R97" s="226">
        <f>Q97*H97</f>
        <v>0</v>
      </c>
      <c r="S97" s="226">
        <v>0</v>
      </c>
      <c r="T97" s="227">
        <f>S97*H97</f>
        <v>0</v>
      </c>
      <c r="AR97" s="18" t="s">
        <v>228</v>
      </c>
      <c r="AT97" s="18" t="s">
        <v>223</v>
      </c>
      <c r="AU97" s="18" t="s">
        <v>75</v>
      </c>
      <c r="AY97" s="18" t="s">
        <v>221</v>
      </c>
      <c r="BE97" s="228">
        <f>IF(N97="základní",J97,0)</f>
        <v>0</v>
      </c>
      <c r="BF97" s="228">
        <f>IF(N97="snížená",J97,0)</f>
        <v>0</v>
      </c>
      <c r="BG97" s="228">
        <f>IF(N97="zákl. přenesená",J97,0)</f>
        <v>0</v>
      </c>
      <c r="BH97" s="228">
        <f>IF(N97="sníž. přenesená",J97,0)</f>
        <v>0</v>
      </c>
      <c r="BI97" s="228">
        <f>IF(N97="nulová",J97,0)</f>
        <v>0</v>
      </c>
      <c r="BJ97" s="18" t="s">
        <v>82</v>
      </c>
      <c r="BK97" s="228">
        <f>ROUND(I97*H97,2)</f>
        <v>0</v>
      </c>
      <c r="BL97" s="18" t="s">
        <v>228</v>
      </c>
      <c r="BM97" s="18" t="s">
        <v>305</v>
      </c>
    </row>
    <row r="98" spans="2:65" s="1" customFormat="1" ht="16.5" customHeight="1">
      <c r="B98" s="39"/>
      <c r="C98" s="217" t="s">
        <v>276</v>
      </c>
      <c r="D98" s="217" t="s">
        <v>223</v>
      </c>
      <c r="E98" s="218" t="s">
        <v>276</v>
      </c>
      <c r="F98" s="219" t="s">
        <v>2725</v>
      </c>
      <c r="G98" s="220" t="s">
        <v>1266</v>
      </c>
      <c r="H98" s="221">
        <v>4</v>
      </c>
      <c r="I98" s="222"/>
      <c r="J98" s="223">
        <f>ROUND(I98*H98,2)</f>
        <v>0</v>
      </c>
      <c r="K98" s="219" t="s">
        <v>365</v>
      </c>
      <c r="L98" s="44"/>
      <c r="M98" s="224" t="s">
        <v>21</v>
      </c>
      <c r="N98" s="225" t="s">
        <v>46</v>
      </c>
      <c r="O98" s="80"/>
      <c r="P98" s="226">
        <f>O98*H98</f>
        <v>0</v>
      </c>
      <c r="Q98" s="226">
        <v>0</v>
      </c>
      <c r="R98" s="226">
        <f>Q98*H98</f>
        <v>0</v>
      </c>
      <c r="S98" s="226">
        <v>0</v>
      </c>
      <c r="T98" s="227">
        <f>S98*H98</f>
        <v>0</v>
      </c>
      <c r="AR98" s="18" t="s">
        <v>228</v>
      </c>
      <c r="AT98" s="18" t="s">
        <v>223</v>
      </c>
      <c r="AU98" s="18" t="s">
        <v>75</v>
      </c>
      <c r="AY98" s="18" t="s">
        <v>221</v>
      </c>
      <c r="BE98" s="228">
        <f>IF(N98="základní",J98,0)</f>
        <v>0</v>
      </c>
      <c r="BF98" s="228">
        <f>IF(N98="snížená",J98,0)</f>
        <v>0</v>
      </c>
      <c r="BG98" s="228">
        <f>IF(N98="zákl. přenesená",J98,0)</f>
        <v>0</v>
      </c>
      <c r="BH98" s="228">
        <f>IF(N98="sníž. přenesená",J98,0)</f>
        <v>0</v>
      </c>
      <c r="BI98" s="228">
        <f>IF(N98="nulová",J98,0)</f>
        <v>0</v>
      </c>
      <c r="BJ98" s="18" t="s">
        <v>82</v>
      </c>
      <c r="BK98" s="228">
        <f>ROUND(I98*H98,2)</f>
        <v>0</v>
      </c>
      <c r="BL98" s="18" t="s">
        <v>228</v>
      </c>
      <c r="BM98" s="18" t="s">
        <v>333</v>
      </c>
    </row>
    <row r="99" spans="2:65" s="1" customFormat="1" ht="16.5" customHeight="1">
      <c r="B99" s="39"/>
      <c r="C99" s="217" t="s">
        <v>282</v>
      </c>
      <c r="D99" s="217" t="s">
        <v>223</v>
      </c>
      <c r="E99" s="218" t="s">
        <v>282</v>
      </c>
      <c r="F99" s="219" t="s">
        <v>2726</v>
      </c>
      <c r="G99" s="220" t="s">
        <v>2590</v>
      </c>
      <c r="H99" s="221">
        <v>1</v>
      </c>
      <c r="I99" s="222"/>
      <c r="J99" s="223">
        <f>ROUND(I99*H99,2)</f>
        <v>0</v>
      </c>
      <c r="K99" s="219" t="s">
        <v>365</v>
      </c>
      <c r="L99" s="44"/>
      <c r="M99" s="224" t="s">
        <v>21</v>
      </c>
      <c r="N99" s="225" t="s">
        <v>46</v>
      </c>
      <c r="O99" s="80"/>
      <c r="P99" s="226">
        <f>O99*H99</f>
        <v>0</v>
      </c>
      <c r="Q99" s="226">
        <v>0</v>
      </c>
      <c r="R99" s="226">
        <f>Q99*H99</f>
        <v>0</v>
      </c>
      <c r="S99" s="226">
        <v>0</v>
      </c>
      <c r="T99" s="227">
        <f>S99*H99</f>
        <v>0</v>
      </c>
      <c r="AR99" s="18" t="s">
        <v>228</v>
      </c>
      <c r="AT99" s="18" t="s">
        <v>223</v>
      </c>
      <c r="AU99" s="18" t="s">
        <v>75</v>
      </c>
      <c r="AY99" s="18" t="s">
        <v>221</v>
      </c>
      <c r="BE99" s="228">
        <f>IF(N99="základní",J99,0)</f>
        <v>0</v>
      </c>
      <c r="BF99" s="228">
        <f>IF(N99="snížená",J99,0)</f>
        <v>0</v>
      </c>
      <c r="BG99" s="228">
        <f>IF(N99="zákl. přenesená",J99,0)</f>
        <v>0</v>
      </c>
      <c r="BH99" s="228">
        <f>IF(N99="sníž. přenesená",J99,0)</f>
        <v>0</v>
      </c>
      <c r="BI99" s="228">
        <f>IF(N99="nulová",J99,0)</f>
        <v>0</v>
      </c>
      <c r="BJ99" s="18" t="s">
        <v>82</v>
      </c>
      <c r="BK99" s="228">
        <f>ROUND(I99*H99,2)</f>
        <v>0</v>
      </c>
      <c r="BL99" s="18" t="s">
        <v>228</v>
      </c>
      <c r="BM99" s="18" t="s">
        <v>350</v>
      </c>
    </row>
    <row r="100" spans="2:65" s="1" customFormat="1" ht="16.5" customHeight="1">
      <c r="B100" s="39"/>
      <c r="C100" s="217" t="s">
        <v>287</v>
      </c>
      <c r="D100" s="217" t="s">
        <v>223</v>
      </c>
      <c r="E100" s="218" t="s">
        <v>287</v>
      </c>
      <c r="F100" s="219" t="s">
        <v>2727</v>
      </c>
      <c r="G100" s="220" t="s">
        <v>2590</v>
      </c>
      <c r="H100" s="221">
        <v>1</v>
      </c>
      <c r="I100" s="222"/>
      <c r="J100" s="223">
        <f>ROUND(I100*H100,2)</f>
        <v>0</v>
      </c>
      <c r="K100" s="219" t="s">
        <v>365</v>
      </c>
      <c r="L100" s="44"/>
      <c r="M100" s="224" t="s">
        <v>21</v>
      </c>
      <c r="N100" s="225" t="s">
        <v>46</v>
      </c>
      <c r="O100" s="80"/>
      <c r="P100" s="226">
        <f>O100*H100</f>
        <v>0</v>
      </c>
      <c r="Q100" s="226">
        <v>0</v>
      </c>
      <c r="R100" s="226">
        <f>Q100*H100</f>
        <v>0</v>
      </c>
      <c r="S100" s="226">
        <v>0</v>
      </c>
      <c r="T100" s="227">
        <f>S100*H100</f>
        <v>0</v>
      </c>
      <c r="AR100" s="18" t="s">
        <v>228</v>
      </c>
      <c r="AT100" s="18" t="s">
        <v>223</v>
      </c>
      <c r="AU100" s="18" t="s">
        <v>75</v>
      </c>
      <c r="AY100" s="18" t="s">
        <v>221</v>
      </c>
      <c r="BE100" s="228">
        <f>IF(N100="základní",J100,0)</f>
        <v>0</v>
      </c>
      <c r="BF100" s="228">
        <f>IF(N100="snížená",J100,0)</f>
        <v>0</v>
      </c>
      <c r="BG100" s="228">
        <f>IF(N100="zákl. přenesená",J100,0)</f>
        <v>0</v>
      </c>
      <c r="BH100" s="228">
        <f>IF(N100="sníž. přenesená",J100,0)</f>
        <v>0</v>
      </c>
      <c r="BI100" s="228">
        <f>IF(N100="nulová",J100,0)</f>
        <v>0</v>
      </c>
      <c r="BJ100" s="18" t="s">
        <v>82</v>
      </c>
      <c r="BK100" s="228">
        <f>ROUND(I100*H100,2)</f>
        <v>0</v>
      </c>
      <c r="BL100" s="18" t="s">
        <v>228</v>
      </c>
      <c r="BM100" s="18" t="s">
        <v>362</v>
      </c>
    </row>
    <row r="101" spans="2:65" s="1" customFormat="1" ht="16.5" customHeight="1">
      <c r="B101" s="39"/>
      <c r="C101" s="217" t="s">
        <v>292</v>
      </c>
      <c r="D101" s="217" t="s">
        <v>223</v>
      </c>
      <c r="E101" s="218" t="s">
        <v>292</v>
      </c>
      <c r="F101" s="219" t="s">
        <v>2728</v>
      </c>
      <c r="G101" s="220" t="s">
        <v>1266</v>
      </c>
      <c r="H101" s="221">
        <v>12</v>
      </c>
      <c r="I101" s="222"/>
      <c r="J101" s="223">
        <f>ROUND(I101*H101,2)</f>
        <v>0</v>
      </c>
      <c r="K101" s="219" t="s">
        <v>365</v>
      </c>
      <c r="L101" s="44"/>
      <c r="M101" s="224" t="s">
        <v>21</v>
      </c>
      <c r="N101" s="225" t="s">
        <v>46</v>
      </c>
      <c r="O101" s="80"/>
      <c r="P101" s="226">
        <f>O101*H101</f>
        <v>0</v>
      </c>
      <c r="Q101" s="226">
        <v>0</v>
      </c>
      <c r="R101" s="226">
        <f>Q101*H101</f>
        <v>0</v>
      </c>
      <c r="S101" s="226">
        <v>0</v>
      </c>
      <c r="T101" s="227">
        <f>S101*H101</f>
        <v>0</v>
      </c>
      <c r="AR101" s="18" t="s">
        <v>228</v>
      </c>
      <c r="AT101" s="18" t="s">
        <v>223</v>
      </c>
      <c r="AU101" s="18" t="s">
        <v>75</v>
      </c>
      <c r="AY101" s="18" t="s">
        <v>221</v>
      </c>
      <c r="BE101" s="228">
        <f>IF(N101="základní",J101,0)</f>
        <v>0</v>
      </c>
      <c r="BF101" s="228">
        <f>IF(N101="snížená",J101,0)</f>
        <v>0</v>
      </c>
      <c r="BG101" s="228">
        <f>IF(N101="zákl. přenesená",J101,0)</f>
        <v>0</v>
      </c>
      <c r="BH101" s="228">
        <f>IF(N101="sníž. přenesená",J101,0)</f>
        <v>0</v>
      </c>
      <c r="BI101" s="228">
        <f>IF(N101="nulová",J101,0)</f>
        <v>0</v>
      </c>
      <c r="BJ101" s="18" t="s">
        <v>82</v>
      </c>
      <c r="BK101" s="228">
        <f>ROUND(I101*H101,2)</f>
        <v>0</v>
      </c>
      <c r="BL101" s="18" t="s">
        <v>228</v>
      </c>
      <c r="BM101" s="18" t="s">
        <v>383</v>
      </c>
    </row>
    <row r="102" spans="2:65" s="1" customFormat="1" ht="16.5" customHeight="1">
      <c r="B102" s="39"/>
      <c r="C102" s="217" t="s">
        <v>299</v>
      </c>
      <c r="D102" s="217" t="s">
        <v>223</v>
      </c>
      <c r="E102" s="218" t="s">
        <v>299</v>
      </c>
      <c r="F102" s="219" t="s">
        <v>2729</v>
      </c>
      <c r="G102" s="220" t="s">
        <v>1266</v>
      </c>
      <c r="H102" s="221">
        <v>1</v>
      </c>
      <c r="I102" s="222"/>
      <c r="J102" s="223">
        <f>ROUND(I102*H102,2)</f>
        <v>0</v>
      </c>
      <c r="K102" s="219" t="s">
        <v>365</v>
      </c>
      <c r="L102" s="44"/>
      <c r="M102" s="224" t="s">
        <v>21</v>
      </c>
      <c r="N102" s="225" t="s">
        <v>46</v>
      </c>
      <c r="O102" s="80"/>
      <c r="P102" s="226">
        <f>O102*H102</f>
        <v>0</v>
      </c>
      <c r="Q102" s="226">
        <v>0</v>
      </c>
      <c r="R102" s="226">
        <f>Q102*H102</f>
        <v>0</v>
      </c>
      <c r="S102" s="226">
        <v>0</v>
      </c>
      <c r="T102" s="227">
        <f>S102*H102</f>
        <v>0</v>
      </c>
      <c r="AR102" s="18" t="s">
        <v>228</v>
      </c>
      <c r="AT102" s="18" t="s">
        <v>223</v>
      </c>
      <c r="AU102" s="18" t="s">
        <v>75</v>
      </c>
      <c r="AY102" s="18" t="s">
        <v>221</v>
      </c>
      <c r="BE102" s="228">
        <f>IF(N102="základní",J102,0)</f>
        <v>0</v>
      </c>
      <c r="BF102" s="228">
        <f>IF(N102="snížená",J102,0)</f>
        <v>0</v>
      </c>
      <c r="BG102" s="228">
        <f>IF(N102="zákl. přenesená",J102,0)</f>
        <v>0</v>
      </c>
      <c r="BH102" s="228">
        <f>IF(N102="sníž. přenesená",J102,0)</f>
        <v>0</v>
      </c>
      <c r="BI102" s="228">
        <f>IF(N102="nulová",J102,0)</f>
        <v>0</v>
      </c>
      <c r="BJ102" s="18" t="s">
        <v>82</v>
      </c>
      <c r="BK102" s="228">
        <f>ROUND(I102*H102,2)</f>
        <v>0</v>
      </c>
      <c r="BL102" s="18" t="s">
        <v>228</v>
      </c>
      <c r="BM102" s="18" t="s">
        <v>399</v>
      </c>
    </row>
    <row r="103" spans="2:65" s="1" customFormat="1" ht="16.5" customHeight="1">
      <c r="B103" s="39"/>
      <c r="C103" s="217" t="s">
        <v>305</v>
      </c>
      <c r="D103" s="217" t="s">
        <v>223</v>
      </c>
      <c r="E103" s="218" t="s">
        <v>305</v>
      </c>
      <c r="F103" s="219" t="s">
        <v>2714</v>
      </c>
      <c r="G103" s="220" t="s">
        <v>1266</v>
      </c>
      <c r="H103" s="221">
        <v>6</v>
      </c>
      <c r="I103" s="222"/>
      <c r="J103" s="223">
        <f>ROUND(I103*H103,2)</f>
        <v>0</v>
      </c>
      <c r="K103" s="219" t="s">
        <v>365</v>
      </c>
      <c r="L103" s="44"/>
      <c r="M103" s="224" t="s">
        <v>21</v>
      </c>
      <c r="N103" s="225" t="s">
        <v>46</v>
      </c>
      <c r="O103" s="80"/>
      <c r="P103" s="226">
        <f>O103*H103</f>
        <v>0</v>
      </c>
      <c r="Q103" s="226">
        <v>0</v>
      </c>
      <c r="R103" s="226">
        <f>Q103*H103</f>
        <v>0</v>
      </c>
      <c r="S103" s="226">
        <v>0</v>
      </c>
      <c r="T103" s="227">
        <f>S103*H103</f>
        <v>0</v>
      </c>
      <c r="AR103" s="18" t="s">
        <v>228</v>
      </c>
      <c r="AT103" s="18" t="s">
        <v>223</v>
      </c>
      <c r="AU103" s="18" t="s">
        <v>75</v>
      </c>
      <c r="AY103" s="18" t="s">
        <v>221</v>
      </c>
      <c r="BE103" s="228">
        <f>IF(N103="základní",J103,0)</f>
        <v>0</v>
      </c>
      <c r="BF103" s="228">
        <f>IF(N103="snížená",J103,0)</f>
        <v>0</v>
      </c>
      <c r="BG103" s="228">
        <f>IF(N103="zákl. přenesená",J103,0)</f>
        <v>0</v>
      </c>
      <c r="BH103" s="228">
        <f>IF(N103="sníž. přenesená",J103,0)</f>
        <v>0</v>
      </c>
      <c r="BI103" s="228">
        <f>IF(N103="nulová",J103,0)</f>
        <v>0</v>
      </c>
      <c r="BJ103" s="18" t="s">
        <v>82</v>
      </c>
      <c r="BK103" s="228">
        <f>ROUND(I103*H103,2)</f>
        <v>0</v>
      </c>
      <c r="BL103" s="18" t="s">
        <v>228</v>
      </c>
      <c r="BM103" s="18" t="s">
        <v>418</v>
      </c>
    </row>
    <row r="104" spans="2:65" s="1" customFormat="1" ht="16.5" customHeight="1">
      <c r="B104" s="39"/>
      <c r="C104" s="217" t="s">
        <v>326</v>
      </c>
      <c r="D104" s="217" t="s">
        <v>223</v>
      </c>
      <c r="E104" s="218" t="s">
        <v>326</v>
      </c>
      <c r="F104" s="219" t="s">
        <v>2719</v>
      </c>
      <c r="G104" s="220" t="s">
        <v>2590</v>
      </c>
      <c r="H104" s="221">
        <v>1</v>
      </c>
      <c r="I104" s="222"/>
      <c r="J104" s="223">
        <f>ROUND(I104*H104,2)</f>
        <v>0</v>
      </c>
      <c r="K104" s="219" t="s">
        <v>365</v>
      </c>
      <c r="L104" s="44"/>
      <c r="M104" s="290" t="s">
        <v>21</v>
      </c>
      <c r="N104" s="291" t="s">
        <v>46</v>
      </c>
      <c r="O104" s="287"/>
      <c r="P104" s="288">
        <f>O104*H104</f>
        <v>0</v>
      </c>
      <c r="Q104" s="288">
        <v>0</v>
      </c>
      <c r="R104" s="288">
        <f>Q104*H104</f>
        <v>0</v>
      </c>
      <c r="S104" s="288">
        <v>0</v>
      </c>
      <c r="T104" s="289">
        <f>S104*H104</f>
        <v>0</v>
      </c>
      <c r="AR104" s="18" t="s">
        <v>228</v>
      </c>
      <c r="AT104" s="18" t="s">
        <v>223</v>
      </c>
      <c r="AU104" s="18" t="s">
        <v>75</v>
      </c>
      <c r="AY104" s="18" t="s">
        <v>221</v>
      </c>
      <c r="BE104" s="228">
        <f>IF(N104="základní",J104,0)</f>
        <v>0</v>
      </c>
      <c r="BF104" s="228">
        <f>IF(N104="snížená",J104,0)</f>
        <v>0</v>
      </c>
      <c r="BG104" s="228">
        <f>IF(N104="zákl. přenesená",J104,0)</f>
        <v>0</v>
      </c>
      <c r="BH104" s="228">
        <f>IF(N104="sníž. přenesená",J104,0)</f>
        <v>0</v>
      </c>
      <c r="BI104" s="228">
        <f>IF(N104="nulová",J104,0)</f>
        <v>0</v>
      </c>
      <c r="BJ104" s="18" t="s">
        <v>82</v>
      </c>
      <c r="BK104" s="228">
        <f>ROUND(I104*H104,2)</f>
        <v>0</v>
      </c>
      <c r="BL104" s="18" t="s">
        <v>228</v>
      </c>
      <c r="BM104" s="18" t="s">
        <v>430</v>
      </c>
    </row>
    <row r="105" spans="2:12" s="1" customFormat="1" ht="6.95" customHeight="1">
      <c r="B105" s="58"/>
      <c r="C105" s="59"/>
      <c r="D105" s="59"/>
      <c r="E105" s="59"/>
      <c r="F105" s="59"/>
      <c r="G105" s="59"/>
      <c r="H105" s="59"/>
      <c r="I105" s="168"/>
      <c r="J105" s="59"/>
      <c r="K105" s="59"/>
      <c r="L105" s="44"/>
    </row>
  </sheetData>
  <sheetProtection password="CC35" sheet="1" objects="1" scenarios="1" formatColumns="0" formatRows="0" autoFilter="0"/>
  <autoFilter ref="C90:K104"/>
  <mergeCells count="15">
    <mergeCell ref="E7:H7"/>
    <mergeCell ref="E11:H11"/>
    <mergeCell ref="E9:H9"/>
    <mergeCell ref="E13:H13"/>
    <mergeCell ref="E22:H22"/>
    <mergeCell ref="E31:H31"/>
    <mergeCell ref="E52:H52"/>
    <mergeCell ref="E56:H56"/>
    <mergeCell ref="E54:H54"/>
    <mergeCell ref="E58:H58"/>
    <mergeCell ref="E77:H77"/>
    <mergeCell ref="E81:H81"/>
    <mergeCell ref="E79:H79"/>
    <mergeCell ref="E83:H8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B2:BM98"/>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7"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8" t="s">
        <v>123</v>
      </c>
    </row>
    <row r="3" spans="2:46" ht="6.95" customHeight="1">
      <c r="B3" s="138"/>
      <c r="C3" s="139"/>
      <c r="D3" s="139"/>
      <c r="E3" s="139"/>
      <c r="F3" s="139"/>
      <c r="G3" s="139"/>
      <c r="H3" s="139"/>
      <c r="I3" s="140"/>
      <c r="J3" s="139"/>
      <c r="K3" s="139"/>
      <c r="L3" s="21"/>
      <c r="AT3" s="18" t="s">
        <v>84</v>
      </c>
    </row>
    <row r="4" spans="2:46" ht="24.95" customHeight="1">
      <c r="B4" s="21"/>
      <c r="D4" s="141" t="s">
        <v>169</v>
      </c>
      <c r="L4" s="21"/>
      <c r="M4" s="25" t="s">
        <v>10</v>
      </c>
      <c r="AT4" s="18" t="s">
        <v>4</v>
      </c>
    </row>
    <row r="5" spans="2:12" ht="6.95" customHeight="1">
      <c r="B5" s="21"/>
      <c r="L5" s="21"/>
    </row>
    <row r="6" spans="2:12" ht="12" customHeight="1">
      <c r="B6" s="21"/>
      <c r="D6" s="142" t="s">
        <v>16</v>
      </c>
      <c r="L6" s="21"/>
    </row>
    <row r="7" spans="2:12" ht="16.5" customHeight="1">
      <c r="B7" s="21"/>
      <c r="E7" s="143" t="str">
        <f>'Rekapitulace stavby'!K6</f>
        <v>Vestavba podkroví ZŠ Kmochova</v>
      </c>
      <c r="F7" s="142"/>
      <c r="G7" s="142"/>
      <c r="H7" s="142"/>
      <c r="L7" s="21"/>
    </row>
    <row r="8" spans="2:12" ht="12">
      <c r="B8" s="21"/>
      <c r="D8" s="142" t="s">
        <v>170</v>
      </c>
      <c r="L8" s="21"/>
    </row>
    <row r="9" spans="2:12" ht="16.5" customHeight="1">
      <c r="B9" s="21"/>
      <c r="E9" s="143" t="s">
        <v>171</v>
      </c>
      <c r="L9" s="21"/>
    </row>
    <row r="10" spans="2:12" ht="12" customHeight="1">
      <c r="B10" s="21"/>
      <c r="D10" s="142" t="s">
        <v>172</v>
      </c>
      <c r="L10" s="21"/>
    </row>
    <row r="11" spans="2:12" s="1" customFormat="1" ht="16.5" customHeight="1">
      <c r="B11" s="44"/>
      <c r="E11" s="142" t="s">
        <v>2680</v>
      </c>
      <c r="F11" s="1"/>
      <c r="G11" s="1"/>
      <c r="H11" s="1"/>
      <c r="I11" s="144"/>
      <c r="L11" s="44"/>
    </row>
    <row r="12" spans="2:12" s="1" customFormat="1" ht="12" customHeight="1">
      <c r="B12" s="44"/>
      <c r="D12" s="142" t="s">
        <v>2535</v>
      </c>
      <c r="I12" s="144"/>
      <c r="L12" s="44"/>
    </row>
    <row r="13" spans="2:12" s="1" customFormat="1" ht="36.95" customHeight="1">
      <c r="B13" s="44"/>
      <c r="E13" s="145" t="s">
        <v>2730</v>
      </c>
      <c r="F13" s="1"/>
      <c r="G13" s="1"/>
      <c r="H13" s="1"/>
      <c r="I13" s="144"/>
      <c r="L13" s="44"/>
    </row>
    <row r="14" spans="2:12" s="1" customFormat="1" ht="12">
      <c r="B14" s="44"/>
      <c r="I14" s="144"/>
      <c r="L14" s="44"/>
    </row>
    <row r="15" spans="2:12" s="1" customFormat="1" ht="12" customHeight="1">
      <c r="B15" s="44"/>
      <c r="D15" s="142" t="s">
        <v>18</v>
      </c>
      <c r="F15" s="18" t="s">
        <v>21</v>
      </c>
      <c r="I15" s="146" t="s">
        <v>20</v>
      </c>
      <c r="J15" s="18" t="s">
        <v>21</v>
      </c>
      <c r="L15" s="44"/>
    </row>
    <row r="16" spans="2:12" s="1" customFormat="1" ht="12" customHeight="1">
      <c r="B16" s="44"/>
      <c r="D16" s="142" t="s">
        <v>22</v>
      </c>
      <c r="F16" s="18" t="s">
        <v>23</v>
      </c>
      <c r="I16" s="146" t="s">
        <v>24</v>
      </c>
      <c r="J16" s="147" t="str">
        <f>'Rekapitulace stavby'!AN8</f>
        <v>8. 11. 2018</v>
      </c>
      <c r="L16" s="44"/>
    </row>
    <row r="17" spans="2:12" s="1" customFormat="1" ht="10.8" customHeight="1">
      <c r="B17" s="44"/>
      <c r="I17" s="144"/>
      <c r="L17" s="44"/>
    </row>
    <row r="18" spans="2:12" s="1" customFormat="1" ht="12" customHeight="1">
      <c r="B18" s="44"/>
      <c r="D18" s="142" t="s">
        <v>26</v>
      </c>
      <c r="I18" s="146" t="s">
        <v>27</v>
      </c>
      <c r="J18" s="18" t="s">
        <v>28</v>
      </c>
      <c r="L18" s="44"/>
    </row>
    <row r="19" spans="2:12" s="1" customFormat="1" ht="18" customHeight="1">
      <c r="B19" s="44"/>
      <c r="E19" s="18" t="s">
        <v>29</v>
      </c>
      <c r="I19" s="146" t="s">
        <v>30</v>
      </c>
      <c r="J19" s="18" t="s">
        <v>21</v>
      </c>
      <c r="L19" s="44"/>
    </row>
    <row r="20" spans="2:12" s="1" customFormat="1" ht="6.95" customHeight="1">
      <c r="B20" s="44"/>
      <c r="I20" s="144"/>
      <c r="L20" s="44"/>
    </row>
    <row r="21" spans="2:12" s="1" customFormat="1" ht="12" customHeight="1">
      <c r="B21" s="44"/>
      <c r="D21" s="142" t="s">
        <v>31</v>
      </c>
      <c r="I21" s="146" t="s">
        <v>27</v>
      </c>
      <c r="J21" s="34" t="str">
        <f>'Rekapitulace stavby'!AN13</f>
        <v>Vyplň údaj</v>
      </c>
      <c r="L21" s="44"/>
    </row>
    <row r="22" spans="2:12" s="1" customFormat="1" ht="18" customHeight="1">
      <c r="B22" s="44"/>
      <c r="E22" s="34" t="str">
        <f>'Rekapitulace stavby'!E14</f>
        <v>Vyplň údaj</v>
      </c>
      <c r="F22" s="18"/>
      <c r="G22" s="18"/>
      <c r="H22" s="18"/>
      <c r="I22" s="146" t="s">
        <v>30</v>
      </c>
      <c r="J22" s="34" t="str">
        <f>'Rekapitulace stavby'!AN14</f>
        <v>Vyplň údaj</v>
      </c>
      <c r="L22" s="44"/>
    </row>
    <row r="23" spans="2:12" s="1" customFormat="1" ht="6.95" customHeight="1">
      <c r="B23" s="44"/>
      <c r="I23" s="144"/>
      <c r="L23" s="44"/>
    </row>
    <row r="24" spans="2:12" s="1" customFormat="1" ht="12" customHeight="1">
      <c r="B24" s="44"/>
      <c r="D24" s="142" t="s">
        <v>33</v>
      </c>
      <c r="I24" s="146" t="s">
        <v>27</v>
      </c>
      <c r="J24" s="18" t="s">
        <v>21</v>
      </c>
      <c r="L24" s="44"/>
    </row>
    <row r="25" spans="2:12" s="1" customFormat="1" ht="18" customHeight="1">
      <c r="B25" s="44"/>
      <c r="E25" s="18" t="s">
        <v>34</v>
      </c>
      <c r="I25" s="146" t="s">
        <v>30</v>
      </c>
      <c r="J25" s="18" t="s">
        <v>21</v>
      </c>
      <c r="L25" s="44"/>
    </row>
    <row r="26" spans="2:12" s="1" customFormat="1" ht="6.95" customHeight="1">
      <c r="B26" s="44"/>
      <c r="I26" s="144"/>
      <c r="L26" s="44"/>
    </row>
    <row r="27" spans="2:12" s="1" customFormat="1" ht="12" customHeight="1">
      <c r="B27" s="44"/>
      <c r="D27" s="142" t="s">
        <v>36</v>
      </c>
      <c r="I27" s="146" t="s">
        <v>27</v>
      </c>
      <c r="J27" s="18" t="s">
        <v>37</v>
      </c>
      <c r="L27" s="44"/>
    </row>
    <row r="28" spans="2:12" s="1" customFormat="1" ht="18" customHeight="1">
      <c r="B28" s="44"/>
      <c r="E28" s="18" t="s">
        <v>38</v>
      </c>
      <c r="I28" s="146" t="s">
        <v>30</v>
      </c>
      <c r="J28" s="18" t="s">
        <v>21</v>
      </c>
      <c r="L28" s="44"/>
    </row>
    <row r="29" spans="2:12" s="1" customFormat="1" ht="6.95" customHeight="1">
      <c r="B29" s="44"/>
      <c r="I29" s="144"/>
      <c r="L29" s="44"/>
    </row>
    <row r="30" spans="2:12" s="1" customFormat="1" ht="12" customHeight="1">
      <c r="B30" s="44"/>
      <c r="D30" s="142" t="s">
        <v>39</v>
      </c>
      <c r="I30" s="144"/>
      <c r="L30" s="44"/>
    </row>
    <row r="31" spans="2:12" s="7" customFormat="1" ht="45" customHeight="1">
      <c r="B31" s="148"/>
      <c r="E31" s="149" t="s">
        <v>40</v>
      </c>
      <c r="F31" s="149"/>
      <c r="G31" s="149"/>
      <c r="H31" s="149"/>
      <c r="I31" s="150"/>
      <c r="L31" s="148"/>
    </row>
    <row r="32" spans="2:12" s="1" customFormat="1" ht="6.95" customHeight="1">
      <c r="B32" s="44"/>
      <c r="I32" s="144"/>
      <c r="L32" s="44"/>
    </row>
    <row r="33" spans="2:12" s="1" customFormat="1" ht="6.95" customHeight="1">
      <c r="B33" s="44"/>
      <c r="D33" s="72"/>
      <c r="E33" s="72"/>
      <c r="F33" s="72"/>
      <c r="G33" s="72"/>
      <c r="H33" s="72"/>
      <c r="I33" s="151"/>
      <c r="J33" s="72"/>
      <c r="K33" s="72"/>
      <c r="L33" s="44"/>
    </row>
    <row r="34" spans="2:12" s="1" customFormat="1" ht="25.4" customHeight="1">
      <c r="B34" s="44"/>
      <c r="D34" s="152" t="s">
        <v>41</v>
      </c>
      <c r="I34" s="144"/>
      <c r="J34" s="153">
        <f>ROUND(J91,2)</f>
        <v>0</v>
      </c>
      <c r="L34" s="44"/>
    </row>
    <row r="35" spans="2:12" s="1" customFormat="1" ht="6.95" customHeight="1">
      <c r="B35" s="44"/>
      <c r="D35" s="72"/>
      <c r="E35" s="72"/>
      <c r="F35" s="72"/>
      <c r="G35" s="72"/>
      <c r="H35" s="72"/>
      <c r="I35" s="151"/>
      <c r="J35" s="72"/>
      <c r="K35" s="72"/>
      <c r="L35" s="44"/>
    </row>
    <row r="36" spans="2:12" s="1" customFormat="1" ht="14.4" customHeight="1">
      <c r="B36" s="44"/>
      <c r="F36" s="154" t="s">
        <v>43</v>
      </c>
      <c r="I36" s="155" t="s">
        <v>42</v>
      </c>
      <c r="J36" s="154" t="s">
        <v>44</v>
      </c>
      <c r="L36" s="44"/>
    </row>
    <row r="37" spans="2:12" s="1" customFormat="1" ht="14.4" customHeight="1">
      <c r="B37" s="44"/>
      <c r="D37" s="142" t="s">
        <v>45</v>
      </c>
      <c r="E37" s="142" t="s">
        <v>46</v>
      </c>
      <c r="F37" s="156">
        <f>ROUND((SUM(BE91:BE97)),2)</f>
        <v>0</v>
      </c>
      <c r="I37" s="157">
        <v>0.21</v>
      </c>
      <c r="J37" s="156">
        <f>ROUND(((SUM(BE91:BE97))*I37),2)</f>
        <v>0</v>
      </c>
      <c r="L37" s="44"/>
    </row>
    <row r="38" spans="2:12" s="1" customFormat="1" ht="14.4" customHeight="1">
      <c r="B38" s="44"/>
      <c r="E38" s="142" t="s">
        <v>47</v>
      </c>
      <c r="F38" s="156">
        <f>ROUND((SUM(BF91:BF97)),2)</f>
        <v>0</v>
      </c>
      <c r="I38" s="157">
        <v>0.15</v>
      </c>
      <c r="J38" s="156">
        <f>ROUND(((SUM(BF91:BF97))*I38),2)</f>
        <v>0</v>
      </c>
      <c r="L38" s="44"/>
    </row>
    <row r="39" spans="2:12" s="1" customFormat="1" ht="14.4" customHeight="1" hidden="1">
      <c r="B39" s="44"/>
      <c r="E39" s="142" t="s">
        <v>48</v>
      </c>
      <c r="F39" s="156">
        <f>ROUND((SUM(BG91:BG97)),2)</f>
        <v>0</v>
      </c>
      <c r="I39" s="157">
        <v>0.21</v>
      </c>
      <c r="J39" s="156">
        <f>0</f>
        <v>0</v>
      </c>
      <c r="L39" s="44"/>
    </row>
    <row r="40" spans="2:12" s="1" customFormat="1" ht="14.4" customHeight="1" hidden="1">
      <c r="B40" s="44"/>
      <c r="E40" s="142" t="s">
        <v>49</v>
      </c>
      <c r="F40" s="156">
        <f>ROUND((SUM(BH91:BH97)),2)</f>
        <v>0</v>
      </c>
      <c r="I40" s="157">
        <v>0.15</v>
      </c>
      <c r="J40" s="156">
        <f>0</f>
        <v>0</v>
      </c>
      <c r="L40" s="44"/>
    </row>
    <row r="41" spans="2:12" s="1" customFormat="1" ht="14.4" customHeight="1" hidden="1">
      <c r="B41" s="44"/>
      <c r="E41" s="142" t="s">
        <v>50</v>
      </c>
      <c r="F41" s="156">
        <f>ROUND((SUM(BI91:BI97)),2)</f>
        <v>0</v>
      </c>
      <c r="I41" s="157">
        <v>0</v>
      </c>
      <c r="J41" s="156">
        <f>0</f>
        <v>0</v>
      </c>
      <c r="L41" s="44"/>
    </row>
    <row r="42" spans="2:12" s="1" customFormat="1" ht="6.95" customHeight="1">
      <c r="B42" s="44"/>
      <c r="I42" s="144"/>
      <c r="L42" s="44"/>
    </row>
    <row r="43" spans="2:12" s="1" customFormat="1" ht="25.4" customHeight="1">
      <c r="B43" s="44"/>
      <c r="C43" s="158"/>
      <c r="D43" s="159" t="s">
        <v>51</v>
      </c>
      <c r="E43" s="160"/>
      <c r="F43" s="160"/>
      <c r="G43" s="161" t="s">
        <v>52</v>
      </c>
      <c r="H43" s="162" t="s">
        <v>53</v>
      </c>
      <c r="I43" s="163"/>
      <c r="J43" s="164">
        <f>SUM(J34:J41)</f>
        <v>0</v>
      </c>
      <c r="K43" s="165"/>
      <c r="L43" s="44"/>
    </row>
    <row r="44" spans="2:12" s="1" customFormat="1" ht="14.4" customHeight="1">
      <c r="B44" s="166"/>
      <c r="C44" s="167"/>
      <c r="D44" s="167"/>
      <c r="E44" s="167"/>
      <c r="F44" s="167"/>
      <c r="G44" s="167"/>
      <c r="H44" s="167"/>
      <c r="I44" s="168"/>
      <c r="J44" s="167"/>
      <c r="K44" s="167"/>
      <c r="L44" s="44"/>
    </row>
    <row r="48" spans="2:12" s="1" customFormat="1" ht="6.95" customHeight="1">
      <c r="B48" s="169"/>
      <c r="C48" s="170"/>
      <c r="D48" s="170"/>
      <c r="E48" s="170"/>
      <c r="F48" s="170"/>
      <c r="G48" s="170"/>
      <c r="H48" s="170"/>
      <c r="I48" s="171"/>
      <c r="J48" s="170"/>
      <c r="K48" s="170"/>
      <c r="L48" s="44"/>
    </row>
    <row r="49" spans="2:12" s="1" customFormat="1" ht="24.95" customHeight="1">
      <c r="B49" s="39"/>
      <c r="C49" s="24" t="s">
        <v>174</v>
      </c>
      <c r="D49" s="40"/>
      <c r="E49" s="40"/>
      <c r="F49" s="40"/>
      <c r="G49" s="40"/>
      <c r="H49" s="40"/>
      <c r="I49" s="144"/>
      <c r="J49" s="40"/>
      <c r="K49" s="40"/>
      <c r="L49" s="44"/>
    </row>
    <row r="50" spans="2:12" s="1" customFormat="1" ht="6.95" customHeight="1">
      <c r="B50" s="39"/>
      <c r="C50" s="40"/>
      <c r="D50" s="40"/>
      <c r="E50" s="40"/>
      <c r="F50" s="40"/>
      <c r="G50" s="40"/>
      <c r="H50" s="40"/>
      <c r="I50" s="144"/>
      <c r="J50" s="40"/>
      <c r="K50" s="40"/>
      <c r="L50" s="44"/>
    </row>
    <row r="51" spans="2:12" s="1" customFormat="1" ht="12" customHeight="1">
      <c r="B51" s="39"/>
      <c r="C51" s="33" t="s">
        <v>16</v>
      </c>
      <c r="D51" s="40"/>
      <c r="E51" s="40"/>
      <c r="F51" s="40"/>
      <c r="G51" s="40"/>
      <c r="H51" s="40"/>
      <c r="I51" s="144"/>
      <c r="J51" s="40"/>
      <c r="K51" s="40"/>
      <c r="L51" s="44"/>
    </row>
    <row r="52" spans="2:12" s="1" customFormat="1" ht="16.5" customHeight="1">
      <c r="B52" s="39"/>
      <c r="C52" s="40"/>
      <c r="D52" s="40"/>
      <c r="E52" s="172" t="str">
        <f>E7</f>
        <v>Vestavba podkroví ZŠ Kmochova</v>
      </c>
      <c r="F52" s="33"/>
      <c r="G52" s="33"/>
      <c r="H52" s="33"/>
      <c r="I52" s="144"/>
      <c r="J52" s="40"/>
      <c r="K52" s="40"/>
      <c r="L52" s="44"/>
    </row>
    <row r="53" spans="2:12" ht="12" customHeight="1">
      <c r="B53" s="22"/>
      <c r="C53" s="33" t="s">
        <v>170</v>
      </c>
      <c r="D53" s="23"/>
      <c r="E53" s="23"/>
      <c r="F53" s="23"/>
      <c r="G53" s="23"/>
      <c r="H53" s="23"/>
      <c r="I53" s="137"/>
      <c r="J53" s="23"/>
      <c r="K53" s="23"/>
      <c r="L53" s="21"/>
    </row>
    <row r="54" spans="2:12" ht="16.5" customHeight="1">
      <c r="B54" s="22"/>
      <c r="C54" s="23"/>
      <c r="D54" s="23"/>
      <c r="E54" s="172" t="s">
        <v>171</v>
      </c>
      <c r="F54" s="23"/>
      <c r="G54" s="23"/>
      <c r="H54" s="23"/>
      <c r="I54" s="137"/>
      <c r="J54" s="23"/>
      <c r="K54" s="23"/>
      <c r="L54" s="21"/>
    </row>
    <row r="55" spans="2:12" ht="12" customHeight="1">
      <c r="B55" s="22"/>
      <c r="C55" s="33" t="s">
        <v>172</v>
      </c>
      <c r="D55" s="23"/>
      <c r="E55" s="23"/>
      <c r="F55" s="23"/>
      <c r="G55" s="23"/>
      <c r="H55" s="23"/>
      <c r="I55" s="137"/>
      <c r="J55" s="23"/>
      <c r="K55" s="23"/>
      <c r="L55" s="21"/>
    </row>
    <row r="56" spans="2:12" s="1" customFormat="1" ht="16.5" customHeight="1">
      <c r="B56" s="39"/>
      <c r="C56" s="40"/>
      <c r="D56" s="40"/>
      <c r="E56" s="33" t="s">
        <v>2680</v>
      </c>
      <c r="F56" s="40"/>
      <c r="G56" s="40"/>
      <c r="H56" s="40"/>
      <c r="I56" s="144"/>
      <c r="J56" s="40"/>
      <c r="K56" s="40"/>
      <c r="L56" s="44"/>
    </row>
    <row r="57" spans="2:12" s="1" customFormat="1" ht="12" customHeight="1">
      <c r="B57" s="39"/>
      <c r="C57" s="33" t="s">
        <v>2535</v>
      </c>
      <c r="D57" s="40"/>
      <c r="E57" s="40"/>
      <c r="F57" s="40"/>
      <c r="G57" s="40"/>
      <c r="H57" s="40"/>
      <c r="I57" s="144"/>
      <c r="J57" s="40"/>
      <c r="K57" s="40"/>
      <c r="L57" s="44"/>
    </row>
    <row r="58" spans="2:12" s="1" customFormat="1" ht="16.5" customHeight="1">
      <c r="B58" s="39"/>
      <c r="C58" s="40"/>
      <c r="D58" s="40"/>
      <c r="E58" s="65" t="str">
        <f>E13</f>
        <v>SO-01.5.3 - AV technika</v>
      </c>
      <c r="F58" s="40"/>
      <c r="G58" s="40"/>
      <c r="H58" s="40"/>
      <c r="I58" s="144"/>
      <c r="J58" s="40"/>
      <c r="K58" s="40"/>
      <c r="L58" s="44"/>
    </row>
    <row r="59" spans="2:12" s="1" customFormat="1" ht="6.95" customHeight="1">
      <c r="B59" s="39"/>
      <c r="C59" s="40"/>
      <c r="D59" s="40"/>
      <c r="E59" s="40"/>
      <c r="F59" s="40"/>
      <c r="G59" s="40"/>
      <c r="H59" s="40"/>
      <c r="I59" s="144"/>
      <c r="J59" s="40"/>
      <c r="K59" s="40"/>
      <c r="L59" s="44"/>
    </row>
    <row r="60" spans="2:12" s="1" customFormat="1" ht="12" customHeight="1">
      <c r="B60" s="39"/>
      <c r="C60" s="33" t="s">
        <v>22</v>
      </c>
      <c r="D60" s="40"/>
      <c r="E60" s="40"/>
      <c r="F60" s="28" t="str">
        <f>F16</f>
        <v>Kmochova č.p. 943</v>
      </c>
      <c r="G60" s="40"/>
      <c r="H60" s="40"/>
      <c r="I60" s="146" t="s">
        <v>24</v>
      </c>
      <c r="J60" s="68" t="str">
        <f>IF(J16="","",J16)</f>
        <v>8. 11. 2018</v>
      </c>
      <c r="K60" s="40"/>
      <c r="L60" s="44"/>
    </row>
    <row r="61" spans="2:12" s="1" customFormat="1" ht="6.95" customHeight="1">
      <c r="B61" s="39"/>
      <c r="C61" s="40"/>
      <c r="D61" s="40"/>
      <c r="E61" s="40"/>
      <c r="F61" s="40"/>
      <c r="G61" s="40"/>
      <c r="H61" s="40"/>
      <c r="I61" s="144"/>
      <c r="J61" s="40"/>
      <c r="K61" s="40"/>
      <c r="L61" s="44"/>
    </row>
    <row r="62" spans="2:12" s="1" customFormat="1" ht="13.65" customHeight="1">
      <c r="B62" s="39"/>
      <c r="C62" s="33" t="s">
        <v>26</v>
      </c>
      <c r="D62" s="40"/>
      <c r="E62" s="40"/>
      <c r="F62" s="28" t="str">
        <f>E19</f>
        <v>SONET Building s.r.o</v>
      </c>
      <c r="G62" s="40"/>
      <c r="H62" s="40"/>
      <c r="I62" s="146" t="s">
        <v>33</v>
      </c>
      <c r="J62" s="37" t="str">
        <f>E25</f>
        <v>Sodomka Lukáš</v>
      </c>
      <c r="K62" s="40"/>
      <c r="L62" s="44"/>
    </row>
    <row r="63" spans="2:12" s="1" customFormat="1" ht="13.65" customHeight="1">
      <c r="B63" s="39"/>
      <c r="C63" s="33" t="s">
        <v>31</v>
      </c>
      <c r="D63" s="40"/>
      <c r="E63" s="40"/>
      <c r="F63" s="28" t="str">
        <f>IF(E22="","",E22)</f>
        <v>Vyplň údaj</v>
      </c>
      <c r="G63" s="40"/>
      <c r="H63" s="40"/>
      <c r="I63" s="146" t="s">
        <v>36</v>
      </c>
      <c r="J63" s="37" t="str">
        <f>E28</f>
        <v>Toman Martin</v>
      </c>
      <c r="K63" s="40"/>
      <c r="L63" s="44"/>
    </row>
    <row r="64" spans="2:12" s="1" customFormat="1" ht="10.3" customHeight="1">
      <c r="B64" s="39"/>
      <c r="C64" s="40"/>
      <c r="D64" s="40"/>
      <c r="E64" s="40"/>
      <c r="F64" s="40"/>
      <c r="G64" s="40"/>
      <c r="H64" s="40"/>
      <c r="I64" s="144"/>
      <c r="J64" s="40"/>
      <c r="K64" s="40"/>
      <c r="L64" s="44"/>
    </row>
    <row r="65" spans="2:12" s="1" customFormat="1" ht="29.25" customHeight="1">
      <c r="B65" s="39"/>
      <c r="C65" s="173" t="s">
        <v>175</v>
      </c>
      <c r="D65" s="174"/>
      <c r="E65" s="174"/>
      <c r="F65" s="174"/>
      <c r="G65" s="174"/>
      <c r="H65" s="174"/>
      <c r="I65" s="175"/>
      <c r="J65" s="176" t="s">
        <v>176</v>
      </c>
      <c r="K65" s="174"/>
      <c r="L65" s="44"/>
    </row>
    <row r="66" spans="2:12" s="1" customFormat="1" ht="10.3" customHeight="1">
      <c r="B66" s="39"/>
      <c r="C66" s="40"/>
      <c r="D66" s="40"/>
      <c r="E66" s="40"/>
      <c r="F66" s="40"/>
      <c r="G66" s="40"/>
      <c r="H66" s="40"/>
      <c r="I66" s="144"/>
      <c r="J66" s="40"/>
      <c r="K66" s="40"/>
      <c r="L66" s="44"/>
    </row>
    <row r="67" spans="2:47" s="1" customFormat="1" ht="22.8" customHeight="1">
      <c r="B67" s="39"/>
      <c r="C67" s="177" t="s">
        <v>73</v>
      </c>
      <c r="D67" s="40"/>
      <c r="E67" s="40"/>
      <c r="F67" s="40"/>
      <c r="G67" s="40"/>
      <c r="H67" s="40"/>
      <c r="I67" s="144"/>
      <c r="J67" s="98">
        <f>J91</f>
        <v>0</v>
      </c>
      <c r="K67" s="40"/>
      <c r="L67" s="44"/>
      <c r="AU67" s="18" t="s">
        <v>177</v>
      </c>
    </row>
    <row r="68" spans="2:12" s="1" customFormat="1" ht="21.8" customHeight="1">
      <c r="B68" s="39"/>
      <c r="C68" s="40"/>
      <c r="D68" s="40"/>
      <c r="E68" s="40"/>
      <c r="F68" s="40"/>
      <c r="G68" s="40"/>
      <c r="H68" s="40"/>
      <c r="I68" s="144"/>
      <c r="J68" s="40"/>
      <c r="K68" s="40"/>
      <c r="L68" s="44"/>
    </row>
    <row r="69" spans="2:12" s="1" customFormat="1" ht="6.95" customHeight="1">
      <c r="B69" s="58"/>
      <c r="C69" s="59"/>
      <c r="D69" s="59"/>
      <c r="E69" s="59"/>
      <c r="F69" s="59"/>
      <c r="G69" s="59"/>
      <c r="H69" s="59"/>
      <c r="I69" s="168"/>
      <c r="J69" s="59"/>
      <c r="K69" s="59"/>
      <c r="L69" s="44"/>
    </row>
    <row r="73" spans="2:12" s="1" customFormat="1" ht="6.95" customHeight="1">
      <c r="B73" s="60"/>
      <c r="C73" s="61"/>
      <c r="D73" s="61"/>
      <c r="E73" s="61"/>
      <c r="F73" s="61"/>
      <c r="G73" s="61"/>
      <c r="H73" s="61"/>
      <c r="I73" s="171"/>
      <c r="J73" s="61"/>
      <c r="K73" s="61"/>
      <c r="L73" s="44"/>
    </row>
    <row r="74" spans="2:12" s="1" customFormat="1" ht="24.95" customHeight="1">
      <c r="B74" s="39"/>
      <c r="C74" s="24" t="s">
        <v>206</v>
      </c>
      <c r="D74" s="40"/>
      <c r="E74" s="40"/>
      <c r="F74" s="40"/>
      <c r="G74" s="40"/>
      <c r="H74" s="40"/>
      <c r="I74" s="144"/>
      <c r="J74" s="40"/>
      <c r="K74" s="40"/>
      <c r="L74" s="44"/>
    </row>
    <row r="75" spans="2:12" s="1" customFormat="1" ht="6.95" customHeight="1">
      <c r="B75" s="39"/>
      <c r="C75" s="40"/>
      <c r="D75" s="40"/>
      <c r="E75" s="40"/>
      <c r="F75" s="40"/>
      <c r="G75" s="40"/>
      <c r="H75" s="40"/>
      <c r="I75" s="144"/>
      <c r="J75" s="40"/>
      <c r="K75" s="40"/>
      <c r="L75" s="44"/>
    </row>
    <row r="76" spans="2:12" s="1" customFormat="1" ht="12" customHeight="1">
      <c r="B76" s="39"/>
      <c r="C76" s="33" t="s">
        <v>16</v>
      </c>
      <c r="D76" s="40"/>
      <c r="E76" s="40"/>
      <c r="F76" s="40"/>
      <c r="G76" s="40"/>
      <c r="H76" s="40"/>
      <c r="I76" s="144"/>
      <c r="J76" s="40"/>
      <c r="K76" s="40"/>
      <c r="L76" s="44"/>
    </row>
    <row r="77" spans="2:12" s="1" customFormat="1" ht="16.5" customHeight="1">
      <c r="B77" s="39"/>
      <c r="C77" s="40"/>
      <c r="D77" s="40"/>
      <c r="E77" s="172" t="str">
        <f>E7</f>
        <v>Vestavba podkroví ZŠ Kmochova</v>
      </c>
      <c r="F77" s="33"/>
      <c r="G77" s="33"/>
      <c r="H77" s="33"/>
      <c r="I77" s="144"/>
      <c r="J77" s="40"/>
      <c r="K77" s="40"/>
      <c r="L77" s="44"/>
    </row>
    <row r="78" spans="2:12" ht="12" customHeight="1">
      <c r="B78" s="22"/>
      <c r="C78" s="33" t="s">
        <v>170</v>
      </c>
      <c r="D78" s="23"/>
      <c r="E78" s="23"/>
      <c r="F78" s="23"/>
      <c r="G78" s="23"/>
      <c r="H78" s="23"/>
      <c r="I78" s="137"/>
      <c r="J78" s="23"/>
      <c r="K78" s="23"/>
      <c r="L78" s="21"/>
    </row>
    <row r="79" spans="2:12" ht="16.5" customHeight="1">
      <c r="B79" s="22"/>
      <c r="C79" s="23"/>
      <c r="D79" s="23"/>
      <c r="E79" s="172" t="s">
        <v>171</v>
      </c>
      <c r="F79" s="23"/>
      <c r="G79" s="23"/>
      <c r="H79" s="23"/>
      <c r="I79" s="137"/>
      <c r="J79" s="23"/>
      <c r="K79" s="23"/>
      <c r="L79" s="21"/>
    </row>
    <row r="80" spans="2:12" ht="12" customHeight="1">
      <c r="B80" s="22"/>
      <c r="C80" s="33" t="s">
        <v>172</v>
      </c>
      <c r="D80" s="23"/>
      <c r="E80" s="23"/>
      <c r="F80" s="23"/>
      <c r="G80" s="23"/>
      <c r="H80" s="23"/>
      <c r="I80" s="137"/>
      <c r="J80" s="23"/>
      <c r="K80" s="23"/>
      <c r="L80" s="21"/>
    </row>
    <row r="81" spans="2:12" s="1" customFormat="1" ht="16.5" customHeight="1">
      <c r="B81" s="39"/>
      <c r="C81" s="40"/>
      <c r="D81" s="40"/>
      <c r="E81" s="33" t="s">
        <v>2680</v>
      </c>
      <c r="F81" s="40"/>
      <c r="G81" s="40"/>
      <c r="H81" s="40"/>
      <c r="I81" s="144"/>
      <c r="J81" s="40"/>
      <c r="K81" s="40"/>
      <c r="L81" s="44"/>
    </row>
    <row r="82" spans="2:12" s="1" customFormat="1" ht="12" customHeight="1">
      <c r="B82" s="39"/>
      <c r="C82" s="33" t="s">
        <v>2535</v>
      </c>
      <c r="D82" s="40"/>
      <c r="E82" s="40"/>
      <c r="F82" s="40"/>
      <c r="G82" s="40"/>
      <c r="H82" s="40"/>
      <c r="I82" s="144"/>
      <c r="J82" s="40"/>
      <c r="K82" s="40"/>
      <c r="L82" s="44"/>
    </row>
    <row r="83" spans="2:12" s="1" customFormat="1" ht="16.5" customHeight="1">
      <c r="B83" s="39"/>
      <c r="C83" s="40"/>
      <c r="D83" s="40"/>
      <c r="E83" s="65" t="str">
        <f>E13</f>
        <v>SO-01.5.3 - AV technika</v>
      </c>
      <c r="F83" s="40"/>
      <c r="G83" s="40"/>
      <c r="H83" s="40"/>
      <c r="I83" s="144"/>
      <c r="J83" s="40"/>
      <c r="K83" s="40"/>
      <c r="L83" s="44"/>
    </row>
    <row r="84" spans="2:12" s="1" customFormat="1" ht="6.95" customHeight="1">
      <c r="B84" s="39"/>
      <c r="C84" s="40"/>
      <c r="D84" s="40"/>
      <c r="E84" s="40"/>
      <c r="F84" s="40"/>
      <c r="G84" s="40"/>
      <c r="H84" s="40"/>
      <c r="I84" s="144"/>
      <c r="J84" s="40"/>
      <c r="K84" s="40"/>
      <c r="L84" s="44"/>
    </row>
    <row r="85" spans="2:12" s="1" customFormat="1" ht="12" customHeight="1">
      <c r="B85" s="39"/>
      <c r="C85" s="33" t="s">
        <v>22</v>
      </c>
      <c r="D85" s="40"/>
      <c r="E85" s="40"/>
      <c r="F85" s="28" t="str">
        <f>F16</f>
        <v>Kmochova č.p. 943</v>
      </c>
      <c r="G85" s="40"/>
      <c r="H85" s="40"/>
      <c r="I85" s="146" t="s">
        <v>24</v>
      </c>
      <c r="J85" s="68" t="str">
        <f>IF(J16="","",J16)</f>
        <v>8. 11. 2018</v>
      </c>
      <c r="K85" s="40"/>
      <c r="L85" s="44"/>
    </row>
    <row r="86" spans="2:12" s="1" customFormat="1" ht="6.95" customHeight="1">
      <c r="B86" s="39"/>
      <c r="C86" s="40"/>
      <c r="D86" s="40"/>
      <c r="E86" s="40"/>
      <c r="F86" s="40"/>
      <c r="G86" s="40"/>
      <c r="H86" s="40"/>
      <c r="I86" s="144"/>
      <c r="J86" s="40"/>
      <c r="K86" s="40"/>
      <c r="L86" s="44"/>
    </row>
    <row r="87" spans="2:12" s="1" customFormat="1" ht="13.65" customHeight="1">
      <c r="B87" s="39"/>
      <c r="C87" s="33" t="s">
        <v>26</v>
      </c>
      <c r="D87" s="40"/>
      <c r="E87" s="40"/>
      <c r="F87" s="28" t="str">
        <f>E19</f>
        <v>SONET Building s.r.o</v>
      </c>
      <c r="G87" s="40"/>
      <c r="H87" s="40"/>
      <c r="I87" s="146" t="s">
        <v>33</v>
      </c>
      <c r="J87" s="37" t="str">
        <f>E25</f>
        <v>Sodomka Lukáš</v>
      </c>
      <c r="K87" s="40"/>
      <c r="L87" s="44"/>
    </row>
    <row r="88" spans="2:12" s="1" customFormat="1" ht="13.65" customHeight="1">
      <c r="B88" s="39"/>
      <c r="C88" s="33" t="s">
        <v>31</v>
      </c>
      <c r="D88" s="40"/>
      <c r="E88" s="40"/>
      <c r="F88" s="28" t="str">
        <f>IF(E22="","",E22)</f>
        <v>Vyplň údaj</v>
      </c>
      <c r="G88" s="40"/>
      <c r="H88" s="40"/>
      <c r="I88" s="146" t="s">
        <v>36</v>
      </c>
      <c r="J88" s="37" t="str">
        <f>E28</f>
        <v>Toman Martin</v>
      </c>
      <c r="K88" s="40"/>
      <c r="L88" s="44"/>
    </row>
    <row r="89" spans="2:12" s="1" customFormat="1" ht="10.3" customHeight="1">
      <c r="B89" s="39"/>
      <c r="C89" s="40"/>
      <c r="D89" s="40"/>
      <c r="E89" s="40"/>
      <c r="F89" s="40"/>
      <c r="G89" s="40"/>
      <c r="H89" s="40"/>
      <c r="I89" s="144"/>
      <c r="J89" s="40"/>
      <c r="K89" s="40"/>
      <c r="L89" s="44"/>
    </row>
    <row r="90" spans="2:20" s="10" customFormat="1" ht="29.25" customHeight="1">
      <c r="B90" s="191"/>
      <c r="C90" s="192" t="s">
        <v>207</v>
      </c>
      <c r="D90" s="193" t="s">
        <v>60</v>
      </c>
      <c r="E90" s="193" t="s">
        <v>56</v>
      </c>
      <c r="F90" s="193" t="s">
        <v>57</v>
      </c>
      <c r="G90" s="193" t="s">
        <v>208</v>
      </c>
      <c r="H90" s="193" t="s">
        <v>209</v>
      </c>
      <c r="I90" s="194" t="s">
        <v>210</v>
      </c>
      <c r="J90" s="193" t="s">
        <v>176</v>
      </c>
      <c r="K90" s="195" t="s">
        <v>211</v>
      </c>
      <c r="L90" s="196"/>
      <c r="M90" s="88" t="s">
        <v>21</v>
      </c>
      <c r="N90" s="89" t="s">
        <v>45</v>
      </c>
      <c r="O90" s="89" t="s">
        <v>212</v>
      </c>
      <c r="P90" s="89" t="s">
        <v>213</v>
      </c>
      <c r="Q90" s="89" t="s">
        <v>214</v>
      </c>
      <c r="R90" s="89" t="s">
        <v>215</v>
      </c>
      <c r="S90" s="89" t="s">
        <v>216</v>
      </c>
      <c r="T90" s="90" t="s">
        <v>217</v>
      </c>
    </row>
    <row r="91" spans="2:63" s="1" customFormat="1" ht="22.8" customHeight="1">
      <c r="B91" s="39"/>
      <c r="C91" s="95" t="s">
        <v>218</v>
      </c>
      <c r="D91" s="40"/>
      <c r="E91" s="40"/>
      <c r="F91" s="40"/>
      <c r="G91" s="40"/>
      <c r="H91" s="40"/>
      <c r="I91" s="144"/>
      <c r="J91" s="197">
        <f>BK91</f>
        <v>0</v>
      </c>
      <c r="K91" s="40"/>
      <c r="L91" s="44"/>
      <c r="M91" s="91"/>
      <c r="N91" s="92"/>
      <c r="O91" s="92"/>
      <c r="P91" s="198">
        <f>SUM(P92:P97)</f>
        <v>0</v>
      </c>
      <c r="Q91" s="92"/>
      <c r="R91" s="198">
        <f>SUM(R92:R97)</f>
        <v>0</v>
      </c>
      <c r="S91" s="92"/>
      <c r="T91" s="199">
        <f>SUM(T92:T97)</f>
        <v>0</v>
      </c>
      <c r="AT91" s="18" t="s">
        <v>74</v>
      </c>
      <c r="AU91" s="18" t="s">
        <v>177</v>
      </c>
      <c r="BK91" s="200">
        <f>SUM(BK92:BK97)</f>
        <v>0</v>
      </c>
    </row>
    <row r="92" spans="2:65" s="1" customFormat="1" ht="16.5" customHeight="1">
      <c r="B92" s="39"/>
      <c r="C92" s="217" t="s">
        <v>82</v>
      </c>
      <c r="D92" s="217" t="s">
        <v>223</v>
      </c>
      <c r="E92" s="218" t="s">
        <v>82</v>
      </c>
      <c r="F92" s="219" t="s">
        <v>2731</v>
      </c>
      <c r="G92" s="220" t="s">
        <v>1266</v>
      </c>
      <c r="H92" s="221">
        <v>2</v>
      </c>
      <c r="I92" s="222"/>
      <c r="J92" s="223">
        <f>ROUND(I92*H92,2)</f>
        <v>0</v>
      </c>
      <c r="K92" s="219" t="s">
        <v>365</v>
      </c>
      <c r="L92" s="44"/>
      <c r="M92" s="224" t="s">
        <v>21</v>
      </c>
      <c r="N92" s="225" t="s">
        <v>46</v>
      </c>
      <c r="O92" s="80"/>
      <c r="P92" s="226">
        <f>O92*H92</f>
        <v>0</v>
      </c>
      <c r="Q92" s="226">
        <v>0</v>
      </c>
      <c r="R92" s="226">
        <f>Q92*H92</f>
        <v>0</v>
      </c>
      <c r="S92" s="226">
        <v>0</v>
      </c>
      <c r="T92" s="227">
        <f>S92*H92</f>
        <v>0</v>
      </c>
      <c r="AR92" s="18" t="s">
        <v>228</v>
      </c>
      <c r="AT92" s="18" t="s">
        <v>223</v>
      </c>
      <c r="AU92" s="18" t="s">
        <v>75</v>
      </c>
      <c r="AY92" s="18" t="s">
        <v>221</v>
      </c>
      <c r="BE92" s="228">
        <f>IF(N92="základní",J92,0)</f>
        <v>0</v>
      </c>
      <c r="BF92" s="228">
        <f>IF(N92="snížená",J92,0)</f>
        <v>0</v>
      </c>
      <c r="BG92" s="228">
        <f>IF(N92="zákl. přenesená",J92,0)</f>
        <v>0</v>
      </c>
      <c r="BH92" s="228">
        <f>IF(N92="sníž. přenesená",J92,0)</f>
        <v>0</v>
      </c>
      <c r="BI92" s="228">
        <f>IF(N92="nulová",J92,0)</f>
        <v>0</v>
      </c>
      <c r="BJ92" s="18" t="s">
        <v>82</v>
      </c>
      <c r="BK92" s="228">
        <f>ROUND(I92*H92,2)</f>
        <v>0</v>
      </c>
      <c r="BL92" s="18" t="s">
        <v>228</v>
      </c>
      <c r="BM92" s="18" t="s">
        <v>84</v>
      </c>
    </row>
    <row r="93" spans="2:65" s="1" customFormat="1" ht="16.5" customHeight="1">
      <c r="B93" s="39"/>
      <c r="C93" s="217" t="s">
        <v>84</v>
      </c>
      <c r="D93" s="217" t="s">
        <v>223</v>
      </c>
      <c r="E93" s="218" t="s">
        <v>84</v>
      </c>
      <c r="F93" s="219" t="s">
        <v>2732</v>
      </c>
      <c r="G93" s="220" t="s">
        <v>1266</v>
      </c>
      <c r="H93" s="221">
        <v>1</v>
      </c>
      <c r="I93" s="222"/>
      <c r="J93" s="223">
        <f>ROUND(I93*H93,2)</f>
        <v>0</v>
      </c>
      <c r="K93" s="219" t="s">
        <v>365</v>
      </c>
      <c r="L93" s="44"/>
      <c r="M93" s="224" t="s">
        <v>21</v>
      </c>
      <c r="N93" s="225" t="s">
        <v>46</v>
      </c>
      <c r="O93" s="80"/>
      <c r="P93" s="226">
        <f>O93*H93</f>
        <v>0</v>
      </c>
      <c r="Q93" s="226">
        <v>0</v>
      </c>
      <c r="R93" s="226">
        <f>Q93*H93</f>
        <v>0</v>
      </c>
      <c r="S93" s="226">
        <v>0</v>
      </c>
      <c r="T93" s="227">
        <f>S93*H93</f>
        <v>0</v>
      </c>
      <c r="AR93" s="18" t="s">
        <v>228</v>
      </c>
      <c r="AT93" s="18" t="s">
        <v>223</v>
      </c>
      <c r="AU93" s="18" t="s">
        <v>75</v>
      </c>
      <c r="AY93" s="18" t="s">
        <v>221</v>
      </c>
      <c r="BE93" s="228">
        <f>IF(N93="základní",J93,0)</f>
        <v>0</v>
      </c>
      <c r="BF93" s="228">
        <f>IF(N93="snížená",J93,0)</f>
        <v>0</v>
      </c>
      <c r="BG93" s="228">
        <f>IF(N93="zákl. přenesená",J93,0)</f>
        <v>0</v>
      </c>
      <c r="BH93" s="228">
        <f>IF(N93="sníž. přenesená",J93,0)</f>
        <v>0</v>
      </c>
      <c r="BI93" s="228">
        <f>IF(N93="nulová",J93,0)</f>
        <v>0</v>
      </c>
      <c r="BJ93" s="18" t="s">
        <v>82</v>
      </c>
      <c r="BK93" s="228">
        <f>ROUND(I93*H93,2)</f>
        <v>0</v>
      </c>
      <c r="BL93" s="18" t="s">
        <v>228</v>
      </c>
      <c r="BM93" s="18" t="s">
        <v>228</v>
      </c>
    </row>
    <row r="94" spans="2:65" s="1" customFormat="1" ht="16.5" customHeight="1">
      <c r="B94" s="39"/>
      <c r="C94" s="217" t="s">
        <v>101</v>
      </c>
      <c r="D94" s="217" t="s">
        <v>223</v>
      </c>
      <c r="E94" s="218" t="s">
        <v>101</v>
      </c>
      <c r="F94" s="219" t="s">
        <v>2733</v>
      </c>
      <c r="G94" s="220" t="s">
        <v>1266</v>
      </c>
      <c r="H94" s="221">
        <v>6</v>
      </c>
      <c r="I94" s="222"/>
      <c r="J94" s="223">
        <f>ROUND(I94*H94,2)</f>
        <v>0</v>
      </c>
      <c r="K94" s="219" t="s">
        <v>365</v>
      </c>
      <c r="L94" s="44"/>
      <c r="M94" s="224" t="s">
        <v>21</v>
      </c>
      <c r="N94" s="225" t="s">
        <v>46</v>
      </c>
      <c r="O94" s="80"/>
      <c r="P94" s="226">
        <f>O94*H94</f>
        <v>0</v>
      </c>
      <c r="Q94" s="226">
        <v>0</v>
      </c>
      <c r="R94" s="226">
        <f>Q94*H94</f>
        <v>0</v>
      </c>
      <c r="S94" s="226">
        <v>0</v>
      </c>
      <c r="T94" s="227">
        <f>S94*H94</f>
        <v>0</v>
      </c>
      <c r="AR94" s="18" t="s">
        <v>228</v>
      </c>
      <c r="AT94" s="18" t="s">
        <v>223</v>
      </c>
      <c r="AU94" s="18" t="s">
        <v>75</v>
      </c>
      <c r="AY94" s="18" t="s">
        <v>221</v>
      </c>
      <c r="BE94" s="228">
        <f>IF(N94="základní",J94,0)</f>
        <v>0</v>
      </c>
      <c r="BF94" s="228">
        <f>IF(N94="snížená",J94,0)</f>
        <v>0</v>
      </c>
      <c r="BG94" s="228">
        <f>IF(N94="zákl. přenesená",J94,0)</f>
        <v>0</v>
      </c>
      <c r="BH94" s="228">
        <f>IF(N94="sníž. přenesená",J94,0)</f>
        <v>0</v>
      </c>
      <c r="BI94" s="228">
        <f>IF(N94="nulová",J94,0)</f>
        <v>0</v>
      </c>
      <c r="BJ94" s="18" t="s">
        <v>82</v>
      </c>
      <c r="BK94" s="228">
        <f>ROUND(I94*H94,2)</f>
        <v>0</v>
      </c>
      <c r="BL94" s="18" t="s">
        <v>228</v>
      </c>
      <c r="BM94" s="18" t="s">
        <v>271</v>
      </c>
    </row>
    <row r="95" spans="2:65" s="1" customFormat="1" ht="16.5" customHeight="1">
      <c r="B95" s="39"/>
      <c r="C95" s="217" t="s">
        <v>228</v>
      </c>
      <c r="D95" s="217" t="s">
        <v>223</v>
      </c>
      <c r="E95" s="218" t="s">
        <v>228</v>
      </c>
      <c r="F95" s="219" t="s">
        <v>2734</v>
      </c>
      <c r="G95" s="220" t="s">
        <v>1266</v>
      </c>
      <c r="H95" s="221">
        <v>6</v>
      </c>
      <c r="I95" s="222"/>
      <c r="J95" s="223">
        <f>ROUND(I95*H95,2)</f>
        <v>0</v>
      </c>
      <c r="K95" s="219" t="s">
        <v>365</v>
      </c>
      <c r="L95" s="44"/>
      <c r="M95" s="224" t="s">
        <v>21</v>
      </c>
      <c r="N95" s="225" t="s">
        <v>46</v>
      </c>
      <c r="O95" s="80"/>
      <c r="P95" s="226">
        <f>O95*H95</f>
        <v>0</v>
      </c>
      <c r="Q95" s="226">
        <v>0</v>
      </c>
      <c r="R95" s="226">
        <f>Q95*H95</f>
        <v>0</v>
      </c>
      <c r="S95" s="226">
        <v>0</v>
      </c>
      <c r="T95" s="227">
        <f>S95*H95</f>
        <v>0</v>
      </c>
      <c r="AR95" s="18" t="s">
        <v>228</v>
      </c>
      <c r="AT95" s="18" t="s">
        <v>223</v>
      </c>
      <c r="AU95" s="18" t="s">
        <v>75</v>
      </c>
      <c r="AY95" s="18" t="s">
        <v>221</v>
      </c>
      <c r="BE95" s="228">
        <f>IF(N95="základní",J95,0)</f>
        <v>0</v>
      </c>
      <c r="BF95" s="228">
        <f>IF(N95="snížená",J95,0)</f>
        <v>0</v>
      </c>
      <c r="BG95" s="228">
        <f>IF(N95="zákl. přenesená",J95,0)</f>
        <v>0</v>
      </c>
      <c r="BH95" s="228">
        <f>IF(N95="sníž. přenesená",J95,0)</f>
        <v>0</v>
      </c>
      <c r="BI95" s="228">
        <f>IF(N95="nulová",J95,0)</f>
        <v>0</v>
      </c>
      <c r="BJ95" s="18" t="s">
        <v>82</v>
      </c>
      <c r="BK95" s="228">
        <f>ROUND(I95*H95,2)</f>
        <v>0</v>
      </c>
      <c r="BL95" s="18" t="s">
        <v>228</v>
      </c>
      <c r="BM95" s="18" t="s">
        <v>282</v>
      </c>
    </row>
    <row r="96" spans="2:65" s="1" customFormat="1" ht="16.5" customHeight="1">
      <c r="B96" s="39"/>
      <c r="C96" s="217" t="s">
        <v>267</v>
      </c>
      <c r="D96" s="217" t="s">
        <v>223</v>
      </c>
      <c r="E96" s="218" t="s">
        <v>267</v>
      </c>
      <c r="F96" s="219" t="s">
        <v>2735</v>
      </c>
      <c r="G96" s="220" t="s">
        <v>1266</v>
      </c>
      <c r="H96" s="221">
        <v>6</v>
      </c>
      <c r="I96" s="222"/>
      <c r="J96" s="223">
        <f>ROUND(I96*H96,2)</f>
        <v>0</v>
      </c>
      <c r="K96" s="219" t="s">
        <v>365</v>
      </c>
      <c r="L96" s="44"/>
      <c r="M96" s="224" t="s">
        <v>21</v>
      </c>
      <c r="N96" s="225" t="s">
        <v>46</v>
      </c>
      <c r="O96" s="80"/>
      <c r="P96" s="226">
        <f>O96*H96</f>
        <v>0</v>
      </c>
      <c r="Q96" s="226">
        <v>0</v>
      </c>
      <c r="R96" s="226">
        <f>Q96*H96</f>
        <v>0</v>
      </c>
      <c r="S96" s="226">
        <v>0</v>
      </c>
      <c r="T96" s="227">
        <f>S96*H96</f>
        <v>0</v>
      </c>
      <c r="AR96" s="18" t="s">
        <v>228</v>
      </c>
      <c r="AT96" s="18" t="s">
        <v>223</v>
      </c>
      <c r="AU96" s="18" t="s">
        <v>75</v>
      </c>
      <c r="AY96" s="18" t="s">
        <v>221</v>
      </c>
      <c r="BE96" s="228">
        <f>IF(N96="základní",J96,0)</f>
        <v>0</v>
      </c>
      <c r="BF96" s="228">
        <f>IF(N96="snížená",J96,0)</f>
        <v>0</v>
      </c>
      <c r="BG96" s="228">
        <f>IF(N96="zákl. přenesená",J96,0)</f>
        <v>0</v>
      </c>
      <c r="BH96" s="228">
        <f>IF(N96="sníž. přenesená",J96,0)</f>
        <v>0</v>
      </c>
      <c r="BI96" s="228">
        <f>IF(N96="nulová",J96,0)</f>
        <v>0</v>
      </c>
      <c r="BJ96" s="18" t="s">
        <v>82</v>
      </c>
      <c r="BK96" s="228">
        <f>ROUND(I96*H96,2)</f>
        <v>0</v>
      </c>
      <c r="BL96" s="18" t="s">
        <v>228</v>
      </c>
      <c r="BM96" s="18" t="s">
        <v>292</v>
      </c>
    </row>
    <row r="97" spans="2:65" s="1" customFormat="1" ht="16.5" customHeight="1">
      <c r="B97" s="39"/>
      <c r="C97" s="217" t="s">
        <v>271</v>
      </c>
      <c r="D97" s="217" t="s">
        <v>223</v>
      </c>
      <c r="E97" s="218" t="s">
        <v>271</v>
      </c>
      <c r="F97" s="219" t="s">
        <v>2719</v>
      </c>
      <c r="G97" s="220" t="s">
        <v>2590</v>
      </c>
      <c r="H97" s="221">
        <v>1</v>
      </c>
      <c r="I97" s="222"/>
      <c r="J97" s="223">
        <f>ROUND(I97*H97,2)</f>
        <v>0</v>
      </c>
      <c r="K97" s="219" t="s">
        <v>365</v>
      </c>
      <c r="L97" s="44"/>
      <c r="M97" s="290" t="s">
        <v>21</v>
      </c>
      <c r="N97" s="291" t="s">
        <v>46</v>
      </c>
      <c r="O97" s="287"/>
      <c r="P97" s="288">
        <f>O97*H97</f>
        <v>0</v>
      </c>
      <c r="Q97" s="288">
        <v>0</v>
      </c>
      <c r="R97" s="288">
        <f>Q97*H97</f>
        <v>0</v>
      </c>
      <c r="S97" s="288">
        <v>0</v>
      </c>
      <c r="T97" s="289">
        <f>S97*H97</f>
        <v>0</v>
      </c>
      <c r="AR97" s="18" t="s">
        <v>228</v>
      </c>
      <c r="AT97" s="18" t="s">
        <v>223</v>
      </c>
      <c r="AU97" s="18" t="s">
        <v>75</v>
      </c>
      <c r="AY97" s="18" t="s">
        <v>221</v>
      </c>
      <c r="BE97" s="228">
        <f>IF(N97="základní",J97,0)</f>
        <v>0</v>
      </c>
      <c r="BF97" s="228">
        <f>IF(N97="snížená",J97,0)</f>
        <v>0</v>
      </c>
      <c r="BG97" s="228">
        <f>IF(N97="zákl. přenesená",J97,0)</f>
        <v>0</v>
      </c>
      <c r="BH97" s="228">
        <f>IF(N97="sníž. přenesená",J97,0)</f>
        <v>0</v>
      </c>
      <c r="BI97" s="228">
        <f>IF(N97="nulová",J97,0)</f>
        <v>0</v>
      </c>
      <c r="BJ97" s="18" t="s">
        <v>82</v>
      </c>
      <c r="BK97" s="228">
        <f>ROUND(I97*H97,2)</f>
        <v>0</v>
      </c>
      <c r="BL97" s="18" t="s">
        <v>228</v>
      </c>
      <c r="BM97" s="18" t="s">
        <v>305</v>
      </c>
    </row>
    <row r="98" spans="2:12" s="1" customFormat="1" ht="6.95" customHeight="1">
      <c r="B98" s="58"/>
      <c r="C98" s="59"/>
      <c r="D98" s="59"/>
      <c r="E98" s="59"/>
      <c r="F98" s="59"/>
      <c r="G98" s="59"/>
      <c r="H98" s="59"/>
      <c r="I98" s="168"/>
      <c r="J98" s="59"/>
      <c r="K98" s="59"/>
      <c r="L98" s="44"/>
    </row>
  </sheetData>
  <sheetProtection password="CC35" sheet="1" objects="1" scenarios="1" formatColumns="0" formatRows="0" autoFilter="0"/>
  <autoFilter ref="C90:K97"/>
  <mergeCells count="15">
    <mergeCell ref="E7:H7"/>
    <mergeCell ref="E11:H11"/>
    <mergeCell ref="E9:H9"/>
    <mergeCell ref="E13:H13"/>
    <mergeCell ref="E22:H22"/>
    <mergeCell ref="E31:H31"/>
    <mergeCell ref="E52:H52"/>
    <mergeCell ref="E56:H56"/>
    <mergeCell ref="E54:H54"/>
    <mergeCell ref="E58:H58"/>
    <mergeCell ref="E77:H77"/>
    <mergeCell ref="E81:H81"/>
    <mergeCell ref="E79:H79"/>
    <mergeCell ref="E83:H8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B2:BM101"/>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7"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8" t="s">
        <v>126</v>
      </c>
    </row>
    <row r="3" spans="2:46" ht="6.95" customHeight="1">
      <c r="B3" s="138"/>
      <c r="C3" s="139"/>
      <c r="D3" s="139"/>
      <c r="E3" s="139"/>
      <c r="F3" s="139"/>
      <c r="G3" s="139"/>
      <c r="H3" s="139"/>
      <c r="I3" s="140"/>
      <c r="J3" s="139"/>
      <c r="K3" s="139"/>
      <c r="L3" s="21"/>
      <c r="AT3" s="18" t="s">
        <v>84</v>
      </c>
    </row>
    <row r="4" spans="2:46" ht="24.95" customHeight="1">
      <c r="B4" s="21"/>
      <c r="D4" s="141" t="s">
        <v>169</v>
      </c>
      <c r="L4" s="21"/>
      <c r="M4" s="25" t="s">
        <v>10</v>
      </c>
      <c r="AT4" s="18" t="s">
        <v>4</v>
      </c>
    </row>
    <row r="5" spans="2:12" ht="6.95" customHeight="1">
      <c r="B5" s="21"/>
      <c r="L5" s="21"/>
    </row>
    <row r="6" spans="2:12" ht="12" customHeight="1">
      <c r="B6" s="21"/>
      <c r="D6" s="142" t="s">
        <v>16</v>
      </c>
      <c r="L6" s="21"/>
    </row>
    <row r="7" spans="2:12" ht="16.5" customHeight="1">
      <c r="B7" s="21"/>
      <c r="E7" s="143" t="str">
        <f>'Rekapitulace stavby'!K6</f>
        <v>Vestavba podkroví ZŠ Kmochova</v>
      </c>
      <c r="F7" s="142"/>
      <c r="G7" s="142"/>
      <c r="H7" s="142"/>
      <c r="L7" s="21"/>
    </row>
    <row r="8" spans="2:12" ht="12">
      <c r="B8" s="21"/>
      <c r="D8" s="142" t="s">
        <v>170</v>
      </c>
      <c r="L8" s="21"/>
    </row>
    <row r="9" spans="2:12" ht="16.5" customHeight="1">
      <c r="B9" s="21"/>
      <c r="E9" s="143" t="s">
        <v>171</v>
      </c>
      <c r="L9" s="21"/>
    </row>
    <row r="10" spans="2:12" ht="12" customHeight="1">
      <c r="B10" s="21"/>
      <c r="D10" s="142" t="s">
        <v>172</v>
      </c>
      <c r="L10" s="21"/>
    </row>
    <row r="11" spans="2:12" s="1" customFormat="1" ht="16.5" customHeight="1">
      <c r="B11" s="44"/>
      <c r="E11" s="142" t="s">
        <v>2680</v>
      </c>
      <c r="F11" s="1"/>
      <c r="G11" s="1"/>
      <c r="H11" s="1"/>
      <c r="I11" s="144"/>
      <c r="L11" s="44"/>
    </row>
    <row r="12" spans="2:12" s="1" customFormat="1" ht="12" customHeight="1">
      <c r="B12" s="44"/>
      <c r="D12" s="142" t="s">
        <v>2535</v>
      </c>
      <c r="I12" s="144"/>
      <c r="L12" s="44"/>
    </row>
    <row r="13" spans="2:12" s="1" customFormat="1" ht="36.95" customHeight="1">
      <c r="B13" s="44"/>
      <c r="E13" s="145" t="s">
        <v>2736</v>
      </c>
      <c r="F13" s="1"/>
      <c r="G13" s="1"/>
      <c r="H13" s="1"/>
      <c r="I13" s="144"/>
      <c r="L13" s="44"/>
    </row>
    <row r="14" spans="2:12" s="1" customFormat="1" ht="12">
      <c r="B14" s="44"/>
      <c r="I14" s="144"/>
      <c r="L14" s="44"/>
    </row>
    <row r="15" spans="2:12" s="1" customFormat="1" ht="12" customHeight="1">
      <c r="B15" s="44"/>
      <c r="D15" s="142" t="s">
        <v>18</v>
      </c>
      <c r="F15" s="18" t="s">
        <v>21</v>
      </c>
      <c r="I15" s="146" t="s">
        <v>20</v>
      </c>
      <c r="J15" s="18" t="s">
        <v>21</v>
      </c>
      <c r="L15" s="44"/>
    </row>
    <row r="16" spans="2:12" s="1" customFormat="1" ht="12" customHeight="1">
      <c r="B16" s="44"/>
      <c r="D16" s="142" t="s">
        <v>22</v>
      </c>
      <c r="F16" s="18" t="s">
        <v>23</v>
      </c>
      <c r="I16" s="146" t="s">
        <v>24</v>
      </c>
      <c r="J16" s="147" t="str">
        <f>'Rekapitulace stavby'!AN8</f>
        <v>8. 11. 2018</v>
      </c>
      <c r="L16" s="44"/>
    </row>
    <row r="17" spans="2:12" s="1" customFormat="1" ht="10.8" customHeight="1">
      <c r="B17" s="44"/>
      <c r="I17" s="144"/>
      <c r="L17" s="44"/>
    </row>
    <row r="18" spans="2:12" s="1" customFormat="1" ht="12" customHeight="1">
      <c r="B18" s="44"/>
      <c r="D18" s="142" t="s">
        <v>26</v>
      </c>
      <c r="I18" s="146" t="s">
        <v>27</v>
      </c>
      <c r="J18" s="18" t="s">
        <v>28</v>
      </c>
      <c r="L18" s="44"/>
    </row>
    <row r="19" spans="2:12" s="1" customFormat="1" ht="18" customHeight="1">
      <c r="B19" s="44"/>
      <c r="E19" s="18" t="s">
        <v>29</v>
      </c>
      <c r="I19" s="146" t="s">
        <v>30</v>
      </c>
      <c r="J19" s="18" t="s">
        <v>21</v>
      </c>
      <c r="L19" s="44"/>
    </row>
    <row r="20" spans="2:12" s="1" customFormat="1" ht="6.95" customHeight="1">
      <c r="B20" s="44"/>
      <c r="I20" s="144"/>
      <c r="L20" s="44"/>
    </row>
    <row r="21" spans="2:12" s="1" customFormat="1" ht="12" customHeight="1">
      <c r="B21" s="44"/>
      <c r="D21" s="142" t="s">
        <v>31</v>
      </c>
      <c r="I21" s="146" t="s">
        <v>27</v>
      </c>
      <c r="J21" s="34" t="str">
        <f>'Rekapitulace stavby'!AN13</f>
        <v>Vyplň údaj</v>
      </c>
      <c r="L21" s="44"/>
    </row>
    <row r="22" spans="2:12" s="1" customFormat="1" ht="18" customHeight="1">
      <c r="B22" s="44"/>
      <c r="E22" s="34" t="str">
        <f>'Rekapitulace stavby'!E14</f>
        <v>Vyplň údaj</v>
      </c>
      <c r="F22" s="18"/>
      <c r="G22" s="18"/>
      <c r="H22" s="18"/>
      <c r="I22" s="146" t="s">
        <v>30</v>
      </c>
      <c r="J22" s="34" t="str">
        <f>'Rekapitulace stavby'!AN14</f>
        <v>Vyplň údaj</v>
      </c>
      <c r="L22" s="44"/>
    </row>
    <row r="23" spans="2:12" s="1" customFormat="1" ht="6.95" customHeight="1">
      <c r="B23" s="44"/>
      <c r="I23" s="144"/>
      <c r="L23" s="44"/>
    </row>
    <row r="24" spans="2:12" s="1" customFormat="1" ht="12" customHeight="1">
      <c r="B24" s="44"/>
      <c r="D24" s="142" t="s">
        <v>33</v>
      </c>
      <c r="I24" s="146" t="s">
        <v>27</v>
      </c>
      <c r="J24" s="18" t="s">
        <v>21</v>
      </c>
      <c r="L24" s="44"/>
    </row>
    <row r="25" spans="2:12" s="1" customFormat="1" ht="18" customHeight="1">
      <c r="B25" s="44"/>
      <c r="E25" s="18" t="s">
        <v>34</v>
      </c>
      <c r="I25" s="146" t="s">
        <v>30</v>
      </c>
      <c r="J25" s="18" t="s">
        <v>21</v>
      </c>
      <c r="L25" s="44"/>
    </row>
    <row r="26" spans="2:12" s="1" customFormat="1" ht="6.95" customHeight="1">
      <c r="B26" s="44"/>
      <c r="I26" s="144"/>
      <c r="L26" s="44"/>
    </row>
    <row r="27" spans="2:12" s="1" customFormat="1" ht="12" customHeight="1">
      <c r="B27" s="44"/>
      <c r="D27" s="142" t="s">
        <v>36</v>
      </c>
      <c r="I27" s="146" t="s">
        <v>27</v>
      </c>
      <c r="J27" s="18" t="s">
        <v>37</v>
      </c>
      <c r="L27" s="44"/>
    </row>
    <row r="28" spans="2:12" s="1" customFormat="1" ht="18" customHeight="1">
      <c r="B28" s="44"/>
      <c r="E28" s="18" t="s">
        <v>38</v>
      </c>
      <c r="I28" s="146" t="s">
        <v>30</v>
      </c>
      <c r="J28" s="18" t="s">
        <v>21</v>
      </c>
      <c r="L28" s="44"/>
    </row>
    <row r="29" spans="2:12" s="1" customFormat="1" ht="6.95" customHeight="1">
      <c r="B29" s="44"/>
      <c r="I29" s="144"/>
      <c r="L29" s="44"/>
    </row>
    <row r="30" spans="2:12" s="1" customFormat="1" ht="12" customHeight="1">
      <c r="B30" s="44"/>
      <c r="D30" s="142" t="s">
        <v>39</v>
      </c>
      <c r="I30" s="144"/>
      <c r="L30" s="44"/>
    </row>
    <row r="31" spans="2:12" s="7" customFormat="1" ht="45" customHeight="1">
      <c r="B31" s="148"/>
      <c r="E31" s="149" t="s">
        <v>40</v>
      </c>
      <c r="F31" s="149"/>
      <c r="G31" s="149"/>
      <c r="H31" s="149"/>
      <c r="I31" s="150"/>
      <c r="L31" s="148"/>
    </row>
    <row r="32" spans="2:12" s="1" customFormat="1" ht="6.95" customHeight="1">
      <c r="B32" s="44"/>
      <c r="I32" s="144"/>
      <c r="L32" s="44"/>
    </row>
    <row r="33" spans="2:12" s="1" customFormat="1" ht="6.95" customHeight="1">
      <c r="B33" s="44"/>
      <c r="D33" s="72"/>
      <c r="E33" s="72"/>
      <c r="F33" s="72"/>
      <c r="G33" s="72"/>
      <c r="H33" s="72"/>
      <c r="I33" s="151"/>
      <c r="J33" s="72"/>
      <c r="K33" s="72"/>
      <c r="L33" s="44"/>
    </row>
    <row r="34" spans="2:12" s="1" customFormat="1" ht="25.4" customHeight="1">
      <c r="B34" s="44"/>
      <c r="D34" s="152" t="s">
        <v>41</v>
      </c>
      <c r="I34" s="144"/>
      <c r="J34" s="153">
        <f>ROUND(J91,2)</f>
        <v>0</v>
      </c>
      <c r="L34" s="44"/>
    </row>
    <row r="35" spans="2:12" s="1" customFormat="1" ht="6.95" customHeight="1">
      <c r="B35" s="44"/>
      <c r="D35" s="72"/>
      <c r="E35" s="72"/>
      <c r="F35" s="72"/>
      <c r="G35" s="72"/>
      <c r="H35" s="72"/>
      <c r="I35" s="151"/>
      <c r="J35" s="72"/>
      <c r="K35" s="72"/>
      <c r="L35" s="44"/>
    </row>
    <row r="36" spans="2:12" s="1" customFormat="1" ht="14.4" customHeight="1">
      <c r="B36" s="44"/>
      <c r="F36" s="154" t="s">
        <v>43</v>
      </c>
      <c r="I36" s="155" t="s">
        <v>42</v>
      </c>
      <c r="J36" s="154" t="s">
        <v>44</v>
      </c>
      <c r="L36" s="44"/>
    </row>
    <row r="37" spans="2:12" s="1" customFormat="1" ht="14.4" customHeight="1">
      <c r="B37" s="44"/>
      <c r="D37" s="142" t="s">
        <v>45</v>
      </c>
      <c r="E37" s="142" t="s">
        <v>46</v>
      </c>
      <c r="F37" s="156">
        <f>ROUND((SUM(BE91:BE100)),2)</f>
        <v>0</v>
      </c>
      <c r="I37" s="157">
        <v>0.21</v>
      </c>
      <c r="J37" s="156">
        <f>ROUND(((SUM(BE91:BE100))*I37),2)</f>
        <v>0</v>
      </c>
      <c r="L37" s="44"/>
    </row>
    <row r="38" spans="2:12" s="1" customFormat="1" ht="14.4" customHeight="1">
      <c r="B38" s="44"/>
      <c r="E38" s="142" t="s">
        <v>47</v>
      </c>
      <c r="F38" s="156">
        <f>ROUND((SUM(BF91:BF100)),2)</f>
        <v>0</v>
      </c>
      <c r="I38" s="157">
        <v>0.15</v>
      </c>
      <c r="J38" s="156">
        <f>ROUND(((SUM(BF91:BF100))*I38),2)</f>
        <v>0</v>
      </c>
      <c r="L38" s="44"/>
    </row>
    <row r="39" spans="2:12" s="1" customFormat="1" ht="14.4" customHeight="1" hidden="1">
      <c r="B39" s="44"/>
      <c r="E39" s="142" t="s">
        <v>48</v>
      </c>
      <c r="F39" s="156">
        <f>ROUND((SUM(BG91:BG100)),2)</f>
        <v>0</v>
      </c>
      <c r="I39" s="157">
        <v>0.21</v>
      </c>
      <c r="J39" s="156">
        <f>0</f>
        <v>0</v>
      </c>
      <c r="L39" s="44"/>
    </row>
    <row r="40" spans="2:12" s="1" customFormat="1" ht="14.4" customHeight="1" hidden="1">
      <c r="B40" s="44"/>
      <c r="E40" s="142" t="s">
        <v>49</v>
      </c>
      <c r="F40" s="156">
        <f>ROUND((SUM(BH91:BH100)),2)</f>
        <v>0</v>
      </c>
      <c r="I40" s="157">
        <v>0.15</v>
      </c>
      <c r="J40" s="156">
        <f>0</f>
        <v>0</v>
      </c>
      <c r="L40" s="44"/>
    </row>
    <row r="41" spans="2:12" s="1" customFormat="1" ht="14.4" customHeight="1" hidden="1">
      <c r="B41" s="44"/>
      <c r="E41" s="142" t="s">
        <v>50</v>
      </c>
      <c r="F41" s="156">
        <f>ROUND((SUM(BI91:BI100)),2)</f>
        <v>0</v>
      </c>
      <c r="I41" s="157">
        <v>0</v>
      </c>
      <c r="J41" s="156">
        <f>0</f>
        <v>0</v>
      </c>
      <c r="L41" s="44"/>
    </row>
    <row r="42" spans="2:12" s="1" customFormat="1" ht="6.95" customHeight="1">
      <c r="B42" s="44"/>
      <c r="I42" s="144"/>
      <c r="L42" s="44"/>
    </row>
    <row r="43" spans="2:12" s="1" customFormat="1" ht="25.4" customHeight="1">
      <c r="B43" s="44"/>
      <c r="C43" s="158"/>
      <c r="D43" s="159" t="s">
        <v>51</v>
      </c>
      <c r="E43" s="160"/>
      <c r="F43" s="160"/>
      <c r="G43" s="161" t="s">
        <v>52</v>
      </c>
      <c r="H43" s="162" t="s">
        <v>53</v>
      </c>
      <c r="I43" s="163"/>
      <c r="J43" s="164">
        <f>SUM(J34:J41)</f>
        <v>0</v>
      </c>
      <c r="K43" s="165"/>
      <c r="L43" s="44"/>
    </row>
    <row r="44" spans="2:12" s="1" customFormat="1" ht="14.4" customHeight="1">
      <c r="B44" s="166"/>
      <c r="C44" s="167"/>
      <c r="D44" s="167"/>
      <c r="E44" s="167"/>
      <c r="F44" s="167"/>
      <c r="G44" s="167"/>
      <c r="H44" s="167"/>
      <c r="I44" s="168"/>
      <c r="J44" s="167"/>
      <c r="K44" s="167"/>
      <c r="L44" s="44"/>
    </row>
    <row r="48" spans="2:12" s="1" customFormat="1" ht="6.95" customHeight="1">
      <c r="B48" s="169"/>
      <c r="C48" s="170"/>
      <c r="D48" s="170"/>
      <c r="E48" s="170"/>
      <c r="F48" s="170"/>
      <c r="G48" s="170"/>
      <c r="H48" s="170"/>
      <c r="I48" s="171"/>
      <c r="J48" s="170"/>
      <c r="K48" s="170"/>
      <c r="L48" s="44"/>
    </row>
    <row r="49" spans="2:12" s="1" customFormat="1" ht="24.95" customHeight="1">
      <c r="B49" s="39"/>
      <c r="C49" s="24" t="s">
        <v>174</v>
      </c>
      <c r="D49" s="40"/>
      <c r="E49" s="40"/>
      <c r="F49" s="40"/>
      <c r="G49" s="40"/>
      <c r="H49" s="40"/>
      <c r="I49" s="144"/>
      <c r="J49" s="40"/>
      <c r="K49" s="40"/>
      <c r="L49" s="44"/>
    </row>
    <row r="50" spans="2:12" s="1" customFormat="1" ht="6.95" customHeight="1">
      <c r="B50" s="39"/>
      <c r="C50" s="40"/>
      <c r="D50" s="40"/>
      <c r="E50" s="40"/>
      <c r="F50" s="40"/>
      <c r="G50" s="40"/>
      <c r="H50" s="40"/>
      <c r="I50" s="144"/>
      <c r="J50" s="40"/>
      <c r="K50" s="40"/>
      <c r="L50" s="44"/>
    </row>
    <row r="51" spans="2:12" s="1" customFormat="1" ht="12" customHeight="1">
      <c r="B51" s="39"/>
      <c r="C51" s="33" t="s">
        <v>16</v>
      </c>
      <c r="D51" s="40"/>
      <c r="E51" s="40"/>
      <c r="F51" s="40"/>
      <c r="G51" s="40"/>
      <c r="H51" s="40"/>
      <c r="I51" s="144"/>
      <c r="J51" s="40"/>
      <c r="K51" s="40"/>
      <c r="L51" s="44"/>
    </row>
    <row r="52" spans="2:12" s="1" customFormat="1" ht="16.5" customHeight="1">
      <c r="B52" s="39"/>
      <c r="C52" s="40"/>
      <c r="D52" s="40"/>
      <c r="E52" s="172" t="str">
        <f>E7</f>
        <v>Vestavba podkroví ZŠ Kmochova</v>
      </c>
      <c r="F52" s="33"/>
      <c r="G52" s="33"/>
      <c r="H52" s="33"/>
      <c r="I52" s="144"/>
      <c r="J52" s="40"/>
      <c r="K52" s="40"/>
      <c r="L52" s="44"/>
    </row>
    <row r="53" spans="2:12" ht="12" customHeight="1">
      <c r="B53" s="22"/>
      <c r="C53" s="33" t="s">
        <v>170</v>
      </c>
      <c r="D53" s="23"/>
      <c r="E53" s="23"/>
      <c r="F53" s="23"/>
      <c r="G53" s="23"/>
      <c r="H53" s="23"/>
      <c r="I53" s="137"/>
      <c r="J53" s="23"/>
      <c r="K53" s="23"/>
      <c r="L53" s="21"/>
    </row>
    <row r="54" spans="2:12" ht="16.5" customHeight="1">
      <c r="B54" s="22"/>
      <c r="C54" s="23"/>
      <c r="D54" s="23"/>
      <c r="E54" s="172" t="s">
        <v>171</v>
      </c>
      <c r="F54" s="23"/>
      <c r="G54" s="23"/>
      <c r="H54" s="23"/>
      <c r="I54" s="137"/>
      <c r="J54" s="23"/>
      <c r="K54" s="23"/>
      <c r="L54" s="21"/>
    </row>
    <row r="55" spans="2:12" ht="12" customHeight="1">
      <c r="B55" s="22"/>
      <c r="C55" s="33" t="s">
        <v>172</v>
      </c>
      <c r="D55" s="23"/>
      <c r="E55" s="23"/>
      <c r="F55" s="23"/>
      <c r="G55" s="23"/>
      <c r="H55" s="23"/>
      <c r="I55" s="137"/>
      <c r="J55" s="23"/>
      <c r="K55" s="23"/>
      <c r="L55" s="21"/>
    </row>
    <row r="56" spans="2:12" s="1" customFormat="1" ht="16.5" customHeight="1">
      <c r="B56" s="39"/>
      <c r="C56" s="40"/>
      <c r="D56" s="40"/>
      <c r="E56" s="33" t="s">
        <v>2680</v>
      </c>
      <c r="F56" s="40"/>
      <c r="G56" s="40"/>
      <c r="H56" s="40"/>
      <c r="I56" s="144"/>
      <c r="J56" s="40"/>
      <c r="K56" s="40"/>
      <c r="L56" s="44"/>
    </row>
    <row r="57" spans="2:12" s="1" customFormat="1" ht="12" customHeight="1">
      <c r="B57" s="39"/>
      <c r="C57" s="33" t="s">
        <v>2535</v>
      </c>
      <c r="D57" s="40"/>
      <c r="E57" s="40"/>
      <c r="F57" s="40"/>
      <c r="G57" s="40"/>
      <c r="H57" s="40"/>
      <c r="I57" s="144"/>
      <c r="J57" s="40"/>
      <c r="K57" s="40"/>
      <c r="L57" s="44"/>
    </row>
    <row r="58" spans="2:12" s="1" customFormat="1" ht="16.5" customHeight="1">
      <c r="B58" s="39"/>
      <c r="C58" s="40"/>
      <c r="D58" s="40"/>
      <c r="E58" s="65" t="str">
        <f>E13</f>
        <v>SO-01.5.4 - Domácí rozhlas</v>
      </c>
      <c r="F58" s="40"/>
      <c r="G58" s="40"/>
      <c r="H58" s="40"/>
      <c r="I58" s="144"/>
      <c r="J58" s="40"/>
      <c r="K58" s="40"/>
      <c r="L58" s="44"/>
    </row>
    <row r="59" spans="2:12" s="1" customFormat="1" ht="6.95" customHeight="1">
      <c r="B59" s="39"/>
      <c r="C59" s="40"/>
      <c r="D59" s="40"/>
      <c r="E59" s="40"/>
      <c r="F59" s="40"/>
      <c r="G59" s="40"/>
      <c r="H59" s="40"/>
      <c r="I59" s="144"/>
      <c r="J59" s="40"/>
      <c r="K59" s="40"/>
      <c r="L59" s="44"/>
    </row>
    <row r="60" spans="2:12" s="1" customFormat="1" ht="12" customHeight="1">
      <c r="B60" s="39"/>
      <c r="C60" s="33" t="s">
        <v>22</v>
      </c>
      <c r="D60" s="40"/>
      <c r="E60" s="40"/>
      <c r="F60" s="28" t="str">
        <f>F16</f>
        <v>Kmochova č.p. 943</v>
      </c>
      <c r="G60" s="40"/>
      <c r="H60" s="40"/>
      <c r="I60" s="146" t="s">
        <v>24</v>
      </c>
      <c r="J60" s="68" t="str">
        <f>IF(J16="","",J16)</f>
        <v>8. 11. 2018</v>
      </c>
      <c r="K60" s="40"/>
      <c r="L60" s="44"/>
    </row>
    <row r="61" spans="2:12" s="1" customFormat="1" ht="6.95" customHeight="1">
      <c r="B61" s="39"/>
      <c r="C61" s="40"/>
      <c r="D61" s="40"/>
      <c r="E61" s="40"/>
      <c r="F61" s="40"/>
      <c r="G61" s="40"/>
      <c r="H61" s="40"/>
      <c r="I61" s="144"/>
      <c r="J61" s="40"/>
      <c r="K61" s="40"/>
      <c r="L61" s="44"/>
    </row>
    <row r="62" spans="2:12" s="1" customFormat="1" ht="13.65" customHeight="1">
      <c r="B62" s="39"/>
      <c r="C62" s="33" t="s">
        <v>26</v>
      </c>
      <c r="D62" s="40"/>
      <c r="E62" s="40"/>
      <c r="F62" s="28" t="str">
        <f>E19</f>
        <v>SONET Building s.r.o</v>
      </c>
      <c r="G62" s="40"/>
      <c r="H62" s="40"/>
      <c r="I62" s="146" t="s">
        <v>33</v>
      </c>
      <c r="J62" s="37" t="str">
        <f>E25</f>
        <v>Sodomka Lukáš</v>
      </c>
      <c r="K62" s="40"/>
      <c r="L62" s="44"/>
    </row>
    <row r="63" spans="2:12" s="1" customFormat="1" ht="13.65" customHeight="1">
      <c r="B63" s="39"/>
      <c r="C63" s="33" t="s">
        <v>31</v>
      </c>
      <c r="D63" s="40"/>
      <c r="E63" s="40"/>
      <c r="F63" s="28" t="str">
        <f>IF(E22="","",E22)</f>
        <v>Vyplň údaj</v>
      </c>
      <c r="G63" s="40"/>
      <c r="H63" s="40"/>
      <c r="I63" s="146" t="s">
        <v>36</v>
      </c>
      <c r="J63" s="37" t="str">
        <f>E28</f>
        <v>Toman Martin</v>
      </c>
      <c r="K63" s="40"/>
      <c r="L63" s="44"/>
    </row>
    <row r="64" spans="2:12" s="1" customFormat="1" ht="10.3" customHeight="1">
      <c r="B64" s="39"/>
      <c r="C64" s="40"/>
      <c r="D64" s="40"/>
      <c r="E64" s="40"/>
      <c r="F64" s="40"/>
      <c r="G64" s="40"/>
      <c r="H64" s="40"/>
      <c r="I64" s="144"/>
      <c r="J64" s="40"/>
      <c r="K64" s="40"/>
      <c r="L64" s="44"/>
    </row>
    <row r="65" spans="2:12" s="1" customFormat="1" ht="29.25" customHeight="1">
      <c r="B65" s="39"/>
      <c r="C65" s="173" t="s">
        <v>175</v>
      </c>
      <c r="D65" s="174"/>
      <c r="E65" s="174"/>
      <c r="F65" s="174"/>
      <c r="G65" s="174"/>
      <c r="H65" s="174"/>
      <c r="I65" s="175"/>
      <c r="J65" s="176" t="s">
        <v>176</v>
      </c>
      <c r="K65" s="174"/>
      <c r="L65" s="44"/>
    </row>
    <row r="66" spans="2:12" s="1" customFormat="1" ht="10.3" customHeight="1">
      <c r="B66" s="39"/>
      <c r="C66" s="40"/>
      <c r="D66" s="40"/>
      <c r="E66" s="40"/>
      <c r="F66" s="40"/>
      <c r="G66" s="40"/>
      <c r="H66" s="40"/>
      <c r="I66" s="144"/>
      <c r="J66" s="40"/>
      <c r="K66" s="40"/>
      <c r="L66" s="44"/>
    </row>
    <row r="67" spans="2:47" s="1" customFormat="1" ht="22.8" customHeight="1">
      <c r="B67" s="39"/>
      <c r="C67" s="177" t="s">
        <v>73</v>
      </c>
      <c r="D67" s="40"/>
      <c r="E67" s="40"/>
      <c r="F67" s="40"/>
      <c r="G67" s="40"/>
      <c r="H67" s="40"/>
      <c r="I67" s="144"/>
      <c r="J67" s="98">
        <f>J91</f>
        <v>0</v>
      </c>
      <c r="K67" s="40"/>
      <c r="L67" s="44"/>
      <c r="AU67" s="18" t="s">
        <v>177</v>
      </c>
    </row>
    <row r="68" spans="2:12" s="1" customFormat="1" ht="21.8" customHeight="1">
      <c r="B68" s="39"/>
      <c r="C68" s="40"/>
      <c r="D68" s="40"/>
      <c r="E68" s="40"/>
      <c r="F68" s="40"/>
      <c r="G68" s="40"/>
      <c r="H68" s="40"/>
      <c r="I68" s="144"/>
      <c r="J68" s="40"/>
      <c r="K68" s="40"/>
      <c r="L68" s="44"/>
    </row>
    <row r="69" spans="2:12" s="1" customFormat="1" ht="6.95" customHeight="1">
      <c r="B69" s="58"/>
      <c r="C69" s="59"/>
      <c r="D69" s="59"/>
      <c r="E69" s="59"/>
      <c r="F69" s="59"/>
      <c r="G69" s="59"/>
      <c r="H69" s="59"/>
      <c r="I69" s="168"/>
      <c r="J69" s="59"/>
      <c r="K69" s="59"/>
      <c r="L69" s="44"/>
    </row>
    <row r="73" spans="2:12" s="1" customFormat="1" ht="6.95" customHeight="1">
      <c r="B73" s="60"/>
      <c r="C73" s="61"/>
      <c r="D73" s="61"/>
      <c r="E73" s="61"/>
      <c r="F73" s="61"/>
      <c r="G73" s="61"/>
      <c r="H73" s="61"/>
      <c r="I73" s="171"/>
      <c r="J73" s="61"/>
      <c r="K73" s="61"/>
      <c r="L73" s="44"/>
    </row>
    <row r="74" spans="2:12" s="1" customFormat="1" ht="24.95" customHeight="1">
      <c r="B74" s="39"/>
      <c r="C74" s="24" t="s">
        <v>206</v>
      </c>
      <c r="D74" s="40"/>
      <c r="E74" s="40"/>
      <c r="F74" s="40"/>
      <c r="G74" s="40"/>
      <c r="H74" s="40"/>
      <c r="I74" s="144"/>
      <c r="J74" s="40"/>
      <c r="K74" s="40"/>
      <c r="L74" s="44"/>
    </row>
    <row r="75" spans="2:12" s="1" customFormat="1" ht="6.95" customHeight="1">
      <c r="B75" s="39"/>
      <c r="C75" s="40"/>
      <c r="D75" s="40"/>
      <c r="E75" s="40"/>
      <c r="F75" s="40"/>
      <c r="G75" s="40"/>
      <c r="H75" s="40"/>
      <c r="I75" s="144"/>
      <c r="J75" s="40"/>
      <c r="K75" s="40"/>
      <c r="L75" s="44"/>
    </row>
    <row r="76" spans="2:12" s="1" customFormat="1" ht="12" customHeight="1">
      <c r="B76" s="39"/>
      <c r="C76" s="33" t="s">
        <v>16</v>
      </c>
      <c r="D76" s="40"/>
      <c r="E76" s="40"/>
      <c r="F76" s="40"/>
      <c r="G76" s="40"/>
      <c r="H76" s="40"/>
      <c r="I76" s="144"/>
      <c r="J76" s="40"/>
      <c r="K76" s="40"/>
      <c r="L76" s="44"/>
    </row>
    <row r="77" spans="2:12" s="1" customFormat="1" ht="16.5" customHeight="1">
      <c r="B77" s="39"/>
      <c r="C77" s="40"/>
      <c r="D77" s="40"/>
      <c r="E77" s="172" t="str">
        <f>E7</f>
        <v>Vestavba podkroví ZŠ Kmochova</v>
      </c>
      <c r="F77" s="33"/>
      <c r="G77" s="33"/>
      <c r="H77" s="33"/>
      <c r="I77" s="144"/>
      <c r="J77" s="40"/>
      <c r="K77" s="40"/>
      <c r="L77" s="44"/>
    </row>
    <row r="78" spans="2:12" ht="12" customHeight="1">
      <c r="B78" s="22"/>
      <c r="C78" s="33" t="s">
        <v>170</v>
      </c>
      <c r="D78" s="23"/>
      <c r="E78" s="23"/>
      <c r="F78" s="23"/>
      <c r="G78" s="23"/>
      <c r="H78" s="23"/>
      <c r="I78" s="137"/>
      <c r="J78" s="23"/>
      <c r="K78" s="23"/>
      <c r="L78" s="21"/>
    </row>
    <row r="79" spans="2:12" ht="16.5" customHeight="1">
      <c r="B79" s="22"/>
      <c r="C79" s="23"/>
      <c r="D79" s="23"/>
      <c r="E79" s="172" t="s">
        <v>171</v>
      </c>
      <c r="F79" s="23"/>
      <c r="G79" s="23"/>
      <c r="H79" s="23"/>
      <c r="I79" s="137"/>
      <c r="J79" s="23"/>
      <c r="K79" s="23"/>
      <c r="L79" s="21"/>
    </row>
    <row r="80" spans="2:12" ht="12" customHeight="1">
      <c r="B80" s="22"/>
      <c r="C80" s="33" t="s">
        <v>172</v>
      </c>
      <c r="D80" s="23"/>
      <c r="E80" s="23"/>
      <c r="F80" s="23"/>
      <c r="G80" s="23"/>
      <c r="H80" s="23"/>
      <c r="I80" s="137"/>
      <c r="J80" s="23"/>
      <c r="K80" s="23"/>
      <c r="L80" s="21"/>
    </row>
    <row r="81" spans="2:12" s="1" customFormat="1" ht="16.5" customHeight="1">
      <c r="B81" s="39"/>
      <c r="C81" s="40"/>
      <c r="D81" s="40"/>
      <c r="E81" s="33" t="s">
        <v>2680</v>
      </c>
      <c r="F81" s="40"/>
      <c r="G81" s="40"/>
      <c r="H81" s="40"/>
      <c r="I81" s="144"/>
      <c r="J81" s="40"/>
      <c r="K81" s="40"/>
      <c r="L81" s="44"/>
    </row>
    <row r="82" spans="2:12" s="1" customFormat="1" ht="12" customHeight="1">
      <c r="B82" s="39"/>
      <c r="C82" s="33" t="s">
        <v>2535</v>
      </c>
      <c r="D82" s="40"/>
      <c r="E82" s="40"/>
      <c r="F82" s="40"/>
      <c r="G82" s="40"/>
      <c r="H82" s="40"/>
      <c r="I82" s="144"/>
      <c r="J82" s="40"/>
      <c r="K82" s="40"/>
      <c r="L82" s="44"/>
    </row>
    <row r="83" spans="2:12" s="1" customFormat="1" ht="16.5" customHeight="1">
      <c r="B83" s="39"/>
      <c r="C83" s="40"/>
      <c r="D83" s="40"/>
      <c r="E83" s="65" t="str">
        <f>E13</f>
        <v>SO-01.5.4 - Domácí rozhlas</v>
      </c>
      <c r="F83" s="40"/>
      <c r="G83" s="40"/>
      <c r="H83" s="40"/>
      <c r="I83" s="144"/>
      <c r="J83" s="40"/>
      <c r="K83" s="40"/>
      <c r="L83" s="44"/>
    </row>
    <row r="84" spans="2:12" s="1" customFormat="1" ht="6.95" customHeight="1">
      <c r="B84" s="39"/>
      <c r="C84" s="40"/>
      <c r="D84" s="40"/>
      <c r="E84" s="40"/>
      <c r="F84" s="40"/>
      <c r="G84" s="40"/>
      <c r="H84" s="40"/>
      <c r="I84" s="144"/>
      <c r="J84" s="40"/>
      <c r="K84" s="40"/>
      <c r="L84" s="44"/>
    </row>
    <row r="85" spans="2:12" s="1" customFormat="1" ht="12" customHeight="1">
      <c r="B85" s="39"/>
      <c r="C85" s="33" t="s">
        <v>22</v>
      </c>
      <c r="D85" s="40"/>
      <c r="E85" s="40"/>
      <c r="F85" s="28" t="str">
        <f>F16</f>
        <v>Kmochova č.p. 943</v>
      </c>
      <c r="G85" s="40"/>
      <c r="H85" s="40"/>
      <c r="I85" s="146" t="s">
        <v>24</v>
      </c>
      <c r="J85" s="68" t="str">
        <f>IF(J16="","",J16)</f>
        <v>8. 11. 2018</v>
      </c>
      <c r="K85" s="40"/>
      <c r="L85" s="44"/>
    </row>
    <row r="86" spans="2:12" s="1" customFormat="1" ht="6.95" customHeight="1">
      <c r="B86" s="39"/>
      <c r="C86" s="40"/>
      <c r="D86" s="40"/>
      <c r="E86" s="40"/>
      <c r="F86" s="40"/>
      <c r="G86" s="40"/>
      <c r="H86" s="40"/>
      <c r="I86" s="144"/>
      <c r="J86" s="40"/>
      <c r="K86" s="40"/>
      <c r="L86" s="44"/>
    </row>
    <row r="87" spans="2:12" s="1" customFormat="1" ht="13.65" customHeight="1">
      <c r="B87" s="39"/>
      <c r="C87" s="33" t="s">
        <v>26</v>
      </c>
      <c r="D87" s="40"/>
      <c r="E87" s="40"/>
      <c r="F87" s="28" t="str">
        <f>E19</f>
        <v>SONET Building s.r.o</v>
      </c>
      <c r="G87" s="40"/>
      <c r="H87" s="40"/>
      <c r="I87" s="146" t="s">
        <v>33</v>
      </c>
      <c r="J87" s="37" t="str">
        <f>E25</f>
        <v>Sodomka Lukáš</v>
      </c>
      <c r="K87" s="40"/>
      <c r="L87" s="44"/>
    </row>
    <row r="88" spans="2:12" s="1" customFormat="1" ht="13.65" customHeight="1">
      <c r="B88" s="39"/>
      <c r="C88" s="33" t="s">
        <v>31</v>
      </c>
      <c r="D88" s="40"/>
      <c r="E88" s="40"/>
      <c r="F88" s="28" t="str">
        <f>IF(E22="","",E22)</f>
        <v>Vyplň údaj</v>
      </c>
      <c r="G88" s="40"/>
      <c r="H88" s="40"/>
      <c r="I88" s="146" t="s">
        <v>36</v>
      </c>
      <c r="J88" s="37" t="str">
        <f>E28</f>
        <v>Toman Martin</v>
      </c>
      <c r="K88" s="40"/>
      <c r="L88" s="44"/>
    </row>
    <row r="89" spans="2:12" s="1" customFormat="1" ht="10.3" customHeight="1">
      <c r="B89" s="39"/>
      <c r="C89" s="40"/>
      <c r="D89" s="40"/>
      <c r="E89" s="40"/>
      <c r="F89" s="40"/>
      <c r="G89" s="40"/>
      <c r="H89" s="40"/>
      <c r="I89" s="144"/>
      <c r="J89" s="40"/>
      <c r="K89" s="40"/>
      <c r="L89" s="44"/>
    </row>
    <row r="90" spans="2:20" s="10" customFormat="1" ht="29.25" customHeight="1">
      <c r="B90" s="191"/>
      <c r="C90" s="192" t="s">
        <v>207</v>
      </c>
      <c r="D90" s="193" t="s">
        <v>60</v>
      </c>
      <c r="E90" s="193" t="s">
        <v>56</v>
      </c>
      <c r="F90" s="193" t="s">
        <v>57</v>
      </c>
      <c r="G90" s="193" t="s">
        <v>208</v>
      </c>
      <c r="H90" s="193" t="s">
        <v>209</v>
      </c>
      <c r="I90" s="194" t="s">
        <v>210</v>
      </c>
      <c r="J90" s="193" t="s">
        <v>176</v>
      </c>
      <c r="K90" s="195" t="s">
        <v>211</v>
      </c>
      <c r="L90" s="196"/>
      <c r="M90" s="88" t="s">
        <v>21</v>
      </c>
      <c r="N90" s="89" t="s">
        <v>45</v>
      </c>
      <c r="O90" s="89" t="s">
        <v>212</v>
      </c>
      <c r="P90" s="89" t="s">
        <v>213</v>
      </c>
      <c r="Q90" s="89" t="s">
        <v>214</v>
      </c>
      <c r="R90" s="89" t="s">
        <v>215</v>
      </c>
      <c r="S90" s="89" t="s">
        <v>216</v>
      </c>
      <c r="T90" s="90" t="s">
        <v>217</v>
      </c>
    </row>
    <row r="91" spans="2:63" s="1" customFormat="1" ht="22.8" customHeight="1">
      <c r="B91" s="39"/>
      <c r="C91" s="95" t="s">
        <v>218</v>
      </c>
      <c r="D91" s="40"/>
      <c r="E91" s="40"/>
      <c r="F91" s="40"/>
      <c r="G91" s="40"/>
      <c r="H91" s="40"/>
      <c r="I91" s="144"/>
      <c r="J91" s="197">
        <f>BK91</f>
        <v>0</v>
      </c>
      <c r="K91" s="40"/>
      <c r="L91" s="44"/>
      <c r="M91" s="91"/>
      <c r="N91" s="92"/>
      <c r="O91" s="92"/>
      <c r="P91" s="198">
        <f>SUM(P92:P100)</f>
        <v>0</v>
      </c>
      <c r="Q91" s="92"/>
      <c r="R91" s="198">
        <f>SUM(R92:R100)</f>
        <v>0</v>
      </c>
      <c r="S91" s="92"/>
      <c r="T91" s="199">
        <f>SUM(T92:T100)</f>
        <v>0</v>
      </c>
      <c r="AT91" s="18" t="s">
        <v>74</v>
      </c>
      <c r="AU91" s="18" t="s">
        <v>177</v>
      </c>
      <c r="BK91" s="200">
        <f>SUM(BK92:BK100)</f>
        <v>0</v>
      </c>
    </row>
    <row r="92" spans="2:65" s="1" customFormat="1" ht="16.5" customHeight="1">
      <c r="B92" s="39"/>
      <c r="C92" s="217" t="s">
        <v>82</v>
      </c>
      <c r="D92" s="217" t="s">
        <v>223</v>
      </c>
      <c r="E92" s="218" t="s">
        <v>82</v>
      </c>
      <c r="F92" s="219" t="s">
        <v>2737</v>
      </c>
      <c r="G92" s="220" t="s">
        <v>1266</v>
      </c>
      <c r="H92" s="221">
        <v>10</v>
      </c>
      <c r="I92" s="222"/>
      <c r="J92" s="223">
        <f>ROUND(I92*H92,2)</f>
        <v>0</v>
      </c>
      <c r="K92" s="219" t="s">
        <v>365</v>
      </c>
      <c r="L92" s="44"/>
      <c r="M92" s="224" t="s">
        <v>21</v>
      </c>
      <c r="N92" s="225" t="s">
        <v>46</v>
      </c>
      <c r="O92" s="80"/>
      <c r="P92" s="226">
        <f>O92*H92</f>
        <v>0</v>
      </c>
      <c r="Q92" s="226">
        <v>0</v>
      </c>
      <c r="R92" s="226">
        <f>Q92*H92</f>
        <v>0</v>
      </c>
      <c r="S92" s="226">
        <v>0</v>
      </c>
      <c r="T92" s="227">
        <f>S92*H92</f>
        <v>0</v>
      </c>
      <c r="AR92" s="18" t="s">
        <v>228</v>
      </c>
      <c r="AT92" s="18" t="s">
        <v>223</v>
      </c>
      <c r="AU92" s="18" t="s">
        <v>75</v>
      </c>
      <c r="AY92" s="18" t="s">
        <v>221</v>
      </c>
      <c r="BE92" s="228">
        <f>IF(N92="základní",J92,0)</f>
        <v>0</v>
      </c>
      <c r="BF92" s="228">
        <f>IF(N92="snížená",J92,0)</f>
        <v>0</v>
      </c>
      <c r="BG92" s="228">
        <f>IF(N92="zákl. přenesená",J92,0)</f>
        <v>0</v>
      </c>
      <c r="BH92" s="228">
        <f>IF(N92="sníž. přenesená",J92,0)</f>
        <v>0</v>
      </c>
      <c r="BI92" s="228">
        <f>IF(N92="nulová",J92,0)</f>
        <v>0</v>
      </c>
      <c r="BJ92" s="18" t="s">
        <v>82</v>
      </c>
      <c r="BK92" s="228">
        <f>ROUND(I92*H92,2)</f>
        <v>0</v>
      </c>
      <c r="BL92" s="18" t="s">
        <v>228</v>
      </c>
      <c r="BM92" s="18" t="s">
        <v>84</v>
      </c>
    </row>
    <row r="93" spans="2:65" s="1" customFormat="1" ht="16.5" customHeight="1">
      <c r="B93" s="39"/>
      <c r="C93" s="217" t="s">
        <v>84</v>
      </c>
      <c r="D93" s="217" t="s">
        <v>223</v>
      </c>
      <c r="E93" s="218" t="s">
        <v>84</v>
      </c>
      <c r="F93" s="219" t="s">
        <v>2738</v>
      </c>
      <c r="G93" s="220" t="s">
        <v>1266</v>
      </c>
      <c r="H93" s="221">
        <v>1</v>
      </c>
      <c r="I93" s="222"/>
      <c r="J93" s="223">
        <f>ROUND(I93*H93,2)</f>
        <v>0</v>
      </c>
      <c r="K93" s="219" t="s">
        <v>365</v>
      </c>
      <c r="L93" s="44"/>
      <c r="M93" s="224" t="s">
        <v>21</v>
      </c>
      <c r="N93" s="225" t="s">
        <v>46</v>
      </c>
      <c r="O93" s="80"/>
      <c r="P93" s="226">
        <f>O93*H93</f>
        <v>0</v>
      </c>
      <c r="Q93" s="226">
        <v>0</v>
      </c>
      <c r="R93" s="226">
        <f>Q93*H93</f>
        <v>0</v>
      </c>
      <c r="S93" s="226">
        <v>0</v>
      </c>
      <c r="T93" s="227">
        <f>S93*H93</f>
        <v>0</v>
      </c>
      <c r="AR93" s="18" t="s">
        <v>228</v>
      </c>
      <c r="AT93" s="18" t="s">
        <v>223</v>
      </c>
      <c r="AU93" s="18" t="s">
        <v>75</v>
      </c>
      <c r="AY93" s="18" t="s">
        <v>221</v>
      </c>
      <c r="BE93" s="228">
        <f>IF(N93="základní",J93,0)</f>
        <v>0</v>
      </c>
      <c r="BF93" s="228">
        <f>IF(N93="snížená",J93,0)</f>
        <v>0</v>
      </c>
      <c r="BG93" s="228">
        <f>IF(N93="zákl. přenesená",J93,0)</f>
        <v>0</v>
      </c>
      <c r="BH93" s="228">
        <f>IF(N93="sníž. přenesená",J93,0)</f>
        <v>0</v>
      </c>
      <c r="BI93" s="228">
        <f>IF(N93="nulová",J93,0)</f>
        <v>0</v>
      </c>
      <c r="BJ93" s="18" t="s">
        <v>82</v>
      </c>
      <c r="BK93" s="228">
        <f>ROUND(I93*H93,2)</f>
        <v>0</v>
      </c>
      <c r="BL93" s="18" t="s">
        <v>228</v>
      </c>
      <c r="BM93" s="18" t="s">
        <v>228</v>
      </c>
    </row>
    <row r="94" spans="2:65" s="1" customFormat="1" ht="16.5" customHeight="1">
      <c r="B94" s="39"/>
      <c r="C94" s="217" t="s">
        <v>101</v>
      </c>
      <c r="D94" s="217" t="s">
        <v>223</v>
      </c>
      <c r="E94" s="218" t="s">
        <v>101</v>
      </c>
      <c r="F94" s="219" t="s">
        <v>2739</v>
      </c>
      <c r="G94" s="220" t="s">
        <v>730</v>
      </c>
      <c r="H94" s="221">
        <v>145</v>
      </c>
      <c r="I94" s="222"/>
      <c r="J94" s="223">
        <f>ROUND(I94*H94,2)</f>
        <v>0</v>
      </c>
      <c r="K94" s="219" t="s">
        <v>365</v>
      </c>
      <c r="L94" s="44"/>
      <c r="M94" s="224" t="s">
        <v>21</v>
      </c>
      <c r="N94" s="225" t="s">
        <v>46</v>
      </c>
      <c r="O94" s="80"/>
      <c r="P94" s="226">
        <f>O94*H94</f>
        <v>0</v>
      </c>
      <c r="Q94" s="226">
        <v>0</v>
      </c>
      <c r="R94" s="226">
        <f>Q94*H94</f>
        <v>0</v>
      </c>
      <c r="S94" s="226">
        <v>0</v>
      </c>
      <c r="T94" s="227">
        <f>S94*H94</f>
        <v>0</v>
      </c>
      <c r="AR94" s="18" t="s">
        <v>228</v>
      </c>
      <c r="AT94" s="18" t="s">
        <v>223</v>
      </c>
      <c r="AU94" s="18" t="s">
        <v>75</v>
      </c>
      <c r="AY94" s="18" t="s">
        <v>221</v>
      </c>
      <c r="BE94" s="228">
        <f>IF(N94="základní",J94,0)</f>
        <v>0</v>
      </c>
      <c r="BF94" s="228">
        <f>IF(N94="snížená",J94,0)</f>
        <v>0</v>
      </c>
      <c r="BG94" s="228">
        <f>IF(N94="zákl. přenesená",J94,0)</f>
        <v>0</v>
      </c>
      <c r="BH94" s="228">
        <f>IF(N94="sníž. přenesená",J94,0)</f>
        <v>0</v>
      </c>
      <c r="BI94" s="228">
        <f>IF(N94="nulová",J94,0)</f>
        <v>0</v>
      </c>
      <c r="BJ94" s="18" t="s">
        <v>82</v>
      </c>
      <c r="BK94" s="228">
        <f>ROUND(I94*H94,2)</f>
        <v>0</v>
      </c>
      <c r="BL94" s="18" t="s">
        <v>228</v>
      </c>
      <c r="BM94" s="18" t="s">
        <v>271</v>
      </c>
    </row>
    <row r="95" spans="2:65" s="1" customFormat="1" ht="16.5" customHeight="1">
      <c r="B95" s="39"/>
      <c r="C95" s="217" t="s">
        <v>228</v>
      </c>
      <c r="D95" s="217" t="s">
        <v>223</v>
      </c>
      <c r="E95" s="218" t="s">
        <v>228</v>
      </c>
      <c r="F95" s="219" t="s">
        <v>2740</v>
      </c>
      <c r="G95" s="220" t="s">
        <v>2590</v>
      </c>
      <c r="H95" s="221">
        <v>1</v>
      </c>
      <c r="I95" s="222"/>
      <c r="J95" s="223">
        <f>ROUND(I95*H95,2)</f>
        <v>0</v>
      </c>
      <c r="K95" s="219" t="s">
        <v>365</v>
      </c>
      <c r="L95" s="44"/>
      <c r="M95" s="224" t="s">
        <v>21</v>
      </c>
      <c r="N95" s="225" t="s">
        <v>46</v>
      </c>
      <c r="O95" s="80"/>
      <c r="P95" s="226">
        <f>O95*H95</f>
        <v>0</v>
      </c>
      <c r="Q95" s="226">
        <v>0</v>
      </c>
      <c r="R95" s="226">
        <f>Q95*H95</f>
        <v>0</v>
      </c>
      <c r="S95" s="226">
        <v>0</v>
      </c>
      <c r="T95" s="227">
        <f>S95*H95</f>
        <v>0</v>
      </c>
      <c r="AR95" s="18" t="s">
        <v>228</v>
      </c>
      <c r="AT95" s="18" t="s">
        <v>223</v>
      </c>
      <c r="AU95" s="18" t="s">
        <v>75</v>
      </c>
      <c r="AY95" s="18" t="s">
        <v>221</v>
      </c>
      <c r="BE95" s="228">
        <f>IF(N95="základní",J95,0)</f>
        <v>0</v>
      </c>
      <c r="BF95" s="228">
        <f>IF(N95="snížená",J95,0)</f>
        <v>0</v>
      </c>
      <c r="BG95" s="228">
        <f>IF(N95="zákl. přenesená",J95,0)</f>
        <v>0</v>
      </c>
      <c r="BH95" s="228">
        <f>IF(N95="sníž. přenesená",J95,0)</f>
        <v>0</v>
      </c>
      <c r="BI95" s="228">
        <f>IF(N95="nulová",J95,0)</f>
        <v>0</v>
      </c>
      <c r="BJ95" s="18" t="s">
        <v>82</v>
      </c>
      <c r="BK95" s="228">
        <f>ROUND(I95*H95,2)</f>
        <v>0</v>
      </c>
      <c r="BL95" s="18" t="s">
        <v>228</v>
      </c>
      <c r="BM95" s="18" t="s">
        <v>282</v>
      </c>
    </row>
    <row r="96" spans="2:65" s="1" customFormat="1" ht="16.5" customHeight="1">
      <c r="B96" s="39"/>
      <c r="C96" s="217" t="s">
        <v>267</v>
      </c>
      <c r="D96" s="217" t="s">
        <v>223</v>
      </c>
      <c r="E96" s="218" t="s">
        <v>267</v>
      </c>
      <c r="F96" s="219" t="s">
        <v>2741</v>
      </c>
      <c r="G96" s="220" t="s">
        <v>1266</v>
      </c>
      <c r="H96" s="221">
        <v>1</v>
      </c>
      <c r="I96" s="222"/>
      <c r="J96" s="223">
        <f>ROUND(I96*H96,2)</f>
        <v>0</v>
      </c>
      <c r="K96" s="219" t="s">
        <v>365</v>
      </c>
      <c r="L96" s="44"/>
      <c r="M96" s="224" t="s">
        <v>21</v>
      </c>
      <c r="N96" s="225" t="s">
        <v>46</v>
      </c>
      <c r="O96" s="80"/>
      <c r="P96" s="226">
        <f>O96*H96</f>
        <v>0</v>
      </c>
      <c r="Q96" s="226">
        <v>0</v>
      </c>
      <c r="R96" s="226">
        <f>Q96*H96</f>
        <v>0</v>
      </c>
      <c r="S96" s="226">
        <v>0</v>
      </c>
      <c r="T96" s="227">
        <f>S96*H96</f>
        <v>0</v>
      </c>
      <c r="AR96" s="18" t="s">
        <v>228</v>
      </c>
      <c r="AT96" s="18" t="s">
        <v>223</v>
      </c>
      <c r="AU96" s="18" t="s">
        <v>75</v>
      </c>
      <c r="AY96" s="18" t="s">
        <v>221</v>
      </c>
      <c r="BE96" s="228">
        <f>IF(N96="základní",J96,0)</f>
        <v>0</v>
      </c>
      <c r="BF96" s="228">
        <f>IF(N96="snížená",J96,0)</f>
        <v>0</v>
      </c>
      <c r="BG96" s="228">
        <f>IF(N96="zákl. přenesená",J96,0)</f>
        <v>0</v>
      </c>
      <c r="BH96" s="228">
        <f>IF(N96="sníž. přenesená",J96,0)</f>
        <v>0</v>
      </c>
      <c r="BI96" s="228">
        <f>IF(N96="nulová",J96,0)</f>
        <v>0</v>
      </c>
      <c r="BJ96" s="18" t="s">
        <v>82</v>
      </c>
      <c r="BK96" s="228">
        <f>ROUND(I96*H96,2)</f>
        <v>0</v>
      </c>
      <c r="BL96" s="18" t="s">
        <v>228</v>
      </c>
      <c r="BM96" s="18" t="s">
        <v>292</v>
      </c>
    </row>
    <row r="97" spans="2:65" s="1" customFormat="1" ht="45" customHeight="1">
      <c r="B97" s="39"/>
      <c r="C97" s="217" t="s">
        <v>271</v>
      </c>
      <c r="D97" s="217" t="s">
        <v>223</v>
      </c>
      <c r="E97" s="218" t="s">
        <v>271</v>
      </c>
      <c r="F97" s="219" t="s">
        <v>2742</v>
      </c>
      <c r="G97" s="220" t="s">
        <v>1266</v>
      </c>
      <c r="H97" s="221">
        <v>1</v>
      </c>
      <c r="I97" s="222"/>
      <c r="J97" s="223">
        <f>ROUND(I97*H97,2)</f>
        <v>0</v>
      </c>
      <c r="K97" s="219" t="s">
        <v>365</v>
      </c>
      <c r="L97" s="44"/>
      <c r="M97" s="224" t="s">
        <v>21</v>
      </c>
      <c r="N97" s="225" t="s">
        <v>46</v>
      </c>
      <c r="O97" s="80"/>
      <c r="P97" s="226">
        <f>O97*H97</f>
        <v>0</v>
      </c>
      <c r="Q97" s="226">
        <v>0</v>
      </c>
      <c r="R97" s="226">
        <f>Q97*H97</f>
        <v>0</v>
      </c>
      <c r="S97" s="226">
        <v>0</v>
      </c>
      <c r="T97" s="227">
        <f>S97*H97</f>
        <v>0</v>
      </c>
      <c r="AR97" s="18" t="s">
        <v>228</v>
      </c>
      <c r="AT97" s="18" t="s">
        <v>223</v>
      </c>
      <c r="AU97" s="18" t="s">
        <v>75</v>
      </c>
      <c r="AY97" s="18" t="s">
        <v>221</v>
      </c>
      <c r="BE97" s="228">
        <f>IF(N97="základní",J97,0)</f>
        <v>0</v>
      </c>
      <c r="BF97" s="228">
        <f>IF(N97="snížená",J97,0)</f>
        <v>0</v>
      </c>
      <c r="BG97" s="228">
        <f>IF(N97="zákl. přenesená",J97,0)</f>
        <v>0</v>
      </c>
      <c r="BH97" s="228">
        <f>IF(N97="sníž. přenesená",J97,0)</f>
        <v>0</v>
      </c>
      <c r="BI97" s="228">
        <f>IF(N97="nulová",J97,0)</f>
        <v>0</v>
      </c>
      <c r="BJ97" s="18" t="s">
        <v>82</v>
      </c>
      <c r="BK97" s="228">
        <f>ROUND(I97*H97,2)</f>
        <v>0</v>
      </c>
      <c r="BL97" s="18" t="s">
        <v>228</v>
      </c>
      <c r="BM97" s="18" t="s">
        <v>305</v>
      </c>
    </row>
    <row r="98" spans="2:65" s="1" customFormat="1" ht="16.5" customHeight="1">
      <c r="B98" s="39"/>
      <c r="C98" s="217" t="s">
        <v>276</v>
      </c>
      <c r="D98" s="217" t="s">
        <v>223</v>
      </c>
      <c r="E98" s="218" t="s">
        <v>276</v>
      </c>
      <c r="F98" s="219" t="s">
        <v>2743</v>
      </c>
      <c r="G98" s="220" t="s">
        <v>2590</v>
      </c>
      <c r="H98" s="221">
        <v>1</v>
      </c>
      <c r="I98" s="222"/>
      <c r="J98" s="223">
        <f>ROUND(I98*H98,2)</f>
        <v>0</v>
      </c>
      <c r="K98" s="219" t="s">
        <v>365</v>
      </c>
      <c r="L98" s="44"/>
      <c r="M98" s="224" t="s">
        <v>21</v>
      </c>
      <c r="N98" s="225" t="s">
        <v>46</v>
      </c>
      <c r="O98" s="80"/>
      <c r="P98" s="226">
        <f>O98*H98</f>
        <v>0</v>
      </c>
      <c r="Q98" s="226">
        <v>0</v>
      </c>
      <c r="R98" s="226">
        <f>Q98*H98</f>
        <v>0</v>
      </c>
      <c r="S98" s="226">
        <v>0</v>
      </c>
      <c r="T98" s="227">
        <f>S98*H98</f>
        <v>0</v>
      </c>
      <c r="AR98" s="18" t="s">
        <v>228</v>
      </c>
      <c r="AT98" s="18" t="s">
        <v>223</v>
      </c>
      <c r="AU98" s="18" t="s">
        <v>75</v>
      </c>
      <c r="AY98" s="18" t="s">
        <v>221</v>
      </c>
      <c r="BE98" s="228">
        <f>IF(N98="základní",J98,0)</f>
        <v>0</v>
      </c>
      <c r="BF98" s="228">
        <f>IF(N98="snížená",J98,0)</f>
        <v>0</v>
      </c>
      <c r="BG98" s="228">
        <f>IF(N98="zákl. přenesená",J98,0)</f>
        <v>0</v>
      </c>
      <c r="BH98" s="228">
        <f>IF(N98="sníž. přenesená",J98,0)</f>
        <v>0</v>
      </c>
      <c r="BI98" s="228">
        <f>IF(N98="nulová",J98,0)</f>
        <v>0</v>
      </c>
      <c r="BJ98" s="18" t="s">
        <v>82</v>
      </c>
      <c r="BK98" s="228">
        <f>ROUND(I98*H98,2)</f>
        <v>0</v>
      </c>
      <c r="BL98" s="18" t="s">
        <v>228</v>
      </c>
      <c r="BM98" s="18" t="s">
        <v>333</v>
      </c>
    </row>
    <row r="99" spans="2:65" s="1" customFormat="1" ht="16.5" customHeight="1">
      <c r="B99" s="39"/>
      <c r="C99" s="217" t="s">
        <v>282</v>
      </c>
      <c r="D99" s="217" t="s">
        <v>223</v>
      </c>
      <c r="E99" s="218" t="s">
        <v>282</v>
      </c>
      <c r="F99" s="219" t="s">
        <v>2744</v>
      </c>
      <c r="G99" s="220" t="s">
        <v>2590</v>
      </c>
      <c r="H99" s="221">
        <v>1</v>
      </c>
      <c r="I99" s="222"/>
      <c r="J99" s="223">
        <f>ROUND(I99*H99,2)</f>
        <v>0</v>
      </c>
      <c r="K99" s="219" t="s">
        <v>365</v>
      </c>
      <c r="L99" s="44"/>
      <c r="M99" s="224" t="s">
        <v>21</v>
      </c>
      <c r="N99" s="225" t="s">
        <v>46</v>
      </c>
      <c r="O99" s="80"/>
      <c r="P99" s="226">
        <f>O99*H99</f>
        <v>0</v>
      </c>
      <c r="Q99" s="226">
        <v>0</v>
      </c>
      <c r="R99" s="226">
        <f>Q99*H99</f>
        <v>0</v>
      </c>
      <c r="S99" s="226">
        <v>0</v>
      </c>
      <c r="T99" s="227">
        <f>S99*H99</f>
        <v>0</v>
      </c>
      <c r="AR99" s="18" t="s">
        <v>228</v>
      </c>
      <c r="AT99" s="18" t="s">
        <v>223</v>
      </c>
      <c r="AU99" s="18" t="s">
        <v>75</v>
      </c>
      <c r="AY99" s="18" t="s">
        <v>221</v>
      </c>
      <c r="BE99" s="228">
        <f>IF(N99="základní",J99,0)</f>
        <v>0</v>
      </c>
      <c r="BF99" s="228">
        <f>IF(N99="snížená",J99,0)</f>
        <v>0</v>
      </c>
      <c r="BG99" s="228">
        <f>IF(N99="zákl. přenesená",J99,0)</f>
        <v>0</v>
      </c>
      <c r="BH99" s="228">
        <f>IF(N99="sníž. přenesená",J99,0)</f>
        <v>0</v>
      </c>
      <c r="BI99" s="228">
        <f>IF(N99="nulová",J99,0)</f>
        <v>0</v>
      </c>
      <c r="BJ99" s="18" t="s">
        <v>82</v>
      </c>
      <c r="BK99" s="228">
        <f>ROUND(I99*H99,2)</f>
        <v>0</v>
      </c>
      <c r="BL99" s="18" t="s">
        <v>228</v>
      </c>
      <c r="BM99" s="18" t="s">
        <v>350</v>
      </c>
    </row>
    <row r="100" spans="2:65" s="1" customFormat="1" ht="16.5" customHeight="1">
      <c r="B100" s="39"/>
      <c r="C100" s="217" t="s">
        <v>287</v>
      </c>
      <c r="D100" s="217" t="s">
        <v>223</v>
      </c>
      <c r="E100" s="218" t="s">
        <v>287</v>
      </c>
      <c r="F100" s="219" t="s">
        <v>2719</v>
      </c>
      <c r="G100" s="220" t="s">
        <v>2590</v>
      </c>
      <c r="H100" s="221">
        <v>1</v>
      </c>
      <c r="I100" s="222"/>
      <c r="J100" s="223">
        <f>ROUND(I100*H100,2)</f>
        <v>0</v>
      </c>
      <c r="K100" s="219" t="s">
        <v>365</v>
      </c>
      <c r="L100" s="44"/>
      <c r="M100" s="290" t="s">
        <v>21</v>
      </c>
      <c r="N100" s="291" t="s">
        <v>46</v>
      </c>
      <c r="O100" s="287"/>
      <c r="P100" s="288">
        <f>O100*H100</f>
        <v>0</v>
      </c>
      <c r="Q100" s="288">
        <v>0</v>
      </c>
      <c r="R100" s="288">
        <f>Q100*H100</f>
        <v>0</v>
      </c>
      <c r="S100" s="288">
        <v>0</v>
      </c>
      <c r="T100" s="289">
        <f>S100*H100</f>
        <v>0</v>
      </c>
      <c r="AR100" s="18" t="s">
        <v>228</v>
      </c>
      <c r="AT100" s="18" t="s">
        <v>223</v>
      </c>
      <c r="AU100" s="18" t="s">
        <v>75</v>
      </c>
      <c r="AY100" s="18" t="s">
        <v>221</v>
      </c>
      <c r="BE100" s="228">
        <f>IF(N100="základní",J100,0)</f>
        <v>0</v>
      </c>
      <c r="BF100" s="228">
        <f>IF(N100="snížená",J100,0)</f>
        <v>0</v>
      </c>
      <c r="BG100" s="228">
        <f>IF(N100="zákl. přenesená",J100,0)</f>
        <v>0</v>
      </c>
      <c r="BH100" s="228">
        <f>IF(N100="sníž. přenesená",J100,0)</f>
        <v>0</v>
      </c>
      <c r="BI100" s="228">
        <f>IF(N100="nulová",J100,0)</f>
        <v>0</v>
      </c>
      <c r="BJ100" s="18" t="s">
        <v>82</v>
      </c>
      <c r="BK100" s="228">
        <f>ROUND(I100*H100,2)</f>
        <v>0</v>
      </c>
      <c r="BL100" s="18" t="s">
        <v>228</v>
      </c>
      <c r="BM100" s="18" t="s">
        <v>362</v>
      </c>
    </row>
    <row r="101" spans="2:12" s="1" customFormat="1" ht="6.95" customHeight="1">
      <c r="B101" s="58"/>
      <c r="C101" s="59"/>
      <c r="D101" s="59"/>
      <c r="E101" s="59"/>
      <c r="F101" s="59"/>
      <c r="G101" s="59"/>
      <c r="H101" s="59"/>
      <c r="I101" s="168"/>
      <c r="J101" s="59"/>
      <c r="K101" s="59"/>
      <c r="L101" s="44"/>
    </row>
  </sheetData>
  <sheetProtection password="CC35" sheet="1" objects="1" scenarios="1" formatColumns="0" formatRows="0" autoFilter="0"/>
  <autoFilter ref="C90:K100"/>
  <mergeCells count="15">
    <mergeCell ref="E7:H7"/>
    <mergeCell ref="E11:H11"/>
    <mergeCell ref="E9:H9"/>
    <mergeCell ref="E13:H13"/>
    <mergeCell ref="E22:H22"/>
    <mergeCell ref="E31:H31"/>
    <mergeCell ref="E52:H52"/>
    <mergeCell ref="E56:H56"/>
    <mergeCell ref="E54:H54"/>
    <mergeCell ref="E58:H58"/>
    <mergeCell ref="E77:H77"/>
    <mergeCell ref="E81:H81"/>
    <mergeCell ref="E79:H79"/>
    <mergeCell ref="E83:H8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B2:BM97"/>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7"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8" t="s">
        <v>129</v>
      </c>
    </row>
    <row r="3" spans="2:46" ht="6.95" customHeight="1">
      <c r="B3" s="138"/>
      <c r="C3" s="139"/>
      <c r="D3" s="139"/>
      <c r="E3" s="139"/>
      <c r="F3" s="139"/>
      <c r="G3" s="139"/>
      <c r="H3" s="139"/>
      <c r="I3" s="140"/>
      <c r="J3" s="139"/>
      <c r="K3" s="139"/>
      <c r="L3" s="21"/>
      <c r="AT3" s="18" t="s">
        <v>84</v>
      </c>
    </row>
    <row r="4" spans="2:46" ht="24.95" customHeight="1">
      <c r="B4" s="21"/>
      <c r="D4" s="141" t="s">
        <v>169</v>
      </c>
      <c r="L4" s="21"/>
      <c r="M4" s="25" t="s">
        <v>10</v>
      </c>
      <c r="AT4" s="18" t="s">
        <v>4</v>
      </c>
    </row>
    <row r="5" spans="2:12" ht="6.95" customHeight="1">
      <c r="B5" s="21"/>
      <c r="L5" s="21"/>
    </row>
    <row r="6" spans="2:12" ht="12" customHeight="1">
      <c r="B6" s="21"/>
      <c r="D6" s="142" t="s">
        <v>16</v>
      </c>
      <c r="L6" s="21"/>
    </row>
    <row r="7" spans="2:12" ht="16.5" customHeight="1">
      <c r="B7" s="21"/>
      <c r="E7" s="143" t="str">
        <f>'Rekapitulace stavby'!K6</f>
        <v>Vestavba podkroví ZŠ Kmochova</v>
      </c>
      <c r="F7" s="142"/>
      <c r="G7" s="142"/>
      <c r="H7" s="142"/>
      <c r="L7" s="21"/>
    </row>
    <row r="8" spans="2:12" ht="12">
      <c r="B8" s="21"/>
      <c r="D8" s="142" t="s">
        <v>170</v>
      </c>
      <c r="L8" s="21"/>
    </row>
    <row r="9" spans="2:12" ht="16.5" customHeight="1">
      <c r="B9" s="21"/>
      <c r="E9" s="143" t="s">
        <v>171</v>
      </c>
      <c r="L9" s="21"/>
    </row>
    <row r="10" spans="2:12" ht="12" customHeight="1">
      <c r="B10" s="21"/>
      <c r="D10" s="142" t="s">
        <v>172</v>
      </c>
      <c r="L10" s="21"/>
    </row>
    <row r="11" spans="2:12" s="1" customFormat="1" ht="16.5" customHeight="1">
      <c r="B11" s="44"/>
      <c r="E11" s="142" t="s">
        <v>2680</v>
      </c>
      <c r="F11" s="1"/>
      <c r="G11" s="1"/>
      <c r="H11" s="1"/>
      <c r="I11" s="144"/>
      <c r="L11" s="44"/>
    </row>
    <row r="12" spans="2:12" s="1" customFormat="1" ht="12" customHeight="1">
      <c r="B12" s="44"/>
      <c r="D12" s="142" t="s">
        <v>2535</v>
      </c>
      <c r="I12" s="144"/>
      <c r="L12" s="44"/>
    </row>
    <row r="13" spans="2:12" s="1" customFormat="1" ht="36.95" customHeight="1">
      <c r="B13" s="44"/>
      <c r="E13" s="145" t="s">
        <v>2745</v>
      </c>
      <c r="F13" s="1"/>
      <c r="G13" s="1"/>
      <c r="H13" s="1"/>
      <c r="I13" s="144"/>
      <c r="L13" s="44"/>
    </row>
    <row r="14" spans="2:12" s="1" customFormat="1" ht="12">
      <c r="B14" s="44"/>
      <c r="I14" s="144"/>
      <c r="L14" s="44"/>
    </row>
    <row r="15" spans="2:12" s="1" customFormat="1" ht="12" customHeight="1">
      <c r="B15" s="44"/>
      <c r="D15" s="142" t="s">
        <v>18</v>
      </c>
      <c r="F15" s="18" t="s">
        <v>21</v>
      </c>
      <c r="I15" s="146" t="s">
        <v>20</v>
      </c>
      <c r="J15" s="18" t="s">
        <v>21</v>
      </c>
      <c r="L15" s="44"/>
    </row>
    <row r="16" spans="2:12" s="1" customFormat="1" ht="12" customHeight="1">
      <c r="B16" s="44"/>
      <c r="D16" s="142" t="s">
        <v>22</v>
      </c>
      <c r="F16" s="18" t="s">
        <v>23</v>
      </c>
      <c r="I16" s="146" t="s">
        <v>24</v>
      </c>
      <c r="J16" s="147" t="str">
        <f>'Rekapitulace stavby'!AN8</f>
        <v>8. 11. 2018</v>
      </c>
      <c r="L16" s="44"/>
    </row>
    <row r="17" spans="2:12" s="1" customFormat="1" ht="10.8" customHeight="1">
      <c r="B17" s="44"/>
      <c r="I17" s="144"/>
      <c r="L17" s="44"/>
    </row>
    <row r="18" spans="2:12" s="1" customFormat="1" ht="12" customHeight="1">
      <c r="B18" s="44"/>
      <c r="D18" s="142" t="s">
        <v>26</v>
      </c>
      <c r="I18" s="146" t="s">
        <v>27</v>
      </c>
      <c r="J18" s="18" t="s">
        <v>28</v>
      </c>
      <c r="L18" s="44"/>
    </row>
    <row r="19" spans="2:12" s="1" customFormat="1" ht="18" customHeight="1">
      <c r="B19" s="44"/>
      <c r="E19" s="18" t="s">
        <v>29</v>
      </c>
      <c r="I19" s="146" t="s">
        <v>30</v>
      </c>
      <c r="J19" s="18" t="s">
        <v>21</v>
      </c>
      <c r="L19" s="44"/>
    </row>
    <row r="20" spans="2:12" s="1" customFormat="1" ht="6.95" customHeight="1">
      <c r="B20" s="44"/>
      <c r="I20" s="144"/>
      <c r="L20" s="44"/>
    </row>
    <row r="21" spans="2:12" s="1" customFormat="1" ht="12" customHeight="1">
      <c r="B21" s="44"/>
      <c r="D21" s="142" t="s">
        <v>31</v>
      </c>
      <c r="I21" s="146" t="s">
        <v>27</v>
      </c>
      <c r="J21" s="34" t="str">
        <f>'Rekapitulace stavby'!AN13</f>
        <v>Vyplň údaj</v>
      </c>
      <c r="L21" s="44"/>
    </row>
    <row r="22" spans="2:12" s="1" customFormat="1" ht="18" customHeight="1">
      <c r="B22" s="44"/>
      <c r="E22" s="34" t="str">
        <f>'Rekapitulace stavby'!E14</f>
        <v>Vyplň údaj</v>
      </c>
      <c r="F22" s="18"/>
      <c r="G22" s="18"/>
      <c r="H22" s="18"/>
      <c r="I22" s="146" t="s">
        <v>30</v>
      </c>
      <c r="J22" s="34" t="str">
        <f>'Rekapitulace stavby'!AN14</f>
        <v>Vyplň údaj</v>
      </c>
      <c r="L22" s="44"/>
    </row>
    <row r="23" spans="2:12" s="1" customFormat="1" ht="6.95" customHeight="1">
      <c r="B23" s="44"/>
      <c r="I23" s="144"/>
      <c r="L23" s="44"/>
    </row>
    <row r="24" spans="2:12" s="1" customFormat="1" ht="12" customHeight="1">
      <c r="B24" s="44"/>
      <c r="D24" s="142" t="s">
        <v>33</v>
      </c>
      <c r="I24" s="146" t="s">
        <v>27</v>
      </c>
      <c r="J24" s="18" t="s">
        <v>21</v>
      </c>
      <c r="L24" s="44"/>
    </row>
    <row r="25" spans="2:12" s="1" customFormat="1" ht="18" customHeight="1">
      <c r="B25" s="44"/>
      <c r="E25" s="18" t="s">
        <v>34</v>
      </c>
      <c r="I25" s="146" t="s">
        <v>30</v>
      </c>
      <c r="J25" s="18" t="s">
        <v>21</v>
      </c>
      <c r="L25" s="44"/>
    </row>
    <row r="26" spans="2:12" s="1" customFormat="1" ht="6.95" customHeight="1">
      <c r="B26" s="44"/>
      <c r="I26" s="144"/>
      <c r="L26" s="44"/>
    </row>
    <row r="27" spans="2:12" s="1" customFormat="1" ht="12" customHeight="1">
      <c r="B27" s="44"/>
      <c r="D27" s="142" t="s">
        <v>36</v>
      </c>
      <c r="I27" s="146" t="s">
        <v>27</v>
      </c>
      <c r="J27" s="18" t="s">
        <v>37</v>
      </c>
      <c r="L27" s="44"/>
    </row>
    <row r="28" spans="2:12" s="1" customFormat="1" ht="18" customHeight="1">
      <c r="B28" s="44"/>
      <c r="E28" s="18" t="s">
        <v>38</v>
      </c>
      <c r="I28" s="146" t="s">
        <v>30</v>
      </c>
      <c r="J28" s="18" t="s">
        <v>21</v>
      </c>
      <c r="L28" s="44"/>
    </row>
    <row r="29" spans="2:12" s="1" customFormat="1" ht="6.95" customHeight="1">
      <c r="B29" s="44"/>
      <c r="I29" s="144"/>
      <c r="L29" s="44"/>
    </row>
    <row r="30" spans="2:12" s="1" customFormat="1" ht="12" customHeight="1">
      <c r="B30" s="44"/>
      <c r="D30" s="142" t="s">
        <v>39</v>
      </c>
      <c r="I30" s="144"/>
      <c r="L30" s="44"/>
    </row>
    <row r="31" spans="2:12" s="7" customFormat="1" ht="45" customHeight="1">
      <c r="B31" s="148"/>
      <c r="E31" s="149" t="s">
        <v>40</v>
      </c>
      <c r="F31" s="149"/>
      <c r="G31" s="149"/>
      <c r="H31" s="149"/>
      <c r="I31" s="150"/>
      <c r="L31" s="148"/>
    </row>
    <row r="32" spans="2:12" s="1" customFormat="1" ht="6.95" customHeight="1">
      <c r="B32" s="44"/>
      <c r="I32" s="144"/>
      <c r="L32" s="44"/>
    </row>
    <row r="33" spans="2:12" s="1" customFormat="1" ht="6.95" customHeight="1">
      <c r="B33" s="44"/>
      <c r="D33" s="72"/>
      <c r="E33" s="72"/>
      <c r="F33" s="72"/>
      <c r="G33" s="72"/>
      <c r="H33" s="72"/>
      <c r="I33" s="151"/>
      <c r="J33" s="72"/>
      <c r="K33" s="72"/>
      <c r="L33" s="44"/>
    </row>
    <row r="34" spans="2:12" s="1" customFormat="1" ht="25.4" customHeight="1">
      <c r="B34" s="44"/>
      <c r="D34" s="152" t="s">
        <v>41</v>
      </c>
      <c r="I34" s="144"/>
      <c r="J34" s="153">
        <f>ROUND(J91,2)</f>
        <v>0</v>
      </c>
      <c r="L34" s="44"/>
    </row>
    <row r="35" spans="2:12" s="1" customFormat="1" ht="6.95" customHeight="1">
      <c r="B35" s="44"/>
      <c r="D35" s="72"/>
      <c r="E35" s="72"/>
      <c r="F35" s="72"/>
      <c r="G35" s="72"/>
      <c r="H35" s="72"/>
      <c r="I35" s="151"/>
      <c r="J35" s="72"/>
      <c r="K35" s="72"/>
      <c r="L35" s="44"/>
    </row>
    <row r="36" spans="2:12" s="1" customFormat="1" ht="14.4" customHeight="1">
      <c r="B36" s="44"/>
      <c r="F36" s="154" t="s">
        <v>43</v>
      </c>
      <c r="I36" s="155" t="s">
        <v>42</v>
      </c>
      <c r="J36" s="154" t="s">
        <v>44</v>
      </c>
      <c r="L36" s="44"/>
    </row>
    <row r="37" spans="2:12" s="1" customFormat="1" ht="14.4" customHeight="1">
      <c r="B37" s="44"/>
      <c r="D37" s="142" t="s">
        <v>45</v>
      </c>
      <c r="E37" s="142" t="s">
        <v>46</v>
      </c>
      <c r="F37" s="156">
        <f>ROUND((SUM(BE91:BE96)),2)</f>
        <v>0</v>
      </c>
      <c r="I37" s="157">
        <v>0.21</v>
      </c>
      <c r="J37" s="156">
        <f>ROUND(((SUM(BE91:BE96))*I37),2)</f>
        <v>0</v>
      </c>
      <c r="L37" s="44"/>
    </row>
    <row r="38" spans="2:12" s="1" customFormat="1" ht="14.4" customHeight="1">
      <c r="B38" s="44"/>
      <c r="E38" s="142" t="s">
        <v>47</v>
      </c>
      <c r="F38" s="156">
        <f>ROUND((SUM(BF91:BF96)),2)</f>
        <v>0</v>
      </c>
      <c r="I38" s="157">
        <v>0.15</v>
      </c>
      <c r="J38" s="156">
        <f>ROUND(((SUM(BF91:BF96))*I38),2)</f>
        <v>0</v>
      </c>
      <c r="L38" s="44"/>
    </row>
    <row r="39" spans="2:12" s="1" customFormat="1" ht="14.4" customHeight="1" hidden="1">
      <c r="B39" s="44"/>
      <c r="E39" s="142" t="s">
        <v>48</v>
      </c>
      <c r="F39" s="156">
        <f>ROUND((SUM(BG91:BG96)),2)</f>
        <v>0</v>
      </c>
      <c r="I39" s="157">
        <v>0.21</v>
      </c>
      <c r="J39" s="156">
        <f>0</f>
        <v>0</v>
      </c>
      <c r="L39" s="44"/>
    </row>
    <row r="40" spans="2:12" s="1" customFormat="1" ht="14.4" customHeight="1" hidden="1">
      <c r="B40" s="44"/>
      <c r="E40" s="142" t="s">
        <v>49</v>
      </c>
      <c r="F40" s="156">
        <f>ROUND((SUM(BH91:BH96)),2)</f>
        <v>0</v>
      </c>
      <c r="I40" s="157">
        <v>0.15</v>
      </c>
      <c r="J40" s="156">
        <f>0</f>
        <v>0</v>
      </c>
      <c r="L40" s="44"/>
    </row>
    <row r="41" spans="2:12" s="1" customFormat="1" ht="14.4" customHeight="1" hidden="1">
      <c r="B41" s="44"/>
      <c r="E41" s="142" t="s">
        <v>50</v>
      </c>
      <c r="F41" s="156">
        <f>ROUND((SUM(BI91:BI96)),2)</f>
        <v>0</v>
      </c>
      <c r="I41" s="157">
        <v>0</v>
      </c>
      <c r="J41" s="156">
        <f>0</f>
        <v>0</v>
      </c>
      <c r="L41" s="44"/>
    </row>
    <row r="42" spans="2:12" s="1" customFormat="1" ht="6.95" customHeight="1">
      <c r="B42" s="44"/>
      <c r="I42" s="144"/>
      <c r="L42" s="44"/>
    </row>
    <row r="43" spans="2:12" s="1" customFormat="1" ht="25.4" customHeight="1">
      <c r="B43" s="44"/>
      <c r="C43" s="158"/>
      <c r="D43" s="159" t="s">
        <v>51</v>
      </c>
      <c r="E43" s="160"/>
      <c r="F43" s="160"/>
      <c r="G43" s="161" t="s">
        <v>52</v>
      </c>
      <c r="H43" s="162" t="s">
        <v>53</v>
      </c>
      <c r="I43" s="163"/>
      <c r="J43" s="164">
        <f>SUM(J34:J41)</f>
        <v>0</v>
      </c>
      <c r="K43" s="165"/>
      <c r="L43" s="44"/>
    </row>
    <row r="44" spans="2:12" s="1" customFormat="1" ht="14.4" customHeight="1">
      <c r="B44" s="166"/>
      <c r="C44" s="167"/>
      <c r="D44" s="167"/>
      <c r="E44" s="167"/>
      <c r="F44" s="167"/>
      <c r="G44" s="167"/>
      <c r="H44" s="167"/>
      <c r="I44" s="168"/>
      <c r="J44" s="167"/>
      <c r="K44" s="167"/>
      <c r="L44" s="44"/>
    </row>
    <row r="48" spans="2:12" s="1" customFormat="1" ht="6.95" customHeight="1">
      <c r="B48" s="169"/>
      <c r="C48" s="170"/>
      <c r="D48" s="170"/>
      <c r="E48" s="170"/>
      <c r="F48" s="170"/>
      <c r="G48" s="170"/>
      <c r="H48" s="170"/>
      <c r="I48" s="171"/>
      <c r="J48" s="170"/>
      <c r="K48" s="170"/>
      <c r="L48" s="44"/>
    </row>
    <row r="49" spans="2:12" s="1" customFormat="1" ht="24.95" customHeight="1">
      <c r="B49" s="39"/>
      <c r="C49" s="24" t="s">
        <v>174</v>
      </c>
      <c r="D49" s="40"/>
      <c r="E49" s="40"/>
      <c r="F49" s="40"/>
      <c r="G49" s="40"/>
      <c r="H49" s="40"/>
      <c r="I49" s="144"/>
      <c r="J49" s="40"/>
      <c r="K49" s="40"/>
      <c r="L49" s="44"/>
    </row>
    <row r="50" spans="2:12" s="1" customFormat="1" ht="6.95" customHeight="1">
      <c r="B50" s="39"/>
      <c r="C50" s="40"/>
      <c r="D50" s="40"/>
      <c r="E50" s="40"/>
      <c r="F50" s="40"/>
      <c r="G50" s="40"/>
      <c r="H50" s="40"/>
      <c r="I50" s="144"/>
      <c r="J50" s="40"/>
      <c r="K50" s="40"/>
      <c r="L50" s="44"/>
    </row>
    <row r="51" spans="2:12" s="1" customFormat="1" ht="12" customHeight="1">
      <c r="B51" s="39"/>
      <c r="C51" s="33" t="s">
        <v>16</v>
      </c>
      <c r="D51" s="40"/>
      <c r="E51" s="40"/>
      <c r="F51" s="40"/>
      <c r="G51" s="40"/>
      <c r="H51" s="40"/>
      <c r="I51" s="144"/>
      <c r="J51" s="40"/>
      <c r="K51" s="40"/>
      <c r="L51" s="44"/>
    </row>
    <row r="52" spans="2:12" s="1" customFormat="1" ht="16.5" customHeight="1">
      <c r="B52" s="39"/>
      <c r="C52" s="40"/>
      <c r="D52" s="40"/>
      <c r="E52" s="172" t="str">
        <f>E7</f>
        <v>Vestavba podkroví ZŠ Kmochova</v>
      </c>
      <c r="F52" s="33"/>
      <c r="G52" s="33"/>
      <c r="H52" s="33"/>
      <c r="I52" s="144"/>
      <c r="J52" s="40"/>
      <c r="K52" s="40"/>
      <c r="L52" s="44"/>
    </row>
    <row r="53" spans="2:12" ht="12" customHeight="1">
      <c r="B53" s="22"/>
      <c r="C53" s="33" t="s">
        <v>170</v>
      </c>
      <c r="D53" s="23"/>
      <c r="E53" s="23"/>
      <c r="F53" s="23"/>
      <c r="G53" s="23"/>
      <c r="H53" s="23"/>
      <c r="I53" s="137"/>
      <c r="J53" s="23"/>
      <c r="K53" s="23"/>
      <c r="L53" s="21"/>
    </row>
    <row r="54" spans="2:12" ht="16.5" customHeight="1">
      <c r="B54" s="22"/>
      <c r="C54" s="23"/>
      <c r="D54" s="23"/>
      <c r="E54" s="172" t="s">
        <v>171</v>
      </c>
      <c r="F54" s="23"/>
      <c r="G54" s="23"/>
      <c r="H54" s="23"/>
      <c r="I54" s="137"/>
      <c r="J54" s="23"/>
      <c r="K54" s="23"/>
      <c r="L54" s="21"/>
    </row>
    <row r="55" spans="2:12" ht="12" customHeight="1">
      <c r="B55" s="22"/>
      <c r="C55" s="33" t="s">
        <v>172</v>
      </c>
      <c r="D55" s="23"/>
      <c r="E55" s="23"/>
      <c r="F55" s="23"/>
      <c r="G55" s="23"/>
      <c r="H55" s="23"/>
      <c r="I55" s="137"/>
      <c r="J55" s="23"/>
      <c r="K55" s="23"/>
      <c r="L55" s="21"/>
    </row>
    <row r="56" spans="2:12" s="1" customFormat="1" ht="16.5" customHeight="1">
      <c r="B56" s="39"/>
      <c r="C56" s="40"/>
      <c r="D56" s="40"/>
      <c r="E56" s="33" t="s">
        <v>2680</v>
      </c>
      <c r="F56" s="40"/>
      <c r="G56" s="40"/>
      <c r="H56" s="40"/>
      <c r="I56" s="144"/>
      <c r="J56" s="40"/>
      <c r="K56" s="40"/>
      <c r="L56" s="44"/>
    </row>
    <row r="57" spans="2:12" s="1" customFormat="1" ht="12" customHeight="1">
      <c r="B57" s="39"/>
      <c r="C57" s="33" t="s">
        <v>2535</v>
      </c>
      <c r="D57" s="40"/>
      <c r="E57" s="40"/>
      <c r="F57" s="40"/>
      <c r="G57" s="40"/>
      <c r="H57" s="40"/>
      <c r="I57" s="144"/>
      <c r="J57" s="40"/>
      <c r="K57" s="40"/>
      <c r="L57" s="44"/>
    </row>
    <row r="58" spans="2:12" s="1" customFormat="1" ht="16.5" customHeight="1">
      <c r="B58" s="39"/>
      <c r="C58" s="40"/>
      <c r="D58" s="40"/>
      <c r="E58" s="65" t="str">
        <f>E13</f>
        <v>SO-01.5.5 - Příprava pro ozvučení</v>
      </c>
      <c r="F58" s="40"/>
      <c r="G58" s="40"/>
      <c r="H58" s="40"/>
      <c r="I58" s="144"/>
      <c r="J58" s="40"/>
      <c r="K58" s="40"/>
      <c r="L58" s="44"/>
    </row>
    <row r="59" spans="2:12" s="1" customFormat="1" ht="6.95" customHeight="1">
      <c r="B59" s="39"/>
      <c r="C59" s="40"/>
      <c r="D59" s="40"/>
      <c r="E59" s="40"/>
      <c r="F59" s="40"/>
      <c r="G59" s="40"/>
      <c r="H59" s="40"/>
      <c r="I59" s="144"/>
      <c r="J59" s="40"/>
      <c r="K59" s="40"/>
      <c r="L59" s="44"/>
    </row>
    <row r="60" spans="2:12" s="1" customFormat="1" ht="12" customHeight="1">
      <c r="B60" s="39"/>
      <c r="C60" s="33" t="s">
        <v>22</v>
      </c>
      <c r="D60" s="40"/>
      <c r="E60" s="40"/>
      <c r="F60" s="28" t="str">
        <f>F16</f>
        <v>Kmochova č.p. 943</v>
      </c>
      <c r="G60" s="40"/>
      <c r="H60" s="40"/>
      <c r="I60" s="146" t="s">
        <v>24</v>
      </c>
      <c r="J60" s="68" t="str">
        <f>IF(J16="","",J16)</f>
        <v>8. 11. 2018</v>
      </c>
      <c r="K60" s="40"/>
      <c r="L60" s="44"/>
    </row>
    <row r="61" spans="2:12" s="1" customFormat="1" ht="6.95" customHeight="1">
      <c r="B61" s="39"/>
      <c r="C61" s="40"/>
      <c r="D61" s="40"/>
      <c r="E61" s="40"/>
      <c r="F61" s="40"/>
      <c r="G61" s="40"/>
      <c r="H61" s="40"/>
      <c r="I61" s="144"/>
      <c r="J61" s="40"/>
      <c r="K61" s="40"/>
      <c r="L61" s="44"/>
    </row>
    <row r="62" spans="2:12" s="1" customFormat="1" ht="13.65" customHeight="1">
      <c r="B62" s="39"/>
      <c r="C62" s="33" t="s">
        <v>26</v>
      </c>
      <c r="D62" s="40"/>
      <c r="E62" s="40"/>
      <c r="F62" s="28" t="str">
        <f>E19</f>
        <v>SONET Building s.r.o</v>
      </c>
      <c r="G62" s="40"/>
      <c r="H62" s="40"/>
      <c r="I62" s="146" t="s">
        <v>33</v>
      </c>
      <c r="J62" s="37" t="str">
        <f>E25</f>
        <v>Sodomka Lukáš</v>
      </c>
      <c r="K62" s="40"/>
      <c r="L62" s="44"/>
    </row>
    <row r="63" spans="2:12" s="1" customFormat="1" ht="13.65" customHeight="1">
      <c r="B63" s="39"/>
      <c r="C63" s="33" t="s">
        <v>31</v>
      </c>
      <c r="D63" s="40"/>
      <c r="E63" s="40"/>
      <c r="F63" s="28" t="str">
        <f>IF(E22="","",E22)</f>
        <v>Vyplň údaj</v>
      </c>
      <c r="G63" s="40"/>
      <c r="H63" s="40"/>
      <c r="I63" s="146" t="s">
        <v>36</v>
      </c>
      <c r="J63" s="37" t="str">
        <f>E28</f>
        <v>Toman Martin</v>
      </c>
      <c r="K63" s="40"/>
      <c r="L63" s="44"/>
    </row>
    <row r="64" spans="2:12" s="1" customFormat="1" ht="10.3" customHeight="1">
      <c r="B64" s="39"/>
      <c r="C64" s="40"/>
      <c r="D64" s="40"/>
      <c r="E64" s="40"/>
      <c r="F64" s="40"/>
      <c r="G64" s="40"/>
      <c r="H64" s="40"/>
      <c r="I64" s="144"/>
      <c r="J64" s="40"/>
      <c r="K64" s="40"/>
      <c r="L64" s="44"/>
    </row>
    <row r="65" spans="2:12" s="1" customFormat="1" ht="29.25" customHeight="1">
      <c r="B65" s="39"/>
      <c r="C65" s="173" t="s">
        <v>175</v>
      </c>
      <c r="D65" s="174"/>
      <c r="E65" s="174"/>
      <c r="F65" s="174"/>
      <c r="G65" s="174"/>
      <c r="H65" s="174"/>
      <c r="I65" s="175"/>
      <c r="J65" s="176" t="s">
        <v>176</v>
      </c>
      <c r="K65" s="174"/>
      <c r="L65" s="44"/>
    </row>
    <row r="66" spans="2:12" s="1" customFormat="1" ht="10.3" customHeight="1">
      <c r="B66" s="39"/>
      <c r="C66" s="40"/>
      <c r="D66" s="40"/>
      <c r="E66" s="40"/>
      <c r="F66" s="40"/>
      <c r="G66" s="40"/>
      <c r="H66" s="40"/>
      <c r="I66" s="144"/>
      <c r="J66" s="40"/>
      <c r="K66" s="40"/>
      <c r="L66" s="44"/>
    </row>
    <row r="67" spans="2:47" s="1" customFormat="1" ht="22.8" customHeight="1">
      <c r="B67" s="39"/>
      <c r="C67" s="177" t="s">
        <v>73</v>
      </c>
      <c r="D67" s="40"/>
      <c r="E67" s="40"/>
      <c r="F67" s="40"/>
      <c r="G67" s="40"/>
      <c r="H67" s="40"/>
      <c r="I67" s="144"/>
      <c r="J67" s="98">
        <f>J91</f>
        <v>0</v>
      </c>
      <c r="K67" s="40"/>
      <c r="L67" s="44"/>
      <c r="AU67" s="18" t="s">
        <v>177</v>
      </c>
    </row>
    <row r="68" spans="2:12" s="1" customFormat="1" ht="21.8" customHeight="1">
      <c r="B68" s="39"/>
      <c r="C68" s="40"/>
      <c r="D68" s="40"/>
      <c r="E68" s="40"/>
      <c r="F68" s="40"/>
      <c r="G68" s="40"/>
      <c r="H68" s="40"/>
      <c r="I68" s="144"/>
      <c r="J68" s="40"/>
      <c r="K68" s="40"/>
      <c r="L68" s="44"/>
    </row>
    <row r="69" spans="2:12" s="1" customFormat="1" ht="6.95" customHeight="1">
      <c r="B69" s="58"/>
      <c r="C69" s="59"/>
      <c r="D69" s="59"/>
      <c r="E69" s="59"/>
      <c r="F69" s="59"/>
      <c r="G69" s="59"/>
      <c r="H69" s="59"/>
      <c r="I69" s="168"/>
      <c r="J69" s="59"/>
      <c r="K69" s="59"/>
      <c r="L69" s="44"/>
    </row>
    <row r="73" spans="2:12" s="1" customFormat="1" ht="6.95" customHeight="1">
      <c r="B73" s="60"/>
      <c r="C73" s="61"/>
      <c r="D73" s="61"/>
      <c r="E73" s="61"/>
      <c r="F73" s="61"/>
      <c r="G73" s="61"/>
      <c r="H73" s="61"/>
      <c r="I73" s="171"/>
      <c r="J73" s="61"/>
      <c r="K73" s="61"/>
      <c r="L73" s="44"/>
    </row>
    <row r="74" spans="2:12" s="1" customFormat="1" ht="24.95" customHeight="1">
      <c r="B74" s="39"/>
      <c r="C74" s="24" t="s">
        <v>206</v>
      </c>
      <c r="D74" s="40"/>
      <c r="E74" s="40"/>
      <c r="F74" s="40"/>
      <c r="G74" s="40"/>
      <c r="H74" s="40"/>
      <c r="I74" s="144"/>
      <c r="J74" s="40"/>
      <c r="K74" s="40"/>
      <c r="L74" s="44"/>
    </row>
    <row r="75" spans="2:12" s="1" customFormat="1" ht="6.95" customHeight="1">
      <c r="B75" s="39"/>
      <c r="C75" s="40"/>
      <c r="D75" s="40"/>
      <c r="E75" s="40"/>
      <c r="F75" s="40"/>
      <c r="G75" s="40"/>
      <c r="H75" s="40"/>
      <c r="I75" s="144"/>
      <c r="J75" s="40"/>
      <c r="K75" s="40"/>
      <c r="L75" s="44"/>
    </row>
    <row r="76" spans="2:12" s="1" customFormat="1" ht="12" customHeight="1">
      <c r="B76" s="39"/>
      <c r="C76" s="33" t="s">
        <v>16</v>
      </c>
      <c r="D76" s="40"/>
      <c r="E76" s="40"/>
      <c r="F76" s="40"/>
      <c r="G76" s="40"/>
      <c r="H76" s="40"/>
      <c r="I76" s="144"/>
      <c r="J76" s="40"/>
      <c r="K76" s="40"/>
      <c r="L76" s="44"/>
    </row>
    <row r="77" spans="2:12" s="1" customFormat="1" ht="16.5" customHeight="1">
      <c r="B77" s="39"/>
      <c r="C77" s="40"/>
      <c r="D77" s="40"/>
      <c r="E77" s="172" t="str">
        <f>E7</f>
        <v>Vestavba podkroví ZŠ Kmochova</v>
      </c>
      <c r="F77" s="33"/>
      <c r="G77" s="33"/>
      <c r="H77" s="33"/>
      <c r="I77" s="144"/>
      <c r="J77" s="40"/>
      <c r="K77" s="40"/>
      <c r="L77" s="44"/>
    </row>
    <row r="78" spans="2:12" ht="12" customHeight="1">
      <c r="B78" s="22"/>
      <c r="C78" s="33" t="s">
        <v>170</v>
      </c>
      <c r="D78" s="23"/>
      <c r="E78" s="23"/>
      <c r="F78" s="23"/>
      <c r="G78" s="23"/>
      <c r="H78" s="23"/>
      <c r="I78" s="137"/>
      <c r="J78" s="23"/>
      <c r="K78" s="23"/>
      <c r="L78" s="21"/>
    </row>
    <row r="79" spans="2:12" ht="16.5" customHeight="1">
      <c r="B79" s="22"/>
      <c r="C79" s="23"/>
      <c r="D79" s="23"/>
      <c r="E79" s="172" t="s">
        <v>171</v>
      </c>
      <c r="F79" s="23"/>
      <c r="G79" s="23"/>
      <c r="H79" s="23"/>
      <c r="I79" s="137"/>
      <c r="J79" s="23"/>
      <c r="K79" s="23"/>
      <c r="L79" s="21"/>
    </row>
    <row r="80" spans="2:12" ht="12" customHeight="1">
      <c r="B80" s="22"/>
      <c r="C80" s="33" t="s">
        <v>172</v>
      </c>
      <c r="D80" s="23"/>
      <c r="E80" s="23"/>
      <c r="F80" s="23"/>
      <c r="G80" s="23"/>
      <c r="H80" s="23"/>
      <c r="I80" s="137"/>
      <c r="J80" s="23"/>
      <c r="K80" s="23"/>
      <c r="L80" s="21"/>
    </row>
    <row r="81" spans="2:12" s="1" customFormat="1" ht="16.5" customHeight="1">
      <c r="B81" s="39"/>
      <c r="C81" s="40"/>
      <c r="D81" s="40"/>
      <c r="E81" s="33" t="s">
        <v>2680</v>
      </c>
      <c r="F81" s="40"/>
      <c r="G81" s="40"/>
      <c r="H81" s="40"/>
      <c r="I81" s="144"/>
      <c r="J81" s="40"/>
      <c r="K81" s="40"/>
      <c r="L81" s="44"/>
    </row>
    <row r="82" spans="2:12" s="1" customFormat="1" ht="12" customHeight="1">
      <c r="B82" s="39"/>
      <c r="C82" s="33" t="s">
        <v>2535</v>
      </c>
      <c r="D82" s="40"/>
      <c r="E82" s="40"/>
      <c r="F82" s="40"/>
      <c r="G82" s="40"/>
      <c r="H82" s="40"/>
      <c r="I82" s="144"/>
      <c r="J82" s="40"/>
      <c r="K82" s="40"/>
      <c r="L82" s="44"/>
    </row>
    <row r="83" spans="2:12" s="1" customFormat="1" ht="16.5" customHeight="1">
      <c r="B83" s="39"/>
      <c r="C83" s="40"/>
      <c r="D83" s="40"/>
      <c r="E83" s="65" t="str">
        <f>E13</f>
        <v>SO-01.5.5 - Příprava pro ozvučení</v>
      </c>
      <c r="F83" s="40"/>
      <c r="G83" s="40"/>
      <c r="H83" s="40"/>
      <c r="I83" s="144"/>
      <c r="J83" s="40"/>
      <c r="K83" s="40"/>
      <c r="L83" s="44"/>
    </row>
    <row r="84" spans="2:12" s="1" customFormat="1" ht="6.95" customHeight="1">
      <c r="B84" s="39"/>
      <c r="C84" s="40"/>
      <c r="D84" s="40"/>
      <c r="E84" s="40"/>
      <c r="F84" s="40"/>
      <c r="G84" s="40"/>
      <c r="H84" s="40"/>
      <c r="I84" s="144"/>
      <c r="J84" s="40"/>
      <c r="K84" s="40"/>
      <c r="L84" s="44"/>
    </row>
    <row r="85" spans="2:12" s="1" customFormat="1" ht="12" customHeight="1">
      <c r="B85" s="39"/>
      <c r="C85" s="33" t="s">
        <v>22</v>
      </c>
      <c r="D85" s="40"/>
      <c r="E85" s="40"/>
      <c r="F85" s="28" t="str">
        <f>F16</f>
        <v>Kmochova č.p. 943</v>
      </c>
      <c r="G85" s="40"/>
      <c r="H85" s="40"/>
      <c r="I85" s="146" t="s">
        <v>24</v>
      </c>
      <c r="J85" s="68" t="str">
        <f>IF(J16="","",J16)</f>
        <v>8. 11. 2018</v>
      </c>
      <c r="K85" s="40"/>
      <c r="L85" s="44"/>
    </row>
    <row r="86" spans="2:12" s="1" customFormat="1" ht="6.95" customHeight="1">
      <c r="B86" s="39"/>
      <c r="C86" s="40"/>
      <c r="D86" s="40"/>
      <c r="E86" s="40"/>
      <c r="F86" s="40"/>
      <c r="G86" s="40"/>
      <c r="H86" s="40"/>
      <c r="I86" s="144"/>
      <c r="J86" s="40"/>
      <c r="K86" s="40"/>
      <c r="L86" s="44"/>
    </row>
    <row r="87" spans="2:12" s="1" customFormat="1" ht="13.65" customHeight="1">
      <c r="B87" s="39"/>
      <c r="C87" s="33" t="s">
        <v>26</v>
      </c>
      <c r="D87" s="40"/>
      <c r="E87" s="40"/>
      <c r="F87" s="28" t="str">
        <f>E19</f>
        <v>SONET Building s.r.o</v>
      </c>
      <c r="G87" s="40"/>
      <c r="H87" s="40"/>
      <c r="I87" s="146" t="s">
        <v>33</v>
      </c>
      <c r="J87" s="37" t="str">
        <f>E25</f>
        <v>Sodomka Lukáš</v>
      </c>
      <c r="K87" s="40"/>
      <c r="L87" s="44"/>
    </row>
    <row r="88" spans="2:12" s="1" customFormat="1" ht="13.65" customHeight="1">
      <c r="B88" s="39"/>
      <c r="C88" s="33" t="s">
        <v>31</v>
      </c>
      <c r="D88" s="40"/>
      <c r="E88" s="40"/>
      <c r="F88" s="28" t="str">
        <f>IF(E22="","",E22)</f>
        <v>Vyplň údaj</v>
      </c>
      <c r="G88" s="40"/>
      <c r="H88" s="40"/>
      <c r="I88" s="146" t="s">
        <v>36</v>
      </c>
      <c r="J88" s="37" t="str">
        <f>E28</f>
        <v>Toman Martin</v>
      </c>
      <c r="K88" s="40"/>
      <c r="L88" s="44"/>
    </row>
    <row r="89" spans="2:12" s="1" customFormat="1" ht="10.3" customHeight="1">
      <c r="B89" s="39"/>
      <c r="C89" s="40"/>
      <c r="D89" s="40"/>
      <c r="E89" s="40"/>
      <c r="F89" s="40"/>
      <c r="G89" s="40"/>
      <c r="H89" s="40"/>
      <c r="I89" s="144"/>
      <c r="J89" s="40"/>
      <c r="K89" s="40"/>
      <c r="L89" s="44"/>
    </row>
    <row r="90" spans="2:20" s="10" customFormat="1" ht="29.25" customHeight="1">
      <c r="B90" s="191"/>
      <c r="C90" s="192" t="s">
        <v>207</v>
      </c>
      <c r="D90" s="193" t="s">
        <v>60</v>
      </c>
      <c r="E90" s="193" t="s">
        <v>56</v>
      </c>
      <c r="F90" s="193" t="s">
        <v>57</v>
      </c>
      <c r="G90" s="193" t="s">
        <v>208</v>
      </c>
      <c r="H90" s="193" t="s">
        <v>209</v>
      </c>
      <c r="I90" s="194" t="s">
        <v>210</v>
      </c>
      <c r="J90" s="193" t="s">
        <v>176</v>
      </c>
      <c r="K90" s="195" t="s">
        <v>211</v>
      </c>
      <c r="L90" s="196"/>
      <c r="M90" s="88" t="s">
        <v>21</v>
      </c>
      <c r="N90" s="89" t="s">
        <v>45</v>
      </c>
      <c r="O90" s="89" t="s">
        <v>212</v>
      </c>
      <c r="P90" s="89" t="s">
        <v>213</v>
      </c>
      <c r="Q90" s="89" t="s">
        <v>214</v>
      </c>
      <c r="R90" s="89" t="s">
        <v>215</v>
      </c>
      <c r="S90" s="89" t="s">
        <v>216</v>
      </c>
      <c r="T90" s="90" t="s">
        <v>217</v>
      </c>
    </row>
    <row r="91" spans="2:63" s="1" customFormat="1" ht="22.8" customHeight="1">
      <c r="B91" s="39"/>
      <c r="C91" s="95" t="s">
        <v>218</v>
      </c>
      <c r="D91" s="40"/>
      <c r="E91" s="40"/>
      <c r="F91" s="40"/>
      <c r="G91" s="40"/>
      <c r="H91" s="40"/>
      <c r="I91" s="144"/>
      <c r="J91" s="197">
        <f>BK91</f>
        <v>0</v>
      </c>
      <c r="K91" s="40"/>
      <c r="L91" s="44"/>
      <c r="M91" s="91"/>
      <c r="N91" s="92"/>
      <c r="O91" s="92"/>
      <c r="P91" s="198">
        <f>SUM(P92:P96)</f>
        <v>0</v>
      </c>
      <c r="Q91" s="92"/>
      <c r="R91" s="198">
        <f>SUM(R92:R96)</f>
        <v>0</v>
      </c>
      <c r="S91" s="92"/>
      <c r="T91" s="199">
        <f>SUM(T92:T96)</f>
        <v>0</v>
      </c>
      <c r="AT91" s="18" t="s">
        <v>74</v>
      </c>
      <c r="AU91" s="18" t="s">
        <v>177</v>
      </c>
      <c r="BK91" s="200">
        <f>SUM(BK92:BK96)</f>
        <v>0</v>
      </c>
    </row>
    <row r="92" spans="2:65" s="1" customFormat="1" ht="16.5" customHeight="1">
      <c r="B92" s="39"/>
      <c r="C92" s="217" t="s">
        <v>82</v>
      </c>
      <c r="D92" s="217" t="s">
        <v>223</v>
      </c>
      <c r="E92" s="218" t="s">
        <v>82</v>
      </c>
      <c r="F92" s="219" t="s">
        <v>2746</v>
      </c>
      <c r="G92" s="220" t="s">
        <v>1266</v>
      </c>
      <c r="H92" s="221">
        <v>14</v>
      </c>
      <c r="I92" s="222"/>
      <c r="J92" s="223">
        <f>ROUND(I92*H92,2)</f>
        <v>0</v>
      </c>
      <c r="K92" s="219" t="s">
        <v>365</v>
      </c>
      <c r="L92" s="44"/>
      <c r="M92" s="224" t="s">
        <v>21</v>
      </c>
      <c r="N92" s="225" t="s">
        <v>46</v>
      </c>
      <c r="O92" s="80"/>
      <c r="P92" s="226">
        <f>O92*H92</f>
        <v>0</v>
      </c>
      <c r="Q92" s="226">
        <v>0</v>
      </c>
      <c r="R92" s="226">
        <f>Q92*H92</f>
        <v>0</v>
      </c>
      <c r="S92" s="226">
        <v>0</v>
      </c>
      <c r="T92" s="227">
        <f>S92*H92</f>
        <v>0</v>
      </c>
      <c r="AR92" s="18" t="s">
        <v>228</v>
      </c>
      <c r="AT92" s="18" t="s">
        <v>223</v>
      </c>
      <c r="AU92" s="18" t="s">
        <v>75</v>
      </c>
      <c r="AY92" s="18" t="s">
        <v>221</v>
      </c>
      <c r="BE92" s="228">
        <f>IF(N92="základní",J92,0)</f>
        <v>0</v>
      </c>
      <c r="BF92" s="228">
        <f>IF(N92="snížená",J92,0)</f>
        <v>0</v>
      </c>
      <c r="BG92" s="228">
        <f>IF(N92="zákl. přenesená",J92,0)</f>
        <v>0</v>
      </c>
      <c r="BH92" s="228">
        <f>IF(N92="sníž. přenesená",J92,0)</f>
        <v>0</v>
      </c>
      <c r="BI92" s="228">
        <f>IF(N92="nulová",J92,0)</f>
        <v>0</v>
      </c>
      <c r="BJ92" s="18" t="s">
        <v>82</v>
      </c>
      <c r="BK92" s="228">
        <f>ROUND(I92*H92,2)</f>
        <v>0</v>
      </c>
      <c r="BL92" s="18" t="s">
        <v>228</v>
      </c>
      <c r="BM92" s="18" t="s">
        <v>84</v>
      </c>
    </row>
    <row r="93" spans="2:65" s="1" customFormat="1" ht="16.5" customHeight="1">
      <c r="B93" s="39"/>
      <c r="C93" s="217" t="s">
        <v>84</v>
      </c>
      <c r="D93" s="217" t="s">
        <v>223</v>
      </c>
      <c r="E93" s="218" t="s">
        <v>84</v>
      </c>
      <c r="F93" s="219" t="s">
        <v>2747</v>
      </c>
      <c r="G93" s="220" t="s">
        <v>1266</v>
      </c>
      <c r="H93" s="221">
        <v>5</v>
      </c>
      <c r="I93" s="222"/>
      <c r="J93" s="223">
        <f>ROUND(I93*H93,2)</f>
        <v>0</v>
      </c>
      <c r="K93" s="219" t="s">
        <v>365</v>
      </c>
      <c r="L93" s="44"/>
      <c r="M93" s="224" t="s">
        <v>21</v>
      </c>
      <c r="N93" s="225" t="s">
        <v>46</v>
      </c>
      <c r="O93" s="80"/>
      <c r="P93" s="226">
        <f>O93*H93</f>
        <v>0</v>
      </c>
      <c r="Q93" s="226">
        <v>0</v>
      </c>
      <c r="R93" s="226">
        <f>Q93*H93</f>
        <v>0</v>
      </c>
      <c r="S93" s="226">
        <v>0</v>
      </c>
      <c r="T93" s="227">
        <f>S93*H93</f>
        <v>0</v>
      </c>
      <c r="AR93" s="18" t="s">
        <v>228</v>
      </c>
      <c r="AT93" s="18" t="s">
        <v>223</v>
      </c>
      <c r="AU93" s="18" t="s">
        <v>75</v>
      </c>
      <c r="AY93" s="18" t="s">
        <v>221</v>
      </c>
      <c r="BE93" s="228">
        <f>IF(N93="základní",J93,0)</f>
        <v>0</v>
      </c>
      <c r="BF93" s="228">
        <f>IF(N93="snížená",J93,0)</f>
        <v>0</v>
      </c>
      <c r="BG93" s="228">
        <f>IF(N93="zákl. přenesená",J93,0)</f>
        <v>0</v>
      </c>
      <c r="BH93" s="228">
        <f>IF(N93="sníž. přenesená",J93,0)</f>
        <v>0</v>
      </c>
      <c r="BI93" s="228">
        <f>IF(N93="nulová",J93,0)</f>
        <v>0</v>
      </c>
      <c r="BJ93" s="18" t="s">
        <v>82</v>
      </c>
      <c r="BK93" s="228">
        <f>ROUND(I93*H93,2)</f>
        <v>0</v>
      </c>
      <c r="BL93" s="18" t="s">
        <v>228</v>
      </c>
      <c r="BM93" s="18" t="s">
        <v>228</v>
      </c>
    </row>
    <row r="94" spans="2:65" s="1" customFormat="1" ht="16.5" customHeight="1">
      <c r="B94" s="39"/>
      <c r="C94" s="217" t="s">
        <v>101</v>
      </c>
      <c r="D94" s="217" t="s">
        <v>223</v>
      </c>
      <c r="E94" s="218" t="s">
        <v>101</v>
      </c>
      <c r="F94" s="219" t="s">
        <v>2748</v>
      </c>
      <c r="G94" s="220" t="s">
        <v>730</v>
      </c>
      <c r="H94" s="221">
        <v>229</v>
      </c>
      <c r="I94" s="222"/>
      <c r="J94" s="223">
        <f>ROUND(I94*H94,2)</f>
        <v>0</v>
      </c>
      <c r="K94" s="219" t="s">
        <v>365</v>
      </c>
      <c r="L94" s="44"/>
      <c r="M94" s="224" t="s">
        <v>21</v>
      </c>
      <c r="N94" s="225" t="s">
        <v>46</v>
      </c>
      <c r="O94" s="80"/>
      <c r="P94" s="226">
        <f>O94*H94</f>
        <v>0</v>
      </c>
      <c r="Q94" s="226">
        <v>0</v>
      </c>
      <c r="R94" s="226">
        <f>Q94*H94</f>
        <v>0</v>
      </c>
      <c r="S94" s="226">
        <v>0</v>
      </c>
      <c r="T94" s="227">
        <f>S94*H94</f>
        <v>0</v>
      </c>
      <c r="AR94" s="18" t="s">
        <v>228</v>
      </c>
      <c r="AT94" s="18" t="s">
        <v>223</v>
      </c>
      <c r="AU94" s="18" t="s">
        <v>75</v>
      </c>
      <c r="AY94" s="18" t="s">
        <v>221</v>
      </c>
      <c r="BE94" s="228">
        <f>IF(N94="základní",J94,0)</f>
        <v>0</v>
      </c>
      <c r="BF94" s="228">
        <f>IF(N94="snížená",J94,0)</f>
        <v>0</v>
      </c>
      <c r="BG94" s="228">
        <f>IF(N94="zákl. přenesená",J94,0)</f>
        <v>0</v>
      </c>
      <c r="BH94" s="228">
        <f>IF(N94="sníž. přenesená",J94,0)</f>
        <v>0</v>
      </c>
      <c r="BI94" s="228">
        <f>IF(N94="nulová",J94,0)</f>
        <v>0</v>
      </c>
      <c r="BJ94" s="18" t="s">
        <v>82</v>
      </c>
      <c r="BK94" s="228">
        <f>ROUND(I94*H94,2)</f>
        <v>0</v>
      </c>
      <c r="BL94" s="18" t="s">
        <v>228</v>
      </c>
      <c r="BM94" s="18" t="s">
        <v>271</v>
      </c>
    </row>
    <row r="95" spans="2:65" s="1" customFormat="1" ht="16.5" customHeight="1">
      <c r="B95" s="39"/>
      <c r="C95" s="217" t="s">
        <v>228</v>
      </c>
      <c r="D95" s="217" t="s">
        <v>223</v>
      </c>
      <c r="E95" s="218" t="s">
        <v>228</v>
      </c>
      <c r="F95" s="219" t="s">
        <v>2749</v>
      </c>
      <c r="G95" s="220" t="s">
        <v>2590</v>
      </c>
      <c r="H95" s="221">
        <v>1</v>
      </c>
      <c r="I95" s="222"/>
      <c r="J95" s="223">
        <f>ROUND(I95*H95,2)</f>
        <v>0</v>
      </c>
      <c r="K95" s="219" t="s">
        <v>365</v>
      </c>
      <c r="L95" s="44"/>
      <c r="M95" s="224" t="s">
        <v>21</v>
      </c>
      <c r="N95" s="225" t="s">
        <v>46</v>
      </c>
      <c r="O95" s="80"/>
      <c r="P95" s="226">
        <f>O95*H95</f>
        <v>0</v>
      </c>
      <c r="Q95" s="226">
        <v>0</v>
      </c>
      <c r="R95" s="226">
        <f>Q95*H95</f>
        <v>0</v>
      </c>
      <c r="S95" s="226">
        <v>0</v>
      </c>
      <c r="T95" s="227">
        <f>S95*H95</f>
        <v>0</v>
      </c>
      <c r="AR95" s="18" t="s">
        <v>228</v>
      </c>
      <c r="AT95" s="18" t="s">
        <v>223</v>
      </c>
      <c r="AU95" s="18" t="s">
        <v>75</v>
      </c>
      <c r="AY95" s="18" t="s">
        <v>221</v>
      </c>
      <c r="BE95" s="228">
        <f>IF(N95="základní",J95,0)</f>
        <v>0</v>
      </c>
      <c r="BF95" s="228">
        <f>IF(N95="snížená",J95,0)</f>
        <v>0</v>
      </c>
      <c r="BG95" s="228">
        <f>IF(N95="zákl. přenesená",J95,0)</f>
        <v>0</v>
      </c>
      <c r="BH95" s="228">
        <f>IF(N95="sníž. přenesená",J95,0)</f>
        <v>0</v>
      </c>
      <c r="BI95" s="228">
        <f>IF(N95="nulová",J95,0)</f>
        <v>0</v>
      </c>
      <c r="BJ95" s="18" t="s">
        <v>82</v>
      </c>
      <c r="BK95" s="228">
        <f>ROUND(I95*H95,2)</f>
        <v>0</v>
      </c>
      <c r="BL95" s="18" t="s">
        <v>228</v>
      </c>
      <c r="BM95" s="18" t="s">
        <v>282</v>
      </c>
    </row>
    <row r="96" spans="2:65" s="1" customFormat="1" ht="16.5" customHeight="1">
      <c r="B96" s="39"/>
      <c r="C96" s="217" t="s">
        <v>267</v>
      </c>
      <c r="D96" s="217" t="s">
        <v>223</v>
      </c>
      <c r="E96" s="218" t="s">
        <v>267</v>
      </c>
      <c r="F96" s="219" t="s">
        <v>2719</v>
      </c>
      <c r="G96" s="220" t="s">
        <v>2590</v>
      </c>
      <c r="H96" s="221">
        <v>1</v>
      </c>
      <c r="I96" s="222"/>
      <c r="J96" s="223">
        <f>ROUND(I96*H96,2)</f>
        <v>0</v>
      </c>
      <c r="K96" s="219" t="s">
        <v>365</v>
      </c>
      <c r="L96" s="44"/>
      <c r="M96" s="290" t="s">
        <v>21</v>
      </c>
      <c r="N96" s="291" t="s">
        <v>46</v>
      </c>
      <c r="O96" s="287"/>
      <c r="P96" s="288">
        <f>O96*H96</f>
        <v>0</v>
      </c>
      <c r="Q96" s="288">
        <v>0</v>
      </c>
      <c r="R96" s="288">
        <f>Q96*H96</f>
        <v>0</v>
      </c>
      <c r="S96" s="288">
        <v>0</v>
      </c>
      <c r="T96" s="289">
        <f>S96*H96</f>
        <v>0</v>
      </c>
      <c r="AR96" s="18" t="s">
        <v>228</v>
      </c>
      <c r="AT96" s="18" t="s">
        <v>223</v>
      </c>
      <c r="AU96" s="18" t="s">
        <v>75</v>
      </c>
      <c r="AY96" s="18" t="s">
        <v>221</v>
      </c>
      <c r="BE96" s="228">
        <f>IF(N96="základní",J96,0)</f>
        <v>0</v>
      </c>
      <c r="BF96" s="228">
        <f>IF(N96="snížená",J96,0)</f>
        <v>0</v>
      </c>
      <c r="BG96" s="228">
        <f>IF(N96="zákl. přenesená",J96,0)</f>
        <v>0</v>
      </c>
      <c r="BH96" s="228">
        <f>IF(N96="sníž. přenesená",J96,0)</f>
        <v>0</v>
      </c>
      <c r="BI96" s="228">
        <f>IF(N96="nulová",J96,0)</f>
        <v>0</v>
      </c>
      <c r="BJ96" s="18" t="s">
        <v>82</v>
      </c>
      <c r="BK96" s="228">
        <f>ROUND(I96*H96,2)</f>
        <v>0</v>
      </c>
      <c r="BL96" s="18" t="s">
        <v>228</v>
      </c>
      <c r="BM96" s="18" t="s">
        <v>292</v>
      </c>
    </row>
    <row r="97" spans="2:12" s="1" customFormat="1" ht="6.95" customHeight="1">
      <c r="B97" s="58"/>
      <c r="C97" s="59"/>
      <c r="D97" s="59"/>
      <c r="E97" s="59"/>
      <c r="F97" s="59"/>
      <c r="G97" s="59"/>
      <c r="H97" s="59"/>
      <c r="I97" s="168"/>
      <c r="J97" s="59"/>
      <c r="K97" s="59"/>
      <c r="L97" s="44"/>
    </row>
  </sheetData>
  <sheetProtection password="CC35" sheet="1" objects="1" scenarios="1" formatColumns="0" formatRows="0" autoFilter="0"/>
  <autoFilter ref="C90:K96"/>
  <mergeCells count="15">
    <mergeCell ref="E7:H7"/>
    <mergeCell ref="E11:H11"/>
    <mergeCell ref="E9:H9"/>
    <mergeCell ref="E13:H13"/>
    <mergeCell ref="E22:H22"/>
    <mergeCell ref="E31:H31"/>
    <mergeCell ref="E52:H52"/>
    <mergeCell ref="E56:H56"/>
    <mergeCell ref="E54:H54"/>
    <mergeCell ref="E58:H58"/>
    <mergeCell ref="E77:H77"/>
    <mergeCell ref="E81:H81"/>
    <mergeCell ref="E79:H79"/>
    <mergeCell ref="E83:H8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B2:BM101"/>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7"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8" t="s">
        <v>132</v>
      </c>
    </row>
    <row r="3" spans="2:46" ht="6.95" customHeight="1">
      <c r="B3" s="138"/>
      <c r="C3" s="139"/>
      <c r="D3" s="139"/>
      <c r="E3" s="139"/>
      <c r="F3" s="139"/>
      <c r="G3" s="139"/>
      <c r="H3" s="139"/>
      <c r="I3" s="140"/>
      <c r="J3" s="139"/>
      <c r="K3" s="139"/>
      <c r="L3" s="21"/>
      <c r="AT3" s="18" t="s">
        <v>84</v>
      </c>
    </row>
    <row r="4" spans="2:46" ht="24.95" customHeight="1">
      <c r="B4" s="21"/>
      <c r="D4" s="141" t="s">
        <v>169</v>
      </c>
      <c r="L4" s="21"/>
      <c r="M4" s="25" t="s">
        <v>10</v>
      </c>
      <c r="AT4" s="18" t="s">
        <v>4</v>
      </c>
    </row>
    <row r="5" spans="2:12" ht="6.95" customHeight="1">
      <c r="B5" s="21"/>
      <c r="L5" s="21"/>
    </row>
    <row r="6" spans="2:12" ht="12" customHeight="1">
      <c r="B6" s="21"/>
      <c r="D6" s="142" t="s">
        <v>16</v>
      </c>
      <c r="L6" s="21"/>
    </row>
    <row r="7" spans="2:12" ht="16.5" customHeight="1">
      <c r="B7" s="21"/>
      <c r="E7" s="143" t="str">
        <f>'Rekapitulace stavby'!K6</f>
        <v>Vestavba podkroví ZŠ Kmochova</v>
      </c>
      <c r="F7" s="142"/>
      <c r="G7" s="142"/>
      <c r="H7" s="142"/>
      <c r="L7" s="21"/>
    </row>
    <row r="8" spans="2:12" ht="12">
      <c r="B8" s="21"/>
      <c r="D8" s="142" t="s">
        <v>170</v>
      </c>
      <c r="L8" s="21"/>
    </row>
    <row r="9" spans="2:12" ht="16.5" customHeight="1">
      <c r="B9" s="21"/>
      <c r="E9" s="143" t="s">
        <v>171</v>
      </c>
      <c r="L9" s="21"/>
    </row>
    <row r="10" spans="2:12" ht="12" customHeight="1">
      <c r="B10" s="21"/>
      <c r="D10" s="142" t="s">
        <v>172</v>
      </c>
      <c r="L10" s="21"/>
    </row>
    <row r="11" spans="2:12" s="1" customFormat="1" ht="16.5" customHeight="1">
      <c r="B11" s="44"/>
      <c r="E11" s="142" t="s">
        <v>2680</v>
      </c>
      <c r="F11" s="1"/>
      <c r="G11" s="1"/>
      <c r="H11" s="1"/>
      <c r="I11" s="144"/>
      <c r="L11" s="44"/>
    </row>
    <row r="12" spans="2:12" s="1" customFormat="1" ht="12" customHeight="1">
      <c r="B12" s="44"/>
      <c r="D12" s="142" t="s">
        <v>2535</v>
      </c>
      <c r="I12" s="144"/>
      <c r="L12" s="44"/>
    </row>
    <row r="13" spans="2:12" s="1" customFormat="1" ht="36.95" customHeight="1">
      <c r="B13" s="44"/>
      <c r="E13" s="145" t="s">
        <v>2750</v>
      </c>
      <c r="F13" s="1"/>
      <c r="G13" s="1"/>
      <c r="H13" s="1"/>
      <c r="I13" s="144"/>
      <c r="L13" s="44"/>
    </row>
    <row r="14" spans="2:12" s="1" customFormat="1" ht="12">
      <c r="B14" s="44"/>
      <c r="I14" s="144"/>
      <c r="L14" s="44"/>
    </row>
    <row r="15" spans="2:12" s="1" customFormat="1" ht="12" customHeight="1">
      <c r="B15" s="44"/>
      <c r="D15" s="142" t="s">
        <v>18</v>
      </c>
      <c r="F15" s="18" t="s">
        <v>21</v>
      </c>
      <c r="I15" s="146" t="s">
        <v>20</v>
      </c>
      <c r="J15" s="18" t="s">
        <v>21</v>
      </c>
      <c r="L15" s="44"/>
    </row>
    <row r="16" spans="2:12" s="1" customFormat="1" ht="12" customHeight="1">
      <c r="B16" s="44"/>
      <c r="D16" s="142" t="s">
        <v>22</v>
      </c>
      <c r="F16" s="18" t="s">
        <v>23</v>
      </c>
      <c r="I16" s="146" t="s">
        <v>24</v>
      </c>
      <c r="J16" s="147" t="str">
        <f>'Rekapitulace stavby'!AN8</f>
        <v>8. 11. 2018</v>
      </c>
      <c r="L16" s="44"/>
    </row>
    <row r="17" spans="2:12" s="1" customFormat="1" ht="10.8" customHeight="1">
      <c r="B17" s="44"/>
      <c r="I17" s="144"/>
      <c r="L17" s="44"/>
    </row>
    <row r="18" spans="2:12" s="1" customFormat="1" ht="12" customHeight="1">
      <c r="B18" s="44"/>
      <c r="D18" s="142" t="s">
        <v>26</v>
      </c>
      <c r="I18" s="146" t="s">
        <v>27</v>
      </c>
      <c r="J18" s="18" t="s">
        <v>28</v>
      </c>
      <c r="L18" s="44"/>
    </row>
    <row r="19" spans="2:12" s="1" customFormat="1" ht="18" customHeight="1">
      <c r="B19" s="44"/>
      <c r="E19" s="18" t="s">
        <v>29</v>
      </c>
      <c r="I19" s="146" t="s">
        <v>30</v>
      </c>
      <c r="J19" s="18" t="s">
        <v>21</v>
      </c>
      <c r="L19" s="44"/>
    </row>
    <row r="20" spans="2:12" s="1" customFormat="1" ht="6.95" customHeight="1">
      <c r="B20" s="44"/>
      <c r="I20" s="144"/>
      <c r="L20" s="44"/>
    </row>
    <row r="21" spans="2:12" s="1" customFormat="1" ht="12" customHeight="1">
      <c r="B21" s="44"/>
      <c r="D21" s="142" t="s">
        <v>31</v>
      </c>
      <c r="I21" s="146" t="s">
        <v>27</v>
      </c>
      <c r="J21" s="34" t="str">
        <f>'Rekapitulace stavby'!AN13</f>
        <v>Vyplň údaj</v>
      </c>
      <c r="L21" s="44"/>
    </row>
    <row r="22" spans="2:12" s="1" customFormat="1" ht="18" customHeight="1">
      <c r="B22" s="44"/>
      <c r="E22" s="34" t="str">
        <f>'Rekapitulace stavby'!E14</f>
        <v>Vyplň údaj</v>
      </c>
      <c r="F22" s="18"/>
      <c r="G22" s="18"/>
      <c r="H22" s="18"/>
      <c r="I22" s="146" t="s">
        <v>30</v>
      </c>
      <c r="J22" s="34" t="str">
        <f>'Rekapitulace stavby'!AN14</f>
        <v>Vyplň údaj</v>
      </c>
      <c r="L22" s="44"/>
    </row>
    <row r="23" spans="2:12" s="1" customFormat="1" ht="6.95" customHeight="1">
      <c r="B23" s="44"/>
      <c r="I23" s="144"/>
      <c r="L23" s="44"/>
    </row>
    <row r="24" spans="2:12" s="1" customFormat="1" ht="12" customHeight="1">
      <c r="B24" s="44"/>
      <c r="D24" s="142" t="s">
        <v>33</v>
      </c>
      <c r="I24" s="146" t="s">
        <v>27</v>
      </c>
      <c r="J24" s="18" t="s">
        <v>21</v>
      </c>
      <c r="L24" s="44"/>
    </row>
    <row r="25" spans="2:12" s="1" customFormat="1" ht="18" customHeight="1">
      <c r="B25" s="44"/>
      <c r="E25" s="18" t="s">
        <v>34</v>
      </c>
      <c r="I25" s="146" t="s">
        <v>30</v>
      </c>
      <c r="J25" s="18" t="s">
        <v>21</v>
      </c>
      <c r="L25" s="44"/>
    </row>
    <row r="26" spans="2:12" s="1" customFormat="1" ht="6.95" customHeight="1">
      <c r="B26" s="44"/>
      <c r="I26" s="144"/>
      <c r="L26" s="44"/>
    </row>
    <row r="27" spans="2:12" s="1" customFormat="1" ht="12" customHeight="1">
      <c r="B27" s="44"/>
      <c r="D27" s="142" t="s">
        <v>36</v>
      </c>
      <c r="I27" s="146" t="s">
        <v>27</v>
      </c>
      <c r="J27" s="18" t="s">
        <v>37</v>
      </c>
      <c r="L27" s="44"/>
    </row>
    <row r="28" spans="2:12" s="1" customFormat="1" ht="18" customHeight="1">
      <c r="B28" s="44"/>
      <c r="E28" s="18" t="s">
        <v>38</v>
      </c>
      <c r="I28" s="146" t="s">
        <v>30</v>
      </c>
      <c r="J28" s="18" t="s">
        <v>21</v>
      </c>
      <c r="L28" s="44"/>
    </row>
    <row r="29" spans="2:12" s="1" customFormat="1" ht="6.95" customHeight="1">
      <c r="B29" s="44"/>
      <c r="I29" s="144"/>
      <c r="L29" s="44"/>
    </row>
    <row r="30" spans="2:12" s="1" customFormat="1" ht="12" customHeight="1">
      <c r="B30" s="44"/>
      <c r="D30" s="142" t="s">
        <v>39</v>
      </c>
      <c r="I30" s="144"/>
      <c r="L30" s="44"/>
    </row>
    <row r="31" spans="2:12" s="7" customFormat="1" ht="45" customHeight="1">
      <c r="B31" s="148"/>
      <c r="E31" s="149" t="s">
        <v>40</v>
      </c>
      <c r="F31" s="149"/>
      <c r="G31" s="149"/>
      <c r="H31" s="149"/>
      <c r="I31" s="150"/>
      <c r="L31" s="148"/>
    </row>
    <row r="32" spans="2:12" s="1" customFormat="1" ht="6.95" customHeight="1">
      <c r="B32" s="44"/>
      <c r="I32" s="144"/>
      <c r="L32" s="44"/>
    </row>
    <row r="33" spans="2:12" s="1" customFormat="1" ht="6.95" customHeight="1">
      <c r="B33" s="44"/>
      <c r="D33" s="72"/>
      <c r="E33" s="72"/>
      <c r="F33" s="72"/>
      <c r="G33" s="72"/>
      <c r="H33" s="72"/>
      <c r="I33" s="151"/>
      <c r="J33" s="72"/>
      <c r="K33" s="72"/>
      <c r="L33" s="44"/>
    </row>
    <row r="34" spans="2:12" s="1" customFormat="1" ht="25.4" customHeight="1">
      <c r="B34" s="44"/>
      <c r="D34" s="152" t="s">
        <v>41</v>
      </c>
      <c r="I34" s="144"/>
      <c r="J34" s="153">
        <f>ROUND(J91,2)</f>
        <v>0</v>
      </c>
      <c r="L34" s="44"/>
    </row>
    <row r="35" spans="2:12" s="1" customFormat="1" ht="6.95" customHeight="1">
      <c r="B35" s="44"/>
      <c r="D35" s="72"/>
      <c r="E35" s="72"/>
      <c r="F35" s="72"/>
      <c r="G35" s="72"/>
      <c r="H35" s="72"/>
      <c r="I35" s="151"/>
      <c r="J35" s="72"/>
      <c r="K35" s="72"/>
      <c r="L35" s="44"/>
    </row>
    <row r="36" spans="2:12" s="1" customFormat="1" ht="14.4" customHeight="1">
      <c r="B36" s="44"/>
      <c r="F36" s="154" t="s">
        <v>43</v>
      </c>
      <c r="I36" s="155" t="s">
        <v>42</v>
      </c>
      <c r="J36" s="154" t="s">
        <v>44</v>
      </c>
      <c r="L36" s="44"/>
    </row>
    <row r="37" spans="2:12" s="1" customFormat="1" ht="14.4" customHeight="1">
      <c r="B37" s="44"/>
      <c r="D37" s="142" t="s">
        <v>45</v>
      </c>
      <c r="E37" s="142" t="s">
        <v>46</v>
      </c>
      <c r="F37" s="156">
        <f>ROUND((SUM(BE91:BE100)),2)</f>
        <v>0</v>
      </c>
      <c r="I37" s="157">
        <v>0.21</v>
      </c>
      <c r="J37" s="156">
        <f>ROUND(((SUM(BE91:BE100))*I37),2)</f>
        <v>0</v>
      </c>
      <c r="L37" s="44"/>
    </row>
    <row r="38" spans="2:12" s="1" customFormat="1" ht="14.4" customHeight="1">
      <c r="B38" s="44"/>
      <c r="E38" s="142" t="s">
        <v>47</v>
      </c>
      <c r="F38" s="156">
        <f>ROUND((SUM(BF91:BF100)),2)</f>
        <v>0</v>
      </c>
      <c r="I38" s="157">
        <v>0.15</v>
      </c>
      <c r="J38" s="156">
        <f>ROUND(((SUM(BF91:BF100))*I38),2)</f>
        <v>0</v>
      </c>
      <c r="L38" s="44"/>
    </row>
    <row r="39" spans="2:12" s="1" customFormat="1" ht="14.4" customHeight="1" hidden="1">
      <c r="B39" s="44"/>
      <c r="E39" s="142" t="s">
        <v>48</v>
      </c>
      <c r="F39" s="156">
        <f>ROUND((SUM(BG91:BG100)),2)</f>
        <v>0</v>
      </c>
      <c r="I39" s="157">
        <v>0.21</v>
      </c>
      <c r="J39" s="156">
        <f>0</f>
        <v>0</v>
      </c>
      <c r="L39" s="44"/>
    </row>
    <row r="40" spans="2:12" s="1" customFormat="1" ht="14.4" customHeight="1" hidden="1">
      <c r="B40" s="44"/>
      <c r="E40" s="142" t="s">
        <v>49</v>
      </c>
      <c r="F40" s="156">
        <f>ROUND((SUM(BH91:BH100)),2)</f>
        <v>0</v>
      </c>
      <c r="I40" s="157">
        <v>0.15</v>
      </c>
      <c r="J40" s="156">
        <f>0</f>
        <v>0</v>
      </c>
      <c r="L40" s="44"/>
    </row>
    <row r="41" spans="2:12" s="1" customFormat="1" ht="14.4" customHeight="1" hidden="1">
      <c r="B41" s="44"/>
      <c r="E41" s="142" t="s">
        <v>50</v>
      </c>
      <c r="F41" s="156">
        <f>ROUND((SUM(BI91:BI100)),2)</f>
        <v>0</v>
      </c>
      <c r="I41" s="157">
        <v>0</v>
      </c>
      <c r="J41" s="156">
        <f>0</f>
        <v>0</v>
      </c>
      <c r="L41" s="44"/>
    </row>
    <row r="42" spans="2:12" s="1" customFormat="1" ht="6.95" customHeight="1">
      <c r="B42" s="44"/>
      <c r="I42" s="144"/>
      <c r="L42" s="44"/>
    </row>
    <row r="43" spans="2:12" s="1" customFormat="1" ht="25.4" customHeight="1">
      <c r="B43" s="44"/>
      <c r="C43" s="158"/>
      <c r="D43" s="159" t="s">
        <v>51</v>
      </c>
      <c r="E43" s="160"/>
      <c r="F43" s="160"/>
      <c r="G43" s="161" t="s">
        <v>52</v>
      </c>
      <c r="H43" s="162" t="s">
        <v>53</v>
      </c>
      <c r="I43" s="163"/>
      <c r="J43" s="164">
        <f>SUM(J34:J41)</f>
        <v>0</v>
      </c>
      <c r="K43" s="165"/>
      <c r="L43" s="44"/>
    </row>
    <row r="44" spans="2:12" s="1" customFormat="1" ht="14.4" customHeight="1">
      <c r="B44" s="166"/>
      <c r="C44" s="167"/>
      <c r="D44" s="167"/>
      <c r="E44" s="167"/>
      <c r="F44" s="167"/>
      <c r="G44" s="167"/>
      <c r="H44" s="167"/>
      <c r="I44" s="168"/>
      <c r="J44" s="167"/>
      <c r="K44" s="167"/>
      <c r="L44" s="44"/>
    </row>
    <row r="48" spans="2:12" s="1" customFormat="1" ht="6.95" customHeight="1">
      <c r="B48" s="169"/>
      <c r="C48" s="170"/>
      <c r="D48" s="170"/>
      <c r="E48" s="170"/>
      <c r="F48" s="170"/>
      <c r="G48" s="170"/>
      <c r="H48" s="170"/>
      <c r="I48" s="171"/>
      <c r="J48" s="170"/>
      <c r="K48" s="170"/>
      <c r="L48" s="44"/>
    </row>
    <row r="49" spans="2:12" s="1" customFormat="1" ht="24.95" customHeight="1">
      <c r="B49" s="39"/>
      <c r="C49" s="24" t="s">
        <v>174</v>
      </c>
      <c r="D49" s="40"/>
      <c r="E49" s="40"/>
      <c r="F49" s="40"/>
      <c r="G49" s="40"/>
      <c r="H49" s="40"/>
      <c r="I49" s="144"/>
      <c r="J49" s="40"/>
      <c r="K49" s="40"/>
      <c r="L49" s="44"/>
    </row>
    <row r="50" spans="2:12" s="1" customFormat="1" ht="6.95" customHeight="1">
      <c r="B50" s="39"/>
      <c r="C50" s="40"/>
      <c r="D50" s="40"/>
      <c r="E50" s="40"/>
      <c r="F50" s="40"/>
      <c r="G50" s="40"/>
      <c r="H50" s="40"/>
      <c r="I50" s="144"/>
      <c r="J50" s="40"/>
      <c r="K50" s="40"/>
      <c r="L50" s="44"/>
    </row>
    <row r="51" spans="2:12" s="1" customFormat="1" ht="12" customHeight="1">
      <c r="B51" s="39"/>
      <c r="C51" s="33" t="s">
        <v>16</v>
      </c>
      <c r="D51" s="40"/>
      <c r="E51" s="40"/>
      <c r="F51" s="40"/>
      <c r="G51" s="40"/>
      <c r="H51" s="40"/>
      <c r="I51" s="144"/>
      <c r="J51" s="40"/>
      <c r="K51" s="40"/>
      <c r="L51" s="44"/>
    </row>
    <row r="52" spans="2:12" s="1" customFormat="1" ht="16.5" customHeight="1">
      <c r="B52" s="39"/>
      <c r="C52" s="40"/>
      <c r="D52" s="40"/>
      <c r="E52" s="172" t="str">
        <f>E7</f>
        <v>Vestavba podkroví ZŠ Kmochova</v>
      </c>
      <c r="F52" s="33"/>
      <c r="G52" s="33"/>
      <c r="H52" s="33"/>
      <c r="I52" s="144"/>
      <c r="J52" s="40"/>
      <c r="K52" s="40"/>
      <c r="L52" s="44"/>
    </row>
    <row r="53" spans="2:12" ht="12" customHeight="1">
      <c r="B53" s="22"/>
      <c r="C53" s="33" t="s">
        <v>170</v>
      </c>
      <c r="D53" s="23"/>
      <c r="E53" s="23"/>
      <c r="F53" s="23"/>
      <c r="G53" s="23"/>
      <c r="H53" s="23"/>
      <c r="I53" s="137"/>
      <c r="J53" s="23"/>
      <c r="K53" s="23"/>
      <c r="L53" s="21"/>
    </row>
    <row r="54" spans="2:12" ht="16.5" customHeight="1">
      <c r="B54" s="22"/>
      <c r="C54" s="23"/>
      <c r="D54" s="23"/>
      <c r="E54" s="172" t="s">
        <v>171</v>
      </c>
      <c r="F54" s="23"/>
      <c r="G54" s="23"/>
      <c r="H54" s="23"/>
      <c r="I54" s="137"/>
      <c r="J54" s="23"/>
      <c r="K54" s="23"/>
      <c r="L54" s="21"/>
    </row>
    <row r="55" spans="2:12" ht="12" customHeight="1">
      <c r="B55" s="22"/>
      <c r="C55" s="33" t="s">
        <v>172</v>
      </c>
      <c r="D55" s="23"/>
      <c r="E55" s="23"/>
      <c r="F55" s="23"/>
      <c r="G55" s="23"/>
      <c r="H55" s="23"/>
      <c r="I55" s="137"/>
      <c r="J55" s="23"/>
      <c r="K55" s="23"/>
      <c r="L55" s="21"/>
    </row>
    <row r="56" spans="2:12" s="1" customFormat="1" ht="16.5" customHeight="1">
      <c r="B56" s="39"/>
      <c r="C56" s="40"/>
      <c r="D56" s="40"/>
      <c r="E56" s="33" t="s">
        <v>2680</v>
      </c>
      <c r="F56" s="40"/>
      <c r="G56" s="40"/>
      <c r="H56" s="40"/>
      <c r="I56" s="144"/>
      <c r="J56" s="40"/>
      <c r="K56" s="40"/>
      <c r="L56" s="44"/>
    </row>
    <row r="57" spans="2:12" s="1" customFormat="1" ht="12" customHeight="1">
      <c r="B57" s="39"/>
      <c r="C57" s="33" t="s">
        <v>2535</v>
      </c>
      <c r="D57" s="40"/>
      <c r="E57" s="40"/>
      <c r="F57" s="40"/>
      <c r="G57" s="40"/>
      <c r="H57" s="40"/>
      <c r="I57" s="144"/>
      <c r="J57" s="40"/>
      <c r="K57" s="40"/>
      <c r="L57" s="44"/>
    </row>
    <row r="58" spans="2:12" s="1" customFormat="1" ht="16.5" customHeight="1">
      <c r="B58" s="39"/>
      <c r="C58" s="40"/>
      <c r="D58" s="40"/>
      <c r="E58" s="65" t="str">
        <f>E13</f>
        <v>SO-01.5.6 - Tísňový systém</v>
      </c>
      <c r="F58" s="40"/>
      <c r="G58" s="40"/>
      <c r="H58" s="40"/>
      <c r="I58" s="144"/>
      <c r="J58" s="40"/>
      <c r="K58" s="40"/>
      <c r="L58" s="44"/>
    </row>
    <row r="59" spans="2:12" s="1" customFormat="1" ht="6.95" customHeight="1">
      <c r="B59" s="39"/>
      <c r="C59" s="40"/>
      <c r="D59" s="40"/>
      <c r="E59" s="40"/>
      <c r="F59" s="40"/>
      <c r="G59" s="40"/>
      <c r="H59" s="40"/>
      <c r="I59" s="144"/>
      <c r="J59" s="40"/>
      <c r="K59" s="40"/>
      <c r="L59" s="44"/>
    </row>
    <row r="60" spans="2:12" s="1" customFormat="1" ht="12" customHeight="1">
      <c r="B60" s="39"/>
      <c r="C60" s="33" t="s">
        <v>22</v>
      </c>
      <c r="D60" s="40"/>
      <c r="E60" s="40"/>
      <c r="F60" s="28" t="str">
        <f>F16</f>
        <v>Kmochova č.p. 943</v>
      </c>
      <c r="G60" s="40"/>
      <c r="H60" s="40"/>
      <c r="I60" s="146" t="s">
        <v>24</v>
      </c>
      <c r="J60" s="68" t="str">
        <f>IF(J16="","",J16)</f>
        <v>8. 11. 2018</v>
      </c>
      <c r="K60" s="40"/>
      <c r="L60" s="44"/>
    </row>
    <row r="61" spans="2:12" s="1" customFormat="1" ht="6.95" customHeight="1">
      <c r="B61" s="39"/>
      <c r="C61" s="40"/>
      <c r="D61" s="40"/>
      <c r="E61" s="40"/>
      <c r="F61" s="40"/>
      <c r="G61" s="40"/>
      <c r="H61" s="40"/>
      <c r="I61" s="144"/>
      <c r="J61" s="40"/>
      <c r="K61" s="40"/>
      <c r="L61" s="44"/>
    </row>
    <row r="62" spans="2:12" s="1" customFormat="1" ht="13.65" customHeight="1">
      <c r="B62" s="39"/>
      <c r="C62" s="33" t="s">
        <v>26</v>
      </c>
      <c r="D62" s="40"/>
      <c r="E62" s="40"/>
      <c r="F62" s="28" t="str">
        <f>E19</f>
        <v>SONET Building s.r.o</v>
      </c>
      <c r="G62" s="40"/>
      <c r="H62" s="40"/>
      <c r="I62" s="146" t="s">
        <v>33</v>
      </c>
      <c r="J62" s="37" t="str">
        <f>E25</f>
        <v>Sodomka Lukáš</v>
      </c>
      <c r="K62" s="40"/>
      <c r="L62" s="44"/>
    </row>
    <row r="63" spans="2:12" s="1" customFormat="1" ht="13.65" customHeight="1">
      <c r="B63" s="39"/>
      <c r="C63" s="33" t="s">
        <v>31</v>
      </c>
      <c r="D63" s="40"/>
      <c r="E63" s="40"/>
      <c r="F63" s="28" t="str">
        <f>IF(E22="","",E22)</f>
        <v>Vyplň údaj</v>
      </c>
      <c r="G63" s="40"/>
      <c r="H63" s="40"/>
      <c r="I63" s="146" t="s">
        <v>36</v>
      </c>
      <c r="J63" s="37" t="str">
        <f>E28</f>
        <v>Toman Martin</v>
      </c>
      <c r="K63" s="40"/>
      <c r="L63" s="44"/>
    </row>
    <row r="64" spans="2:12" s="1" customFormat="1" ht="10.3" customHeight="1">
      <c r="B64" s="39"/>
      <c r="C64" s="40"/>
      <c r="D64" s="40"/>
      <c r="E64" s="40"/>
      <c r="F64" s="40"/>
      <c r="G64" s="40"/>
      <c r="H64" s="40"/>
      <c r="I64" s="144"/>
      <c r="J64" s="40"/>
      <c r="K64" s="40"/>
      <c r="L64" s="44"/>
    </row>
    <row r="65" spans="2:12" s="1" customFormat="1" ht="29.25" customHeight="1">
      <c r="B65" s="39"/>
      <c r="C65" s="173" t="s">
        <v>175</v>
      </c>
      <c r="D65" s="174"/>
      <c r="E65" s="174"/>
      <c r="F65" s="174"/>
      <c r="G65" s="174"/>
      <c r="H65" s="174"/>
      <c r="I65" s="175"/>
      <c r="J65" s="176" t="s">
        <v>176</v>
      </c>
      <c r="K65" s="174"/>
      <c r="L65" s="44"/>
    </row>
    <row r="66" spans="2:12" s="1" customFormat="1" ht="10.3" customHeight="1">
      <c r="B66" s="39"/>
      <c r="C66" s="40"/>
      <c r="D66" s="40"/>
      <c r="E66" s="40"/>
      <c r="F66" s="40"/>
      <c r="G66" s="40"/>
      <c r="H66" s="40"/>
      <c r="I66" s="144"/>
      <c r="J66" s="40"/>
      <c r="K66" s="40"/>
      <c r="L66" s="44"/>
    </row>
    <row r="67" spans="2:47" s="1" customFormat="1" ht="22.8" customHeight="1">
      <c r="B67" s="39"/>
      <c r="C67" s="177" t="s">
        <v>73</v>
      </c>
      <c r="D67" s="40"/>
      <c r="E67" s="40"/>
      <c r="F67" s="40"/>
      <c r="G67" s="40"/>
      <c r="H67" s="40"/>
      <c r="I67" s="144"/>
      <c r="J67" s="98">
        <f>J91</f>
        <v>0</v>
      </c>
      <c r="K67" s="40"/>
      <c r="L67" s="44"/>
      <c r="AU67" s="18" t="s">
        <v>177</v>
      </c>
    </row>
    <row r="68" spans="2:12" s="1" customFormat="1" ht="21.8" customHeight="1">
      <c r="B68" s="39"/>
      <c r="C68" s="40"/>
      <c r="D68" s="40"/>
      <c r="E68" s="40"/>
      <c r="F68" s="40"/>
      <c r="G68" s="40"/>
      <c r="H68" s="40"/>
      <c r="I68" s="144"/>
      <c r="J68" s="40"/>
      <c r="K68" s="40"/>
      <c r="L68" s="44"/>
    </row>
    <row r="69" spans="2:12" s="1" customFormat="1" ht="6.95" customHeight="1">
      <c r="B69" s="58"/>
      <c r="C69" s="59"/>
      <c r="D69" s="59"/>
      <c r="E69" s="59"/>
      <c r="F69" s="59"/>
      <c r="G69" s="59"/>
      <c r="H69" s="59"/>
      <c r="I69" s="168"/>
      <c r="J69" s="59"/>
      <c r="K69" s="59"/>
      <c r="L69" s="44"/>
    </row>
    <row r="73" spans="2:12" s="1" customFormat="1" ht="6.95" customHeight="1">
      <c r="B73" s="60"/>
      <c r="C73" s="61"/>
      <c r="D73" s="61"/>
      <c r="E73" s="61"/>
      <c r="F73" s="61"/>
      <c r="G73" s="61"/>
      <c r="H73" s="61"/>
      <c r="I73" s="171"/>
      <c r="J73" s="61"/>
      <c r="K73" s="61"/>
      <c r="L73" s="44"/>
    </row>
    <row r="74" spans="2:12" s="1" customFormat="1" ht="24.95" customHeight="1">
      <c r="B74" s="39"/>
      <c r="C74" s="24" t="s">
        <v>206</v>
      </c>
      <c r="D74" s="40"/>
      <c r="E74" s="40"/>
      <c r="F74" s="40"/>
      <c r="G74" s="40"/>
      <c r="H74" s="40"/>
      <c r="I74" s="144"/>
      <c r="J74" s="40"/>
      <c r="K74" s="40"/>
      <c r="L74" s="44"/>
    </row>
    <row r="75" spans="2:12" s="1" customFormat="1" ht="6.95" customHeight="1">
      <c r="B75" s="39"/>
      <c r="C75" s="40"/>
      <c r="D75" s="40"/>
      <c r="E75" s="40"/>
      <c r="F75" s="40"/>
      <c r="G75" s="40"/>
      <c r="H75" s="40"/>
      <c r="I75" s="144"/>
      <c r="J75" s="40"/>
      <c r="K75" s="40"/>
      <c r="L75" s="44"/>
    </row>
    <row r="76" spans="2:12" s="1" customFormat="1" ht="12" customHeight="1">
      <c r="B76" s="39"/>
      <c r="C76" s="33" t="s">
        <v>16</v>
      </c>
      <c r="D76" s="40"/>
      <c r="E76" s="40"/>
      <c r="F76" s="40"/>
      <c r="G76" s="40"/>
      <c r="H76" s="40"/>
      <c r="I76" s="144"/>
      <c r="J76" s="40"/>
      <c r="K76" s="40"/>
      <c r="L76" s="44"/>
    </row>
    <row r="77" spans="2:12" s="1" customFormat="1" ht="16.5" customHeight="1">
      <c r="B77" s="39"/>
      <c r="C77" s="40"/>
      <c r="D77" s="40"/>
      <c r="E77" s="172" t="str">
        <f>E7</f>
        <v>Vestavba podkroví ZŠ Kmochova</v>
      </c>
      <c r="F77" s="33"/>
      <c r="G77" s="33"/>
      <c r="H77" s="33"/>
      <c r="I77" s="144"/>
      <c r="J77" s="40"/>
      <c r="K77" s="40"/>
      <c r="L77" s="44"/>
    </row>
    <row r="78" spans="2:12" ht="12" customHeight="1">
      <c r="B78" s="22"/>
      <c r="C78" s="33" t="s">
        <v>170</v>
      </c>
      <c r="D78" s="23"/>
      <c r="E78" s="23"/>
      <c r="F78" s="23"/>
      <c r="G78" s="23"/>
      <c r="H78" s="23"/>
      <c r="I78" s="137"/>
      <c r="J78" s="23"/>
      <c r="K78" s="23"/>
      <c r="L78" s="21"/>
    </row>
    <row r="79" spans="2:12" ht="16.5" customHeight="1">
      <c r="B79" s="22"/>
      <c r="C79" s="23"/>
      <c r="D79" s="23"/>
      <c r="E79" s="172" t="s">
        <v>171</v>
      </c>
      <c r="F79" s="23"/>
      <c r="G79" s="23"/>
      <c r="H79" s="23"/>
      <c r="I79" s="137"/>
      <c r="J79" s="23"/>
      <c r="K79" s="23"/>
      <c r="L79" s="21"/>
    </row>
    <row r="80" spans="2:12" ht="12" customHeight="1">
      <c r="B80" s="22"/>
      <c r="C80" s="33" t="s">
        <v>172</v>
      </c>
      <c r="D80" s="23"/>
      <c r="E80" s="23"/>
      <c r="F80" s="23"/>
      <c r="G80" s="23"/>
      <c r="H80" s="23"/>
      <c r="I80" s="137"/>
      <c r="J80" s="23"/>
      <c r="K80" s="23"/>
      <c r="L80" s="21"/>
    </row>
    <row r="81" spans="2:12" s="1" customFormat="1" ht="16.5" customHeight="1">
      <c r="B81" s="39"/>
      <c r="C81" s="40"/>
      <c r="D81" s="40"/>
      <c r="E81" s="33" t="s">
        <v>2680</v>
      </c>
      <c r="F81" s="40"/>
      <c r="G81" s="40"/>
      <c r="H81" s="40"/>
      <c r="I81" s="144"/>
      <c r="J81" s="40"/>
      <c r="K81" s="40"/>
      <c r="L81" s="44"/>
    </row>
    <row r="82" spans="2:12" s="1" customFormat="1" ht="12" customHeight="1">
      <c r="B82" s="39"/>
      <c r="C82" s="33" t="s">
        <v>2535</v>
      </c>
      <c r="D82" s="40"/>
      <c r="E82" s="40"/>
      <c r="F82" s="40"/>
      <c r="G82" s="40"/>
      <c r="H82" s="40"/>
      <c r="I82" s="144"/>
      <c r="J82" s="40"/>
      <c r="K82" s="40"/>
      <c r="L82" s="44"/>
    </row>
    <row r="83" spans="2:12" s="1" customFormat="1" ht="16.5" customHeight="1">
      <c r="B83" s="39"/>
      <c r="C83" s="40"/>
      <c r="D83" s="40"/>
      <c r="E83" s="65" t="str">
        <f>E13</f>
        <v>SO-01.5.6 - Tísňový systém</v>
      </c>
      <c r="F83" s="40"/>
      <c r="G83" s="40"/>
      <c r="H83" s="40"/>
      <c r="I83" s="144"/>
      <c r="J83" s="40"/>
      <c r="K83" s="40"/>
      <c r="L83" s="44"/>
    </row>
    <row r="84" spans="2:12" s="1" customFormat="1" ht="6.95" customHeight="1">
      <c r="B84" s="39"/>
      <c r="C84" s="40"/>
      <c r="D84" s="40"/>
      <c r="E84" s="40"/>
      <c r="F84" s="40"/>
      <c r="G84" s="40"/>
      <c r="H84" s="40"/>
      <c r="I84" s="144"/>
      <c r="J84" s="40"/>
      <c r="K84" s="40"/>
      <c r="L84" s="44"/>
    </row>
    <row r="85" spans="2:12" s="1" customFormat="1" ht="12" customHeight="1">
      <c r="B85" s="39"/>
      <c r="C85" s="33" t="s">
        <v>22</v>
      </c>
      <c r="D85" s="40"/>
      <c r="E85" s="40"/>
      <c r="F85" s="28" t="str">
        <f>F16</f>
        <v>Kmochova č.p. 943</v>
      </c>
      <c r="G85" s="40"/>
      <c r="H85" s="40"/>
      <c r="I85" s="146" t="s">
        <v>24</v>
      </c>
      <c r="J85" s="68" t="str">
        <f>IF(J16="","",J16)</f>
        <v>8. 11. 2018</v>
      </c>
      <c r="K85" s="40"/>
      <c r="L85" s="44"/>
    </row>
    <row r="86" spans="2:12" s="1" customFormat="1" ht="6.95" customHeight="1">
      <c r="B86" s="39"/>
      <c r="C86" s="40"/>
      <c r="D86" s="40"/>
      <c r="E86" s="40"/>
      <c r="F86" s="40"/>
      <c r="G86" s="40"/>
      <c r="H86" s="40"/>
      <c r="I86" s="144"/>
      <c r="J86" s="40"/>
      <c r="K86" s="40"/>
      <c r="L86" s="44"/>
    </row>
    <row r="87" spans="2:12" s="1" customFormat="1" ht="13.65" customHeight="1">
      <c r="B87" s="39"/>
      <c r="C87" s="33" t="s">
        <v>26</v>
      </c>
      <c r="D87" s="40"/>
      <c r="E87" s="40"/>
      <c r="F87" s="28" t="str">
        <f>E19</f>
        <v>SONET Building s.r.o</v>
      </c>
      <c r="G87" s="40"/>
      <c r="H87" s="40"/>
      <c r="I87" s="146" t="s">
        <v>33</v>
      </c>
      <c r="J87" s="37" t="str">
        <f>E25</f>
        <v>Sodomka Lukáš</v>
      </c>
      <c r="K87" s="40"/>
      <c r="L87" s="44"/>
    </row>
    <row r="88" spans="2:12" s="1" customFormat="1" ht="13.65" customHeight="1">
      <c r="B88" s="39"/>
      <c r="C88" s="33" t="s">
        <v>31</v>
      </c>
      <c r="D88" s="40"/>
      <c r="E88" s="40"/>
      <c r="F88" s="28" t="str">
        <f>IF(E22="","",E22)</f>
        <v>Vyplň údaj</v>
      </c>
      <c r="G88" s="40"/>
      <c r="H88" s="40"/>
      <c r="I88" s="146" t="s">
        <v>36</v>
      </c>
      <c r="J88" s="37" t="str">
        <f>E28</f>
        <v>Toman Martin</v>
      </c>
      <c r="K88" s="40"/>
      <c r="L88" s="44"/>
    </row>
    <row r="89" spans="2:12" s="1" customFormat="1" ht="10.3" customHeight="1">
      <c r="B89" s="39"/>
      <c r="C89" s="40"/>
      <c r="D89" s="40"/>
      <c r="E89" s="40"/>
      <c r="F89" s="40"/>
      <c r="G89" s="40"/>
      <c r="H89" s="40"/>
      <c r="I89" s="144"/>
      <c r="J89" s="40"/>
      <c r="K89" s="40"/>
      <c r="L89" s="44"/>
    </row>
    <row r="90" spans="2:20" s="10" customFormat="1" ht="29.25" customHeight="1">
      <c r="B90" s="191"/>
      <c r="C90" s="192" t="s">
        <v>207</v>
      </c>
      <c r="D90" s="193" t="s">
        <v>60</v>
      </c>
      <c r="E90" s="193" t="s">
        <v>56</v>
      </c>
      <c r="F90" s="193" t="s">
        <v>57</v>
      </c>
      <c r="G90" s="193" t="s">
        <v>208</v>
      </c>
      <c r="H90" s="193" t="s">
        <v>209</v>
      </c>
      <c r="I90" s="194" t="s">
        <v>210</v>
      </c>
      <c r="J90" s="193" t="s">
        <v>176</v>
      </c>
      <c r="K90" s="195" t="s">
        <v>211</v>
      </c>
      <c r="L90" s="196"/>
      <c r="M90" s="88" t="s">
        <v>21</v>
      </c>
      <c r="N90" s="89" t="s">
        <v>45</v>
      </c>
      <c r="O90" s="89" t="s">
        <v>212</v>
      </c>
      <c r="P90" s="89" t="s">
        <v>213</v>
      </c>
      <c r="Q90" s="89" t="s">
        <v>214</v>
      </c>
      <c r="R90" s="89" t="s">
        <v>215</v>
      </c>
      <c r="S90" s="89" t="s">
        <v>216</v>
      </c>
      <c r="T90" s="90" t="s">
        <v>217</v>
      </c>
    </row>
    <row r="91" spans="2:63" s="1" customFormat="1" ht="22.8" customHeight="1">
      <c r="B91" s="39"/>
      <c r="C91" s="95" t="s">
        <v>218</v>
      </c>
      <c r="D91" s="40"/>
      <c r="E91" s="40"/>
      <c r="F91" s="40"/>
      <c r="G91" s="40"/>
      <c r="H91" s="40"/>
      <c r="I91" s="144"/>
      <c r="J91" s="197">
        <f>BK91</f>
        <v>0</v>
      </c>
      <c r="K91" s="40"/>
      <c r="L91" s="44"/>
      <c r="M91" s="91"/>
      <c r="N91" s="92"/>
      <c r="O91" s="92"/>
      <c r="P91" s="198">
        <f>SUM(P92:P100)</f>
        <v>0</v>
      </c>
      <c r="Q91" s="92"/>
      <c r="R91" s="198">
        <f>SUM(R92:R100)</f>
        <v>0</v>
      </c>
      <c r="S91" s="92"/>
      <c r="T91" s="199">
        <f>SUM(T92:T100)</f>
        <v>0</v>
      </c>
      <c r="AT91" s="18" t="s">
        <v>74</v>
      </c>
      <c r="AU91" s="18" t="s">
        <v>177</v>
      </c>
      <c r="BK91" s="200">
        <f>SUM(BK92:BK100)</f>
        <v>0</v>
      </c>
    </row>
    <row r="92" spans="2:65" s="1" customFormat="1" ht="22.5" customHeight="1">
      <c r="B92" s="39"/>
      <c r="C92" s="217" t="s">
        <v>82</v>
      </c>
      <c r="D92" s="217" t="s">
        <v>223</v>
      </c>
      <c r="E92" s="218" t="s">
        <v>82</v>
      </c>
      <c r="F92" s="219" t="s">
        <v>2751</v>
      </c>
      <c r="G92" s="220" t="s">
        <v>1266</v>
      </c>
      <c r="H92" s="221">
        <v>1</v>
      </c>
      <c r="I92" s="222"/>
      <c r="J92" s="223">
        <f>ROUND(I92*H92,2)</f>
        <v>0</v>
      </c>
      <c r="K92" s="219" t="s">
        <v>365</v>
      </c>
      <c r="L92" s="44"/>
      <c r="M92" s="224" t="s">
        <v>21</v>
      </c>
      <c r="N92" s="225" t="s">
        <v>46</v>
      </c>
      <c r="O92" s="80"/>
      <c r="P92" s="226">
        <f>O92*H92</f>
        <v>0</v>
      </c>
      <c r="Q92" s="226">
        <v>0</v>
      </c>
      <c r="R92" s="226">
        <f>Q92*H92</f>
        <v>0</v>
      </c>
      <c r="S92" s="226">
        <v>0</v>
      </c>
      <c r="T92" s="227">
        <f>S92*H92</f>
        <v>0</v>
      </c>
      <c r="AR92" s="18" t="s">
        <v>228</v>
      </c>
      <c r="AT92" s="18" t="s">
        <v>223</v>
      </c>
      <c r="AU92" s="18" t="s">
        <v>75</v>
      </c>
      <c r="AY92" s="18" t="s">
        <v>221</v>
      </c>
      <c r="BE92" s="228">
        <f>IF(N92="základní",J92,0)</f>
        <v>0</v>
      </c>
      <c r="BF92" s="228">
        <f>IF(N92="snížená",J92,0)</f>
        <v>0</v>
      </c>
      <c r="BG92" s="228">
        <f>IF(N92="zákl. přenesená",J92,0)</f>
        <v>0</v>
      </c>
      <c r="BH92" s="228">
        <f>IF(N92="sníž. přenesená",J92,0)</f>
        <v>0</v>
      </c>
      <c r="BI92" s="228">
        <f>IF(N92="nulová",J92,0)</f>
        <v>0</v>
      </c>
      <c r="BJ92" s="18" t="s">
        <v>82</v>
      </c>
      <c r="BK92" s="228">
        <f>ROUND(I92*H92,2)</f>
        <v>0</v>
      </c>
      <c r="BL92" s="18" t="s">
        <v>228</v>
      </c>
      <c r="BM92" s="18" t="s">
        <v>84</v>
      </c>
    </row>
    <row r="93" spans="2:65" s="1" customFormat="1" ht="22.5" customHeight="1">
      <c r="B93" s="39"/>
      <c r="C93" s="217" t="s">
        <v>84</v>
      </c>
      <c r="D93" s="217" t="s">
        <v>223</v>
      </c>
      <c r="E93" s="218" t="s">
        <v>84</v>
      </c>
      <c r="F93" s="219" t="s">
        <v>2752</v>
      </c>
      <c r="G93" s="220" t="s">
        <v>1266</v>
      </c>
      <c r="H93" s="221">
        <v>1</v>
      </c>
      <c r="I93" s="222"/>
      <c r="J93" s="223">
        <f>ROUND(I93*H93,2)</f>
        <v>0</v>
      </c>
      <c r="K93" s="219" t="s">
        <v>365</v>
      </c>
      <c r="L93" s="44"/>
      <c r="M93" s="224" t="s">
        <v>21</v>
      </c>
      <c r="N93" s="225" t="s">
        <v>46</v>
      </c>
      <c r="O93" s="80"/>
      <c r="P93" s="226">
        <f>O93*H93</f>
        <v>0</v>
      </c>
      <c r="Q93" s="226">
        <v>0</v>
      </c>
      <c r="R93" s="226">
        <f>Q93*H93</f>
        <v>0</v>
      </c>
      <c r="S93" s="226">
        <v>0</v>
      </c>
      <c r="T93" s="227">
        <f>S93*H93</f>
        <v>0</v>
      </c>
      <c r="AR93" s="18" t="s">
        <v>228</v>
      </c>
      <c r="AT93" s="18" t="s">
        <v>223</v>
      </c>
      <c r="AU93" s="18" t="s">
        <v>75</v>
      </c>
      <c r="AY93" s="18" t="s">
        <v>221</v>
      </c>
      <c r="BE93" s="228">
        <f>IF(N93="základní",J93,0)</f>
        <v>0</v>
      </c>
      <c r="BF93" s="228">
        <f>IF(N93="snížená",J93,0)</f>
        <v>0</v>
      </c>
      <c r="BG93" s="228">
        <f>IF(N93="zákl. přenesená",J93,0)</f>
        <v>0</v>
      </c>
      <c r="BH93" s="228">
        <f>IF(N93="sníž. přenesená",J93,0)</f>
        <v>0</v>
      </c>
      <c r="BI93" s="228">
        <f>IF(N93="nulová",J93,0)</f>
        <v>0</v>
      </c>
      <c r="BJ93" s="18" t="s">
        <v>82</v>
      </c>
      <c r="BK93" s="228">
        <f>ROUND(I93*H93,2)</f>
        <v>0</v>
      </c>
      <c r="BL93" s="18" t="s">
        <v>228</v>
      </c>
      <c r="BM93" s="18" t="s">
        <v>228</v>
      </c>
    </row>
    <row r="94" spans="2:65" s="1" customFormat="1" ht="16.5" customHeight="1">
      <c r="B94" s="39"/>
      <c r="C94" s="217" t="s">
        <v>101</v>
      </c>
      <c r="D94" s="217" t="s">
        <v>223</v>
      </c>
      <c r="E94" s="218" t="s">
        <v>101</v>
      </c>
      <c r="F94" s="219" t="s">
        <v>2753</v>
      </c>
      <c r="G94" s="220" t="s">
        <v>1266</v>
      </c>
      <c r="H94" s="221">
        <v>1</v>
      </c>
      <c r="I94" s="222"/>
      <c r="J94" s="223">
        <f>ROUND(I94*H94,2)</f>
        <v>0</v>
      </c>
      <c r="K94" s="219" t="s">
        <v>365</v>
      </c>
      <c r="L94" s="44"/>
      <c r="M94" s="224" t="s">
        <v>21</v>
      </c>
      <c r="N94" s="225" t="s">
        <v>46</v>
      </c>
      <c r="O94" s="80"/>
      <c r="P94" s="226">
        <f>O94*H94</f>
        <v>0</v>
      </c>
      <c r="Q94" s="226">
        <v>0</v>
      </c>
      <c r="R94" s="226">
        <f>Q94*H94</f>
        <v>0</v>
      </c>
      <c r="S94" s="226">
        <v>0</v>
      </c>
      <c r="T94" s="227">
        <f>S94*H94</f>
        <v>0</v>
      </c>
      <c r="AR94" s="18" t="s">
        <v>228</v>
      </c>
      <c r="AT94" s="18" t="s">
        <v>223</v>
      </c>
      <c r="AU94" s="18" t="s">
        <v>75</v>
      </c>
      <c r="AY94" s="18" t="s">
        <v>221</v>
      </c>
      <c r="BE94" s="228">
        <f>IF(N94="základní",J94,0)</f>
        <v>0</v>
      </c>
      <c r="BF94" s="228">
        <f>IF(N94="snížená",J94,0)</f>
        <v>0</v>
      </c>
      <c r="BG94" s="228">
        <f>IF(N94="zákl. přenesená",J94,0)</f>
        <v>0</v>
      </c>
      <c r="BH94" s="228">
        <f>IF(N94="sníž. přenesená",J94,0)</f>
        <v>0</v>
      </c>
      <c r="BI94" s="228">
        <f>IF(N94="nulová",J94,0)</f>
        <v>0</v>
      </c>
      <c r="BJ94" s="18" t="s">
        <v>82</v>
      </c>
      <c r="BK94" s="228">
        <f>ROUND(I94*H94,2)</f>
        <v>0</v>
      </c>
      <c r="BL94" s="18" t="s">
        <v>228</v>
      </c>
      <c r="BM94" s="18" t="s">
        <v>271</v>
      </c>
    </row>
    <row r="95" spans="2:65" s="1" customFormat="1" ht="16.5" customHeight="1">
      <c r="B95" s="39"/>
      <c r="C95" s="217" t="s">
        <v>228</v>
      </c>
      <c r="D95" s="217" t="s">
        <v>223</v>
      </c>
      <c r="E95" s="218" t="s">
        <v>228</v>
      </c>
      <c r="F95" s="219" t="s">
        <v>2754</v>
      </c>
      <c r="G95" s="220" t="s">
        <v>1266</v>
      </c>
      <c r="H95" s="221">
        <v>2</v>
      </c>
      <c r="I95" s="222"/>
      <c r="J95" s="223">
        <f>ROUND(I95*H95,2)</f>
        <v>0</v>
      </c>
      <c r="K95" s="219" t="s">
        <v>365</v>
      </c>
      <c r="L95" s="44"/>
      <c r="M95" s="224" t="s">
        <v>21</v>
      </c>
      <c r="N95" s="225" t="s">
        <v>46</v>
      </c>
      <c r="O95" s="80"/>
      <c r="P95" s="226">
        <f>O95*H95</f>
        <v>0</v>
      </c>
      <c r="Q95" s="226">
        <v>0</v>
      </c>
      <c r="R95" s="226">
        <f>Q95*H95</f>
        <v>0</v>
      </c>
      <c r="S95" s="226">
        <v>0</v>
      </c>
      <c r="T95" s="227">
        <f>S95*H95</f>
        <v>0</v>
      </c>
      <c r="AR95" s="18" t="s">
        <v>228</v>
      </c>
      <c r="AT95" s="18" t="s">
        <v>223</v>
      </c>
      <c r="AU95" s="18" t="s">
        <v>75</v>
      </c>
      <c r="AY95" s="18" t="s">
        <v>221</v>
      </c>
      <c r="BE95" s="228">
        <f>IF(N95="základní",J95,0)</f>
        <v>0</v>
      </c>
      <c r="BF95" s="228">
        <f>IF(N95="snížená",J95,0)</f>
        <v>0</v>
      </c>
      <c r="BG95" s="228">
        <f>IF(N95="zákl. přenesená",J95,0)</f>
        <v>0</v>
      </c>
      <c r="BH95" s="228">
        <f>IF(N95="sníž. přenesená",J95,0)</f>
        <v>0</v>
      </c>
      <c r="BI95" s="228">
        <f>IF(N95="nulová",J95,0)</f>
        <v>0</v>
      </c>
      <c r="BJ95" s="18" t="s">
        <v>82</v>
      </c>
      <c r="BK95" s="228">
        <f>ROUND(I95*H95,2)</f>
        <v>0</v>
      </c>
      <c r="BL95" s="18" t="s">
        <v>228</v>
      </c>
      <c r="BM95" s="18" t="s">
        <v>282</v>
      </c>
    </row>
    <row r="96" spans="2:65" s="1" customFormat="1" ht="16.5" customHeight="1">
      <c r="B96" s="39"/>
      <c r="C96" s="217" t="s">
        <v>267</v>
      </c>
      <c r="D96" s="217" t="s">
        <v>223</v>
      </c>
      <c r="E96" s="218" t="s">
        <v>267</v>
      </c>
      <c r="F96" s="219" t="s">
        <v>2755</v>
      </c>
      <c r="G96" s="220" t="s">
        <v>1266</v>
      </c>
      <c r="H96" s="221">
        <v>3</v>
      </c>
      <c r="I96" s="222"/>
      <c r="J96" s="223">
        <f>ROUND(I96*H96,2)</f>
        <v>0</v>
      </c>
      <c r="K96" s="219" t="s">
        <v>365</v>
      </c>
      <c r="L96" s="44"/>
      <c r="M96" s="224" t="s">
        <v>21</v>
      </c>
      <c r="N96" s="225" t="s">
        <v>46</v>
      </c>
      <c r="O96" s="80"/>
      <c r="P96" s="226">
        <f>O96*H96</f>
        <v>0</v>
      </c>
      <c r="Q96" s="226">
        <v>0</v>
      </c>
      <c r="R96" s="226">
        <f>Q96*H96</f>
        <v>0</v>
      </c>
      <c r="S96" s="226">
        <v>0</v>
      </c>
      <c r="T96" s="227">
        <f>S96*H96</f>
        <v>0</v>
      </c>
      <c r="AR96" s="18" t="s">
        <v>228</v>
      </c>
      <c r="AT96" s="18" t="s">
        <v>223</v>
      </c>
      <c r="AU96" s="18" t="s">
        <v>75</v>
      </c>
      <c r="AY96" s="18" t="s">
        <v>221</v>
      </c>
      <c r="BE96" s="228">
        <f>IF(N96="základní",J96,0)</f>
        <v>0</v>
      </c>
      <c r="BF96" s="228">
        <f>IF(N96="snížená",J96,0)</f>
        <v>0</v>
      </c>
      <c r="BG96" s="228">
        <f>IF(N96="zákl. přenesená",J96,0)</f>
        <v>0</v>
      </c>
      <c r="BH96" s="228">
        <f>IF(N96="sníž. přenesená",J96,0)</f>
        <v>0</v>
      </c>
      <c r="BI96" s="228">
        <f>IF(N96="nulová",J96,0)</f>
        <v>0</v>
      </c>
      <c r="BJ96" s="18" t="s">
        <v>82</v>
      </c>
      <c r="BK96" s="228">
        <f>ROUND(I96*H96,2)</f>
        <v>0</v>
      </c>
      <c r="BL96" s="18" t="s">
        <v>228</v>
      </c>
      <c r="BM96" s="18" t="s">
        <v>292</v>
      </c>
    </row>
    <row r="97" spans="2:65" s="1" customFormat="1" ht="16.5" customHeight="1">
      <c r="B97" s="39"/>
      <c r="C97" s="217" t="s">
        <v>271</v>
      </c>
      <c r="D97" s="217" t="s">
        <v>223</v>
      </c>
      <c r="E97" s="218" t="s">
        <v>271</v>
      </c>
      <c r="F97" s="219" t="s">
        <v>2756</v>
      </c>
      <c r="G97" s="220" t="s">
        <v>1266</v>
      </c>
      <c r="H97" s="221">
        <v>1</v>
      </c>
      <c r="I97" s="222"/>
      <c r="J97" s="223">
        <f>ROUND(I97*H97,2)</f>
        <v>0</v>
      </c>
      <c r="K97" s="219" t="s">
        <v>365</v>
      </c>
      <c r="L97" s="44"/>
      <c r="M97" s="224" t="s">
        <v>21</v>
      </c>
      <c r="N97" s="225" t="s">
        <v>46</v>
      </c>
      <c r="O97" s="80"/>
      <c r="P97" s="226">
        <f>O97*H97</f>
        <v>0</v>
      </c>
      <c r="Q97" s="226">
        <v>0</v>
      </c>
      <c r="R97" s="226">
        <f>Q97*H97</f>
        <v>0</v>
      </c>
      <c r="S97" s="226">
        <v>0</v>
      </c>
      <c r="T97" s="227">
        <f>S97*H97</f>
        <v>0</v>
      </c>
      <c r="AR97" s="18" t="s">
        <v>228</v>
      </c>
      <c r="AT97" s="18" t="s">
        <v>223</v>
      </c>
      <c r="AU97" s="18" t="s">
        <v>75</v>
      </c>
      <c r="AY97" s="18" t="s">
        <v>221</v>
      </c>
      <c r="BE97" s="228">
        <f>IF(N97="základní",J97,0)</f>
        <v>0</v>
      </c>
      <c r="BF97" s="228">
        <f>IF(N97="snížená",J97,0)</f>
        <v>0</v>
      </c>
      <c r="BG97" s="228">
        <f>IF(N97="zákl. přenesená",J97,0)</f>
        <v>0</v>
      </c>
      <c r="BH97" s="228">
        <f>IF(N97="sníž. přenesená",J97,0)</f>
        <v>0</v>
      </c>
      <c r="BI97" s="228">
        <f>IF(N97="nulová",J97,0)</f>
        <v>0</v>
      </c>
      <c r="BJ97" s="18" t="s">
        <v>82</v>
      </c>
      <c r="BK97" s="228">
        <f>ROUND(I97*H97,2)</f>
        <v>0</v>
      </c>
      <c r="BL97" s="18" t="s">
        <v>228</v>
      </c>
      <c r="BM97" s="18" t="s">
        <v>305</v>
      </c>
    </row>
    <row r="98" spans="2:65" s="1" customFormat="1" ht="16.5" customHeight="1">
      <c r="B98" s="39"/>
      <c r="C98" s="217" t="s">
        <v>276</v>
      </c>
      <c r="D98" s="217" t="s">
        <v>223</v>
      </c>
      <c r="E98" s="218" t="s">
        <v>276</v>
      </c>
      <c r="F98" s="219" t="s">
        <v>2757</v>
      </c>
      <c r="G98" s="220" t="s">
        <v>730</v>
      </c>
      <c r="H98" s="221">
        <v>22</v>
      </c>
      <c r="I98" s="222"/>
      <c r="J98" s="223">
        <f>ROUND(I98*H98,2)</f>
        <v>0</v>
      </c>
      <c r="K98" s="219" t="s">
        <v>365</v>
      </c>
      <c r="L98" s="44"/>
      <c r="M98" s="224" t="s">
        <v>21</v>
      </c>
      <c r="N98" s="225" t="s">
        <v>46</v>
      </c>
      <c r="O98" s="80"/>
      <c r="P98" s="226">
        <f>O98*H98</f>
        <v>0</v>
      </c>
      <c r="Q98" s="226">
        <v>0</v>
      </c>
      <c r="R98" s="226">
        <f>Q98*H98</f>
        <v>0</v>
      </c>
      <c r="S98" s="226">
        <v>0</v>
      </c>
      <c r="T98" s="227">
        <f>S98*H98</f>
        <v>0</v>
      </c>
      <c r="AR98" s="18" t="s">
        <v>228</v>
      </c>
      <c r="AT98" s="18" t="s">
        <v>223</v>
      </c>
      <c r="AU98" s="18" t="s">
        <v>75</v>
      </c>
      <c r="AY98" s="18" t="s">
        <v>221</v>
      </c>
      <c r="BE98" s="228">
        <f>IF(N98="základní",J98,0)</f>
        <v>0</v>
      </c>
      <c r="BF98" s="228">
        <f>IF(N98="snížená",J98,0)</f>
        <v>0</v>
      </c>
      <c r="BG98" s="228">
        <f>IF(N98="zákl. přenesená",J98,0)</f>
        <v>0</v>
      </c>
      <c r="BH98" s="228">
        <f>IF(N98="sníž. přenesená",J98,0)</f>
        <v>0</v>
      </c>
      <c r="BI98" s="228">
        <f>IF(N98="nulová",J98,0)</f>
        <v>0</v>
      </c>
      <c r="BJ98" s="18" t="s">
        <v>82</v>
      </c>
      <c r="BK98" s="228">
        <f>ROUND(I98*H98,2)</f>
        <v>0</v>
      </c>
      <c r="BL98" s="18" t="s">
        <v>228</v>
      </c>
      <c r="BM98" s="18" t="s">
        <v>333</v>
      </c>
    </row>
    <row r="99" spans="2:65" s="1" customFormat="1" ht="16.5" customHeight="1">
      <c r="B99" s="39"/>
      <c r="C99" s="217" t="s">
        <v>282</v>
      </c>
      <c r="D99" s="217" t="s">
        <v>223</v>
      </c>
      <c r="E99" s="218" t="s">
        <v>282</v>
      </c>
      <c r="F99" s="219" t="s">
        <v>2758</v>
      </c>
      <c r="G99" s="220" t="s">
        <v>2590</v>
      </c>
      <c r="H99" s="221">
        <v>1</v>
      </c>
      <c r="I99" s="222"/>
      <c r="J99" s="223">
        <f>ROUND(I99*H99,2)</f>
        <v>0</v>
      </c>
      <c r="K99" s="219" t="s">
        <v>365</v>
      </c>
      <c r="L99" s="44"/>
      <c r="M99" s="224" t="s">
        <v>21</v>
      </c>
      <c r="N99" s="225" t="s">
        <v>46</v>
      </c>
      <c r="O99" s="80"/>
      <c r="P99" s="226">
        <f>O99*H99</f>
        <v>0</v>
      </c>
      <c r="Q99" s="226">
        <v>0</v>
      </c>
      <c r="R99" s="226">
        <f>Q99*H99</f>
        <v>0</v>
      </c>
      <c r="S99" s="226">
        <v>0</v>
      </c>
      <c r="T99" s="227">
        <f>S99*H99</f>
        <v>0</v>
      </c>
      <c r="AR99" s="18" t="s">
        <v>228</v>
      </c>
      <c r="AT99" s="18" t="s">
        <v>223</v>
      </c>
      <c r="AU99" s="18" t="s">
        <v>75</v>
      </c>
      <c r="AY99" s="18" t="s">
        <v>221</v>
      </c>
      <c r="BE99" s="228">
        <f>IF(N99="základní",J99,0)</f>
        <v>0</v>
      </c>
      <c r="BF99" s="228">
        <f>IF(N99="snížená",J99,0)</f>
        <v>0</v>
      </c>
      <c r="BG99" s="228">
        <f>IF(N99="zákl. přenesená",J99,0)</f>
        <v>0</v>
      </c>
      <c r="BH99" s="228">
        <f>IF(N99="sníž. přenesená",J99,0)</f>
        <v>0</v>
      </c>
      <c r="BI99" s="228">
        <f>IF(N99="nulová",J99,0)</f>
        <v>0</v>
      </c>
      <c r="BJ99" s="18" t="s">
        <v>82</v>
      </c>
      <c r="BK99" s="228">
        <f>ROUND(I99*H99,2)</f>
        <v>0</v>
      </c>
      <c r="BL99" s="18" t="s">
        <v>228</v>
      </c>
      <c r="BM99" s="18" t="s">
        <v>350</v>
      </c>
    </row>
    <row r="100" spans="2:65" s="1" customFormat="1" ht="16.5" customHeight="1">
      <c r="B100" s="39"/>
      <c r="C100" s="217" t="s">
        <v>287</v>
      </c>
      <c r="D100" s="217" t="s">
        <v>223</v>
      </c>
      <c r="E100" s="218" t="s">
        <v>287</v>
      </c>
      <c r="F100" s="219" t="s">
        <v>2719</v>
      </c>
      <c r="G100" s="220" t="s">
        <v>2590</v>
      </c>
      <c r="H100" s="221">
        <v>1</v>
      </c>
      <c r="I100" s="222"/>
      <c r="J100" s="223">
        <f>ROUND(I100*H100,2)</f>
        <v>0</v>
      </c>
      <c r="K100" s="219" t="s">
        <v>365</v>
      </c>
      <c r="L100" s="44"/>
      <c r="M100" s="290" t="s">
        <v>21</v>
      </c>
      <c r="N100" s="291" t="s">
        <v>46</v>
      </c>
      <c r="O100" s="287"/>
      <c r="P100" s="288">
        <f>O100*H100</f>
        <v>0</v>
      </c>
      <c r="Q100" s="288">
        <v>0</v>
      </c>
      <c r="R100" s="288">
        <f>Q100*H100</f>
        <v>0</v>
      </c>
      <c r="S100" s="288">
        <v>0</v>
      </c>
      <c r="T100" s="289">
        <f>S100*H100</f>
        <v>0</v>
      </c>
      <c r="AR100" s="18" t="s">
        <v>228</v>
      </c>
      <c r="AT100" s="18" t="s">
        <v>223</v>
      </c>
      <c r="AU100" s="18" t="s">
        <v>75</v>
      </c>
      <c r="AY100" s="18" t="s">
        <v>221</v>
      </c>
      <c r="BE100" s="228">
        <f>IF(N100="základní",J100,0)</f>
        <v>0</v>
      </c>
      <c r="BF100" s="228">
        <f>IF(N100="snížená",J100,0)</f>
        <v>0</v>
      </c>
      <c r="BG100" s="228">
        <f>IF(N100="zákl. přenesená",J100,0)</f>
        <v>0</v>
      </c>
      <c r="BH100" s="228">
        <f>IF(N100="sníž. přenesená",J100,0)</f>
        <v>0</v>
      </c>
      <c r="BI100" s="228">
        <f>IF(N100="nulová",J100,0)</f>
        <v>0</v>
      </c>
      <c r="BJ100" s="18" t="s">
        <v>82</v>
      </c>
      <c r="BK100" s="228">
        <f>ROUND(I100*H100,2)</f>
        <v>0</v>
      </c>
      <c r="BL100" s="18" t="s">
        <v>228</v>
      </c>
      <c r="BM100" s="18" t="s">
        <v>362</v>
      </c>
    </row>
    <row r="101" spans="2:12" s="1" customFormat="1" ht="6.95" customHeight="1">
      <c r="B101" s="58"/>
      <c r="C101" s="59"/>
      <c r="D101" s="59"/>
      <c r="E101" s="59"/>
      <c r="F101" s="59"/>
      <c r="G101" s="59"/>
      <c r="H101" s="59"/>
      <c r="I101" s="168"/>
      <c r="J101" s="59"/>
      <c r="K101" s="59"/>
      <c r="L101" s="44"/>
    </row>
  </sheetData>
  <sheetProtection password="CC35" sheet="1" objects="1" scenarios="1" formatColumns="0" formatRows="0" autoFilter="0"/>
  <autoFilter ref="C90:K100"/>
  <mergeCells count="15">
    <mergeCell ref="E7:H7"/>
    <mergeCell ref="E11:H11"/>
    <mergeCell ref="E9:H9"/>
    <mergeCell ref="E13:H13"/>
    <mergeCell ref="E22:H22"/>
    <mergeCell ref="E31:H31"/>
    <mergeCell ref="E52:H52"/>
    <mergeCell ref="E56:H56"/>
    <mergeCell ref="E54:H54"/>
    <mergeCell ref="E58:H58"/>
    <mergeCell ref="E77:H77"/>
    <mergeCell ref="E81:H81"/>
    <mergeCell ref="E79:H79"/>
    <mergeCell ref="E83:H8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B2:BM119"/>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7"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8" t="s">
        <v>135</v>
      </c>
    </row>
    <row r="3" spans="2:46" ht="6.95" customHeight="1">
      <c r="B3" s="138"/>
      <c r="C3" s="139"/>
      <c r="D3" s="139"/>
      <c r="E3" s="139"/>
      <c r="F3" s="139"/>
      <c r="G3" s="139"/>
      <c r="H3" s="139"/>
      <c r="I3" s="140"/>
      <c r="J3" s="139"/>
      <c r="K3" s="139"/>
      <c r="L3" s="21"/>
      <c r="AT3" s="18" t="s">
        <v>84</v>
      </c>
    </row>
    <row r="4" spans="2:46" ht="24.95" customHeight="1">
      <c r="B4" s="21"/>
      <c r="D4" s="141" t="s">
        <v>169</v>
      </c>
      <c r="L4" s="21"/>
      <c r="M4" s="25" t="s">
        <v>10</v>
      </c>
      <c r="AT4" s="18" t="s">
        <v>4</v>
      </c>
    </row>
    <row r="5" spans="2:12" ht="6.95" customHeight="1">
      <c r="B5" s="21"/>
      <c r="L5" s="21"/>
    </row>
    <row r="6" spans="2:12" ht="12" customHeight="1">
      <c r="B6" s="21"/>
      <c r="D6" s="142" t="s">
        <v>16</v>
      </c>
      <c r="L6" s="21"/>
    </row>
    <row r="7" spans="2:12" ht="16.5" customHeight="1">
      <c r="B7" s="21"/>
      <c r="E7" s="143" t="str">
        <f>'Rekapitulace stavby'!K6</f>
        <v>Vestavba podkroví ZŠ Kmochova</v>
      </c>
      <c r="F7" s="142"/>
      <c r="G7" s="142"/>
      <c r="H7" s="142"/>
      <c r="L7" s="21"/>
    </row>
    <row r="8" spans="2:12" ht="12">
      <c r="B8" s="21"/>
      <c r="D8" s="142" t="s">
        <v>170</v>
      </c>
      <c r="L8" s="21"/>
    </row>
    <row r="9" spans="2:12" ht="16.5" customHeight="1">
      <c r="B9" s="21"/>
      <c r="E9" s="143" t="s">
        <v>171</v>
      </c>
      <c r="L9" s="21"/>
    </row>
    <row r="10" spans="2:12" ht="12" customHeight="1">
      <c r="B10" s="21"/>
      <c r="D10" s="142" t="s">
        <v>172</v>
      </c>
      <c r="L10" s="21"/>
    </row>
    <row r="11" spans="2:12" s="1" customFormat="1" ht="16.5" customHeight="1">
      <c r="B11" s="44"/>
      <c r="E11" s="142" t="s">
        <v>2680</v>
      </c>
      <c r="F11" s="1"/>
      <c r="G11" s="1"/>
      <c r="H11" s="1"/>
      <c r="I11" s="144"/>
      <c r="L11" s="44"/>
    </row>
    <row r="12" spans="2:12" s="1" customFormat="1" ht="12" customHeight="1">
      <c r="B12" s="44"/>
      <c r="D12" s="142" t="s">
        <v>2535</v>
      </c>
      <c r="I12" s="144"/>
      <c r="L12" s="44"/>
    </row>
    <row r="13" spans="2:12" s="1" customFormat="1" ht="36.95" customHeight="1">
      <c r="B13" s="44"/>
      <c r="E13" s="145" t="s">
        <v>2759</v>
      </c>
      <c r="F13" s="1"/>
      <c r="G13" s="1"/>
      <c r="H13" s="1"/>
      <c r="I13" s="144"/>
      <c r="L13" s="44"/>
    </row>
    <row r="14" spans="2:12" s="1" customFormat="1" ht="12">
      <c r="B14" s="44"/>
      <c r="I14" s="144"/>
      <c r="L14" s="44"/>
    </row>
    <row r="15" spans="2:12" s="1" customFormat="1" ht="12" customHeight="1">
      <c r="B15" s="44"/>
      <c r="D15" s="142" t="s">
        <v>18</v>
      </c>
      <c r="F15" s="18" t="s">
        <v>21</v>
      </c>
      <c r="I15" s="146" t="s">
        <v>20</v>
      </c>
      <c r="J15" s="18" t="s">
        <v>21</v>
      </c>
      <c r="L15" s="44"/>
    </row>
    <row r="16" spans="2:12" s="1" customFormat="1" ht="12" customHeight="1">
      <c r="B16" s="44"/>
      <c r="D16" s="142" t="s">
        <v>22</v>
      </c>
      <c r="F16" s="18" t="s">
        <v>23</v>
      </c>
      <c r="I16" s="146" t="s">
        <v>24</v>
      </c>
      <c r="J16" s="147" t="str">
        <f>'Rekapitulace stavby'!AN8</f>
        <v>8. 11. 2018</v>
      </c>
      <c r="L16" s="44"/>
    </row>
    <row r="17" spans="2:12" s="1" customFormat="1" ht="10.8" customHeight="1">
      <c r="B17" s="44"/>
      <c r="I17" s="144"/>
      <c r="L17" s="44"/>
    </row>
    <row r="18" spans="2:12" s="1" customFormat="1" ht="12" customHeight="1">
      <c r="B18" s="44"/>
      <c r="D18" s="142" t="s">
        <v>26</v>
      </c>
      <c r="I18" s="146" t="s">
        <v>27</v>
      </c>
      <c r="J18" s="18" t="s">
        <v>28</v>
      </c>
      <c r="L18" s="44"/>
    </row>
    <row r="19" spans="2:12" s="1" customFormat="1" ht="18" customHeight="1">
      <c r="B19" s="44"/>
      <c r="E19" s="18" t="s">
        <v>29</v>
      </c>
      <c r="I19" s="146" t="s">
        <v>30</v>
      </c>
      <c r="J19" s="18" t="s">
        <v>21</v>
      </c>
      <c r="L19" s="44"/>
    </row>
    <row r="20" spans="2:12" s="1" customFormat="1" ht="6.95" customHeight="1">
      <c r="B20" s="44"/>
      <c r="I20" s="144"/>
      <c r="L20" s="44"/>
    </row>
    <row r="21" spans="2:12" s="1" customFormat="1" ht="12" customHeight="1">
      <c r="B21" s="44"/>
      <c r="D21" s="142" t="s">
        <v>31</v>
      </c>
      <c r="I21" s="146" t="s">
        <v>27</v>
      </c>
      <c r="J21" s="34" t="str">
        <f>'Rekapitulace stavby'!AN13</f>
        <v>Vyplň údaj</v>
      </c>
      <c r="L21" s="44"/>
    </row>
    <row r="22" spans="2:12" s="1" customFormat="1" ht="18" customHeight="1">
      <c r="B22" s="44"/>
      <c r="E22" s="34" t="str">
        <f>'Rekapitulace stavby'!E14</f>
        <v>Vyplň údaj</v>
      </c>
      <c r="F22" s="18"/>
      <c r="G22" s="18"/>
      <c r="H22" s="18"/>
      <c r="I22" s="146" t="s">
        <v>30</v>
      </c>
      <c r="J22" s="34" t="str">
        <f>'Rekapitulace stavby'!AN14</f>
        <v>Vyplň údaj</v>
      </c>
      <c r="L22" s="44"/>
    </row>
    <row r="23" spans="2:12" s="1" customFormat="1" ht="6.95" customHeight="1">
      <c r="B23" s="44"/>
      <c r="I23" s="144"/>
      <c r="L23" s="44"/>
    </row>
    <row r="24" spans="2:12" s="1" customFormat="1" ht="12" customHeight="1">
      <c r="B24" s="44"/>
      <c r="D24" s="142" t="s">
        <v>33</v>
      </c>
      <c r="I24" s="146" t="s">
        <v>27</v>
      </c>
      <c r="J24" s="18" t="s">
        <v>21</v>
      </c>
      <c r="L24" s="44"/>
    </row>
    <row r="25" spans="2:12" s="1" customFormat="1" ht="18" customHeight="1">
      <c r="B25" s="44"/>
      <c r="E25" s="18" t="s">
        <v>34</v>
      </c>
      <c r="I25" s="146" t="s">
        <v>30</v>
      </c>
      <c r="J25" s="18" t="s">
        <v>21</v>
      </c>
      <c r="L25" s="44"/>
    </row>
    <row r="26" spans="2:12" s="1" customFormat="1" ht="6.95" customHeight="1">
      <c r="B26" s="44"/>
      <c r="I26" s="144"/>
      <c r="L26" s="44"/>
    </row>
    <row r="27" spans="2:12" s="1" customFormat="1" ht="12" customHeight="1">
      <c r="B27" s="44"/>
      <c r="D27" s="142" t="s">
        <v>36</v>
      </c>
      <c r="I27" s="146" t="s">
        <v>27</v>
      </c>
      <c r="J27" s="18" t="s">
        <v>37</v>
      </c>
      <c r="L27" s="44"/>
    </row>
    <row r="28" spans="2:12" s="1" customFormat="1" ht="18" customHeight="1">
      <c r="B28" s="44"/>
      <c r="E28" s="18" t="s">
        <v>38</v>
      </c>
      <c r="I28" s="146" t="s">
        <v>30</v>
      </c>
      <c r="J28" s="18" t="s">
        <v>21</v>
      </c>
      <c r="L28" s="44"/>
    </row>
    <row r="29" spans="2:12" s="1" customFormat="1" ht="6.95" customHeight="1">
      <c r="B29" s="44"/>
      <c r="I29" s="144"/>
      <c r="L29" s="44"/>
    </row>
    <row r="30" spans="2:12" s="1" customFormat="1" ht="12" customHeight="1">
      <c r="B30" s="44"/>
      <c r="D30" s="142" t="s">
        <v>39</v>
      </c>
      <c r="I30" s="144"/>
      <c r="L30" s="44"/>
    </row>
    <row r="31" spans="2:12" s="7" customFormat="1" ht="45" customHeight="1">
      <c r="B31" s="148"/>
      <c r="E31" s="149" t="s">
        <v>40</v>
      </c>
      <c r="F31" s="149"/>
      <c r="G31" s="149"/>
      <c r="H31" s="149"/>
      <c r="I31" s="150"/>
      <c r="L31" s="148"/>
    </row>
    <row r="32" spans="2:12" s="1" customFormat="1" ht="6.95" customHeight="1">
      <c r="B32" s="44"/>
      <c r="I32" s="144"/>
      <c r="L32" s="44"/>
    </row>
    <row r="33" spans="2:12" s="1" customFormat="1" ht="6.95" customHeight="1">
      <c r="B33" s="44"/>
      <c r="D33" s="72"/>
      <c r="E33" s="72"/>
      <c r="F33" s="72"/>
      <c r="G33" s="72"/>
      <c r="H33" s="72"/>
      <c r="I33" s="151"/>
      <c r="J33" s="72"/>
      <c r="K33" s="72"/>
      <c r="L33" s="44"/>
    </row>
    <row r="34" spans="2:12" s="1" customFormat="1" ht="25.4" customHeight="1">
      <c r="B34" s="44"/>
      <c r="D34" s="152" t="s">
        <v>41</v>
      </c>
      <c r="I34" s="144"/>
      <c r="J34" s="153">
        <f>ROUND(J91,2)</f>
        <v>0</v>
      </c>
      <c r="L34" s="44"/>
    </row>
    <row r="35" spans="2:12" s="1" customFormat="1" ht="6.95" customHeight="1">
      <c r="B35" s="44"/>
      <c r="D35" s="72"/>
      <c r="E35" s="72"/>
      <c r="F35" s="72"/>
      <c r="G35" s="72"/>
      <c r="H35" s="72"/>
      <c r="I35" s="151"/>
      <c r="J35" s="72"/>
      <c r="K35" s="72"/>
      <c r="L35" s="44"/>
    </row>
    <row r="36" spans="2:12" s="1" customFormat="1" ht="14.4" customHeight="1">
      <c r="B36" s="44"/>
      <c r="F36" s="154" t="s">
        <v>43</v>
      </c>
      <c r="I36" s="155" t="s">
        <v>42</v>
      </c>
      <c r="J36" s="154" t="s">
        <v>44</v>
      </c>
      <c r="L36" s="44"/>
    </row>
    <row r="37" spans="2:12" s="1" customFormat="1" ht="14.4" customHeight="1">
      <c r="B37" s="44"/>
      <c r="D37" s="142" t="s">
        <v>45</v>
      </c>
      <c r="E37" s="142" t="s">
        <v>46</v>
      </c>
      <c r="F37" s="156">
        <f>ROUND((SUM(BE91:BE118)),2)</f>
        <v>0</v>
      </c>
      <c r="I37" s="157">
        <v>0.21</v>
      </c>
      <c r="J37" s="156">
        <f>ROUND(((SUM(BE91:BE118))*I37),2)</f>
        <v>0</v>
      </c>
      <c r="L37" s="44"/>
    </row>
    <row r="38" spans="2:12" s="1" customFormat="1" ht="14.4" customHeight="1">
      <c r="B38" s="44"/>
      <c r="E38" s="142" t="s">
        <v>47</v>
      </c>
      <c r="F38" s="156">
        <f>ROUND((SUM(BF91:BF118)),2)</f>
        <v>0</v>
      </c>
      <c r="I38" s="157">
        <v>0.15</v>
      </c>
      <c r="J38" s="156">
        <f>ROUND(((SUM(BF91:BF118))*I38),2)</f>
        <v>0</v>
      </c>
      <c r="L38" s="44"/>
    </row>
    <row r="39" spans="2:12" s="1" customFormat="1" ht="14.4" customHeight="1" hidden="1">
      <c r="B39" s="44"/>
      <c r="E39" s="142" t="s">
        <v>48</v>
      </c>
      <c r="F39" s="156">
        <f>ROUND((SUM(BG91:BG118)),2)</f>
        <v>0</v>
      </c>
      <c r="I39" s="157">
        <v>0.21</v>
      </c>
      <c r="J39" s="156">
        <f>0</f>
        <v>0</v>
      </c>
      <c r="L39" s="44"/>
    </row>
    <row r="40" spans="2:12" s="1" customFormat="1" ht="14.4" customHeight="1" hidden="1">
      <c r="B40" s="44"/>
      <c r="E40" s="142" t="s">
        <v>49</v>
      </c>
      <c r="F40" s="156">
        <f>ROUND((SUM(BH91:BH118)),2)</f>
        <v>0</v>
      </c>
      <c r="I40" s="157">
        <v>0.15</v>
      </c>
      <c r="J40" s="156">
        <f>0</f>
        <v>0</v>
      </c>
      <c r="L40" s="44"/>
    </row>
    <row r="41" spans="2:12" s="1" customFormat="1" ht="14.4" customHeight="1" hidden="1">
      <c r="B41" s="44"/>
      <c r="E41" s="142" t="s">
        <v>50</v>
      </c>
      <c r="F41" s="156">
        <f>ROUND((SUM(BI91:BI118)),2)</f>
        <v>0</v>
      </c>
      <c r="I41" s="157">
        <v>0</v>
      </c>
      <c r="J41" s="156">
        <f>0</f>
        <v>0</v>
      </c>
      <c r="L41" s="44"/>
    </row>
    <row r="42" spans="2:12" s="1" customFormat="1" ht="6.95" customHeight="1">
      <c r="B42" s="44"/>
      <c r="I42" s="144"/>
      <c r="L42" s="44"/>
    </row>
    <row r="43" spans="2:12" s="1" customFormat="1" ht="25.4" customHeight="1">
      <c r="B43" s="44"/>
      <c r="C43" s="158"/>
      <c r="D43" s="159" t="s">
        <v>51</v>
      </c>
      <c r="E43" s="160"/>
      <c r="F43" s="160"/>
      <c r="G43" s="161" t="s">
        <v>52</v>
      </c>
      <c r="H43" s="162" t="s">
        <v>53</v>
      </c>
      <c r="I43" s="163"/>
      <c r="J43" s="164">
        <f>SUM(J34:J41)</f>
        <v>0</v>
      </c>
      <c r="K43" s="165"/>
      <c r="L43" s="44"/>
    </row>
    <row r="44" spans="2:12" s="1" customFormat="1" ht="14.4" customHeight="1">
      <c r="B44" s="166"/>
      <c r="C44" s="167"/>
      <c r="D44" s="167"/>
      <c r="E44" s="167"/>
      <c r="F44" s="167"/>
      <c r="G44" s="167"/>
      <c r="H44" s="167"/>
      <c r="I44" s="168"/>
      <c r="J44" s="167"/>
      <c r="K44" s="167"/>
      <c r="L44" s="44"/>
    </row>
    <row r="48" spans="2:12" s="1" customFormat="1" ht="6.95" customHeight="1">
      <c r="B48" s="169"/>
      <c r="C48" s="170"/>
      <c r="D48" s="170"/>
      <c r="E48" s="170"/>
      <c r="F48" s="170"/>
      <c r="G48" s="170"/>
      <c r="H48" s="170"/>
      <c r="I48" s="171"/>
      <c r="J48" s="170"/>
      <c r="K48" s="170"/>
      <c r="L48" s="44"/>
    </row>
    <row r="49" spans="2:12" s="1" customFormat="1" ht="24.95" customHeight="1">
      <c r="B49" s="39"/>
      <c r="C49" s="24" t="s">
        <v>174</v>
      </c>
      <c r="D49" s="40"/>
      <c r="E49" s="40"/>
      <c r="F49" s="40"/>
      <c r="G49" s="40"/>
      <c r="H49" s="40"/>
      <c r="I49" s="144"/>
      <c r="J49" s="40"/>
      <c r="K49" s="40"/>
      <c r="L49" s="44"/>
    </row>
    <row r="50" spans="2:12" s="1" customFormat="1" ht="6.95" customHeight="1">
      <c r="B50" s="39"/>
      <c r="C50" s="40"/>
      <c r="D50" s="40"/>
      <c r="E50" s="40"/>
      <c r="F50" s="40"/>
      <c r="G50" s="40"/>
      <c r="H50" s="40"/>
      <c r="I50" s="144"/>
      <c r="J50" s="40"/>
      <c r="K50" s="40"/>
      <c r="L50" s="44"/>
    </row>
    <row r="51" spans="2:12" s="1" customFormat="1" ht="12" customHeight="1">
      <c r="B51" s="39"/>
      <c r="C51" s="33" t="s">
        <v>16</v>
      </c>
      <c r="D51" s="40"/>
      <c r="E51" s="40"/>
      <c r="F51" s="40"/>
      <c r="G51" s="40"/>
      <c r="H51" s="40"/>
      <c r="I51" s="144"/>
      <c r="J51" s="40"/>
      <c r="K51" s="40"/>
      <c r="L51" s="44"/>
    </row>
    <row r="52" spans="2:12" s="1" customFormat="1" ht="16.5" customHeight="1">
      <c r="B52" s="39"/>
      <c r="C52" s="40"/>
      <c r="D52" s="40"/>
      <c r="E52" s="172" t="str">
        <f>E7</f>
        <v>Vestavba podkroví ZŠ Kmochova</v>
      </c>
      <c r="F52" s="33"/>
      <c r="G52" s="33"/>
      <c r="H52" s="33"/>
      <c r="I52" s="144"/>
      <c r="J52" s="40"/>
      <c r="K52" s="40"/>
      <c r="L52" s="44"/>
    </row>
    <row r="53" spans="2:12" ht="12" customHeight="1">
      <c r="B53" s="22"/>
      <c r="C53" s="33" t="s">
        <v>170</v>
      </c>
      <c r="D53" s="23"/>
      <c r="E53" s="23"/>
      <c r="F53" s="23"/>
      <c r="G53" s="23"/>
      <c r="H53" s="23"/>
      <c r="I53" s="137"/>
      <c r="J53" s="23"/>
      <c r="K53" s="23"/>
      <c r="L53" s="21"/>
    </row>
    <row r="54" spans="2:12" ht="16.5" customHeight="1">
      <c r="B54" s="22"/>
      <c r="C54" s="23"/>
      <c r="D54" s="23"/>
      <c r="E54" s="172" t="s">
        <v>171</v>
      </c>
      <c r="F54" s="23"/>
      <c r="G54" s="23"/>
      <c r="H54" s="23"/>
      <c r="I54" s="137"/>
      <c r="J54" s="23"/>
      <c r="K54" s="23"/>
      <c r="L54" s="21"/>
    </row>
    <row r="55" spans="2:12" ht="12" customHeight="1">
      <c r="B55" s="22"/>
      <c r="C55" s="33" t="s">
        <v>172</v>
      </c>
      <c r="D55" s="23"/>
      <c r="E55" s="23"/>
      <c r="F55" s="23"/>
      <c r="G55" s="23"/>
      <c r="H55" s="23"/>
      <c r="I55" s="137"/>
      <c r="J55" s="23"/>
      <c r="K55" s="23"/>
      <c r="L55" s="21"/>
    </row>
    <row r="56" spans="2:12" s="1" customFormat="1" ht="16.5" customHeight="1">
      <c r="B56" s="39"/>
      <c r="C56" s="40"/>
      <c r="D56" s="40"/>
      <c r="E56" s="33" t="s">
        <v>2680</v>
      </c>
      <c r="F56" s="40"/>
      <c r="G56" s="40"/>
      <c r="H56" s="40"/>
      <c r="I56" s="144"/>
      <c r="J56" s="40"/>
      <c r="K56" s="40"/>
      <c r="L56" s="44"/>
    </row>
    <row r="57" spans="2:12" s="1" customFormat="1" ht="12" customHeight="1">
      <c r="B57" s="39"/>
      <c r="C57" s="33" t="s">
        <v>2535</v>
      </c>
      <c r="D57" s="40"/>
      <c r="E57" s="40"/>
      <c r="F57" s="40"/>
      <c r="G57" s="40"/>
      <c r="H57" s="40"/>
      <c r="I57" s="144"/>
      <c r="J57" s="40"/>
      <c r="K57" s="40"/>
      <c r="L57" s="44"/>
    </row>
    <row r="58" spans="2:12" s="1" customFormat="1" ht="16.5" customHeight="1">
      <c r="B58" s="39"/>
      <c r="C58" s="40"/>
      <c r="D58" s="40"/>
      <c r="E58" s="65" t="str">
        <f>E13</f>
        <v>SO-01.5.7 - Společné kabelové trasy</v>
      </c>
      <c r="F58" s="40"/>
      <c r="G58" s="40"/>
      <c r="H58" s="40"/>
      <c r="I58" s="144"/>
      <c r="J58" s="40"/>
      <c r="K58" s="40"/>
      <c r="L58" s="44"/>
    </row>
    <row r="59" spans="2:12" s="1" customFormat="1" ht="6.95" customHeight="1">
      <c r="B59" s="39"/>
      <c r="C59" s="40"/>
      <c r="D59" s="40"/>
      <c r="E59" s="40"/>
      <c r="F59" s="40"/>
      <c r="G59" s="40"/>
      <c r="H59" s="40"/>
      <c r="I59" s="144"/>
      <c r="J59" s="40"/>
      <c r="K59" s="40"/>
      <c r="L59" s="44"/>
    </row>
    <row r="60" spans="2:12" s="1" customFormat="1" ht="12" customHeight="1">
      <c r="B60" s="39"/>
      <c r="C60" s="33" t="s">
        <v>22</v>
      </c>
      <c r="D60" s="40"/>
      <c r="E60" s="40"/>
      <c r="F60" s="28" t="str">
        <f>F16</f>
        <v>Kmochova č.p. 943</v>
      </c>
      <c r="G60" s="40"/>
      <c r="H60" s="40"/>
      <c r="I60" s="146" t="s">
        <v>24</v>
      </c>
      <c r="J60" s="68" t="str">
        <f>IF(J16="","",J16)</f>
        <v>8. 11. 2018</v>
      </c>
      <c r="K60" s="40"/>
      <c r="L60" s="44"/>
    </row>
    <row r="61" spans="2:12" s="1" customFormat="1" ht="6.95" customHeight="1">
      <c r="B61" s="39"/>
      <c r="C61" s="40"/>
      <c r="D61" s="40"/>
      <c r="E61" s="40"/>
      <c r="F61" s="40"/>
      <c r="G61" s="40"/>
      <c r="H61" s="40"/>
      <c r="I61" s="144"/>
      <c r="J61" s="40"/>
      <c r="K61" s="40"/>
      <c r="L61" s="44"/>
    </row>
    <row r="62" spans="2:12" s="1" customFormat="1" ht="13.65" customHeight="1">
      <c r="B62" s="39"/>
      <c r="C62" s="33" t="s">
        <v>26</v>
      </c>
      <c r="D62" s="40"/>
      <c r="E62" s="40"/>
      <c r="F62" s="28" t="str">
        <f>E19</f>
        <v>SONET Building s.r.o</v>
      </c>
      <c r="G62" s="40"/>
      <c r="H62" s="40"/>
      <c r="I62" s="146" t="s">
        <v>33</v>
      </c>
      <c r="J62" s="37" t="str">
        <f>E25</f>
        <v>Sodomka Lukáš</v>
      </c>
      <c r="K62" s="40"/>
      <c r="L62" s="44"/>
    </row>
    <row r="63" spans="2:12" s="1" customFormat="1" ht="13.65" customHeight="1">
      <c r="B63" s="39"/>
      <c r="C63" s="33" t="s">
        <v>31</v>
      </c>
      <c r="D63" s="40"/>
      <c r="E63" s="40"/>
      <c r="F63" s="28" t="str">
        <f>IF(E22="","",E22)</f>
        <v>Vyplň údaj</v>
      </c>
      <c r="G63" s="40"/>
      <c r="H63" s="40"/>
      <c r="I63" s="146" t="s">
        <v>36</v>
      </c>
      <c r="J63" s="37" t="str">
        <f>E28</f>
        <v>Toman Martin</v>
      </c>
      <c r="K63" s="40"/>
      <c r="L63" s="44"/>
    </row>
    <row r="64" spans="2:12" s="1" customFormat="1" ht="10.3" customHeight="1">
      <c r="B64" s="39"/>
      <c r="C64" s="40"/>
      <c r="D64" s="40"/>
      <c r="E64" s="40"/>
      <c r="F64" s="40"/>
      <c r="G64" s="40"/>
      <c r="H64" s="40"/>
      <c r="I64" s="144"/>
      <c r="J64" s="40"/>
      <c r="K64" s="40"/>
      <c r="L64" s="44"/>
    </row>
    <row r="65" spans="2:12" s="1" customFormat="1" ht="29.25" customHeight="1">
      <c r="B65" s="39"/>
      <c r="C65" s="173" t="s">
        <v>175</v>
      </c>
      <c r="D65" s="174"/>
      <c r="E65" s="174"/>
      <c r="F65" s="174"/>
      <c r="G65" s="174"/>
      <c r="H65" s="174"/>
      <c r="I65" s="175"/>
      <c r="J65" s="176" t="s">
        <v>176</v>
      </c>
      <c r="K65" s="174"/>
      <c r="L65" s="44"/>
    </row>
    <row r="66" spans="2:12" s="1" customFormat="1" ht="10.3" customHeight="1">
      <c r="B66" s="39"/>
      <c r="C66" s="40"/>
      <c r="D66" s="40"/>
      <c r="E66" s="40"/>
      <c r="F66" s="40"/>
      <c r="G66" s="40"/>
      <c r="H66" s="40"/>
      <c r="I66" s="144"/>
      <c r="J66" s="40"/>
      <c r="K66" s="40"/>
      <c r="L66" s="44"/>
    </row>
    <row r="67" spans="2:47" s="1" customFormat="1" ht="22.8" customHeight="1">
      <c r="B67" s="39"/>
      <c r="C67" s="177" t="s">
        <v>73</v>
      </c>
      <c r="D67" s="40"/>
      <c r="E67" s="40"/>
      <c r="F67" s="40"/>
      <c r="G67" s="40"/>
      <c r="H67" s="40"/>
      <c r="I67" s="144"/>
      <c r="J67" s="98">
        <f>J91</f>
        <v>0</v>
      </c>
      <c r="K67" s="40"/>
      <c r="L67" s="44"/>
      <c r="AU67" s="18" t="s">
        <v>177</v>
      </c>
    </row>
    <row r="68" spans="2:12" s="1" customFormat="1" ht="21.8" customHeight="1">
      <c r="B68" s="39"/>
      <c r="C68" s="40"/>
      <c r="D68" s="40"/>
      <c r="E68" s="40"/>
      <c r="F68" s="40"/>
      <c r="G68" s="40"/>
      <c r="H68" s="40"/>
      <c r="I68" s="144"/>
      <c r="J68" s="40"/>
      <c r="K68" s="40"/>
      <c r="L68" s="44"/>
    </row>
    <row r="69" spans="2:12" s="1" customFormat="1" ht="6.95" customHeight="1">
      <c r="B69" s="58"/>
      <c r="C69" s="59"/>
      <c r="D69" s="59"/>
      <c r="E69" s="59"/>
      <c r="F69" s="59"/>
      <c r="G69" s="59"/>
      <c r="H69" s="59"/>
      <c r="I69" s="168"/>
      <c r="J69" s="59"/>
      <c r="K69" s="59"/>
      <c r="L69" s="44"/>
    </row>
    <row r="73" spans="2:12" s="1" customFormat="1" ht="6.95" customHeight="1">
      <c r="B73" s="60"/>
      <c r="C73" s="61"/>
      <c r="D73" s="61"/>
      <c r="E73" s="61"/>
      <c r="F73" s="61"/>
      <c r="G73" s="61"/>
      <c r="H73" s="61"/>
      <c r="I73" s="171"/>
      <c r="J73" s="61"/>
      <c r="K73" s="61"/>
      <c r="L73" s="44"/>
    </row>
    <row r="74" spans="2:12" s="1" customFormat="1" ht="24.95" customHeight="1">
      <c r="B74" s="39"/>
      <c r="C74" s="24" t="s">
        <v>206</v>
      </c>
      <c r="D74" s="40"/>
      <c r="E74" s="40"/>
      <c r="F74" s="40"/>
      <c r="G74" s="40"/>
      <c r="H74" s="40"/>
      <c r="I74" s="144"/>
      <c r="J74" s="40"/>
      <c r="K74" s="40"/>
      <c r="L74" s="44"/>
    </row>
    <row r="75" spans="2:12" s="1" customFormat="1" ht="6.95" customHeight="1">
      <c r="B75" s="39"/>
      <c r="C75" s="40"/>
      <c r="D75" s="40"/>
      <c r="E75" s="40"/>
      <c r="F75" s="40"/>
      <c r="G75" s="40"/>
      <c r="H75" s="40"/>
      <c r="I75" s="144"/>
      <c r="J75" s="40"/>
      <c r="K75" s="40"/>
      <c r="L75" s="44"/>
    </row>
    <row r="76" spans="2:12" s="1" customFormat="1" ht="12" customHeight="1">
      <c r="B76" s="39"/>
      <c r="C76" s="33" t="s">
        <v>16</v>
      </c>
      <c r="D76" s="40"/>
      <c r="E76" s="40"/>
      <c r="F76" s="40"/>
      <c r="G76" s="40"/>
      <c r="H76" s="40"/>
      <c r="I76" s="144"/>
      <c r="J76" s="40"/>
      <c r="K76" s="40"/>
      <c r="L76" s="44"/>
    </row>
    <row r="77" spans="2:12" s="1" customFormat="1" ht="16.5" customHeight="1">
      <c r="B77" s="39"/>
      <c r="C77" s="40"/>
      <c r="D77" s="40"/>
      <c r="E77" s="172" t="str">
        <f>E7</f>
        <v>Vestavba podkroví ZŠ Kmochova</v>
      </c>
      <c r="F77" s="33"/>
      <c r="G77" s="33"/>
      <c r="H77" s="33"/>
      <c r="I77" s="144"/>
      <c r="J77" s="40"/>
      <c r="K77" s="40"/>
      <c r="L77" s="44"/>
    </row>
    <row r="78" spans="2:12" ht="12" customHeight="1">
      <c r="B78" s="22"/>
      <c r="C78" s="33" t="s">
        <v>170</v>
      </c>
      <c r="D78" s="23"/>
      <c r="E78" s="23"/>
      <c r="F78" s="23"/>
      <c r="G78" s="23"/>
      <c r="H78" s="23"/>
      <c r="I78" s="137"/>
      <c r="J78" s="23"/>
      <c r="K78" s="23"/>
      <c r="L78" s="21"/>
    </row>
    <row r="79" spans="2:12" ht="16.5" customHeight="1">
      <c r="B79" s="22"/>
      <c r="C79" s="23"/>
      <c r="D79" s="23"/>
      <c r="E79" s="172" t="s">
        <v>171</v>
      </c>
      <c r="F79" s="23"/>
      <c r="G79" s="23"/>
      <c r="H79" s="23"/>
      <c r="I79" s="137"/>
      <c r="J79" s="23"/>
      <c r="K79" s="23"/>
      <c r="L79" s="21"/>
    </row>
    <row r="80" spans="2:12" ht="12" customHeight="1">
      <c r="B80" s="22"/>
      <c r="C80" s="33" t="s">
        <v>172</v>
      </c>
      <c r="D80" s="23"/>
      <c r="E80" s="23"/>
      <c r="F80" s="23"/>
      <c r="G80" s="23"/>
      <c r="H80" s="23"/>
      <c r="I80" s="137"/>
      <c r="J80" s="23"/>
      <c r="K80" s="23"/>
      <c r="L80" s="21"/>
    </row>
    <row r="81" spans="2:12" s="1" customFormat="1" ht="16.5" customHeight="1">
      <c r="B81" s="39"/>
      <c r="C81" s="40"/>
      <c r="D81" s="40"/>
      <c r="E81" s="33" t="s">
        <v>2680</v>
      </c>
      <c r="F81" s="40"/>
      <c r="G81" s="40"/>
      <c r="H81" s="40"/>
      <c r="I81" s="144"/>
      <c r="J81" s="40"/>
      <c r="K81" s="40"/>
      <c r="L81" s="44"/>
    </row>
    <row r="82" spans="2:12" s="1" customFormat="1" ht="12" customHeight="1">
      <c r="B82" s="39"/>
      <c r="C82" s="33" t="s">
        <v>2535</v>
      </c>
      <c r="D82" s="40"/>
      <c r="E82" s="40"/>
      <c r="F82" s="40"/>
      <c r="G82" s="40"/>
      <c r="H82" s="40"/>
      <c r="I82" s="144"/>
      <c r="J82" s="40"/>
      <c r="K82" s="40"/>
      <c r="L82" s="44"/>
    </row>
    <row r="83" spans="2:12" s="1" customFormat="1" ht="16.5" customHeight="1">
      <c r="B83" s="39"/>
      <c r="C83" s="40"/>
      <c r="D83" s="40"/>
      <c r="E83" s="65" t="str">
        <f>E13</f>
        <v>SO-01.5.7 - Společné kabelové trasy</v>
      </c>
      <c r="F83" s="40"/>
      <c r="G83" s="40"/>
      <c r="H83" s="40"/>
      <c r="I83" s="144"/>
      <c r="J83" s="40"/>
      <c r="K83" s="40"/>
      <c r="L83" s="44"/>
    </row>
    <row r="84" spans="2:12" s="1" customFormat="1" ht="6.95" customHeight="1">
      <c r="B84" s="39"/>
      <c r="C84" s="40"/>
      <c r="D84" s="40"/>
      <c r="E84" s="40"/>
      <c r="F84" s="40"/>
      <c r="G84" s="40"/>
      <c r="H84" s="40"/>
      <c r="I84" s="144"/>
      <c r="J84" s="40"/>
      <c r="K84" s="40"/>
      <c r="L84" s="44"/>
    </row>
    <row r="85" spans="2:12" s="1" customFormat="1" ht="12" customHeight="1">
      <c r="B85" s="39"/>
      <c r="C85" s="33" t="s">
        <v>22</v>
      </c>
      <c r="D85" s="40"/>
      <c r="E85" s="40"/>
      <c r="F85" s="28" t="str">
        <f>F16</f>
        <v>Kmochova č.p. 943</v>
      </c>
      <c r="G85" s="40"/>
      <c r="H85" s="40"/>
      <c r="I85" s="146" t="s">
        <v>24</v>
      </c>
      <c r="J85" s="68" t="str">
        <f>IF(J16="","",J16)</f>
        <v>8. 11. 2018</v>
      </c>
      <c r="K85" s="40"/>
      <c r="L85" s="44"/>
    </row>
    <row r="86" spans="2:12" s="1" customFormat="1" ht="6.95" customHeight="1">
      <c r="B86" s="39"/>
      <c r="C86" s="40"/>
      <c r="D86" s="40"/>
      <c r="E86" s="40"/>
      <c r="F86" s="40"/>
      <c r="G86" s="40"/>
      <c r="H86" s="40"/>
      <c r="I86" s="144"/>
      <c r="J86" s="40"/>
      <c r="K86" s="40"/>
      <c r="L86" s="44"/>
    </row>
    <row r="87" spans="2:12" s="1" customFormat="1" ht="13.65" customHeight="1">
      <c r="B87" s="39"/>
      <c r="C87" s="33" t="s">
        <v>26</v>
      </c>
      <c r="D87" s="40"/>
      <c r="E87" s="40"/>
      <c r="F87" s="28" t="str">
        <f>E19</f>
        <v>SONET Building s.r.o</v>
      </c>
      <c r="G87" s="40"/>
      <c r="H87" s="40"/>
      <c r="I87" s="146" t="s">
        <v>33</v>
      </c>
      <c r="J87" s="37" t="str">
        <f>E25</f>
        <v>Sodomka Lukáš</v>
      </c>
      <c r="K87" s="40"/>
      <c r="L87" s="44"/>
    </row>
    <row r="88" spans="2:12" s="1" customFormat="1" ht="13.65" customHeight="1">
      <c r="B88" s="39"/>
      <c r="C88" s="33" t="s">
        <v>31</v>
      </c>
      <c r="D88" s="40"/>
      <c r="E88" s="40"/>
      <c r="F88" s="28" t="str">
        <f>IF(E22="","",E22)</f>
        <v>Vyplň údaj</v>
      </c>
      <c r="G88" s="40"/>
      <c r="H88" s="40"/>
      <c r="I88" s="146" t="s">
        <v>36</v>
      </c>
      <c r="J88" s="37" t="str">
        <f>E28</f>
        <v>Toman Martin</v>
      </c>
      <c r="K88" s="40"/>
      <c r="L88" s="44"/>
    </row>
    <row r="89" spans="2:12" s="1" customFormat="1" ht="10.3" customHeight="1">
      <c r="B89" s="39"/>
      <c r="C89" s="40"/>
      <c r="D89" s="40"/>
      <c r="E89" s="40"/>
      <c r="F89" s="40"/>
      <c r="G89" s="40"/>
      <c r="H89" s="40"/>
      <c r="I89" s="144"/>
      <c r="J89" s="40"/>
      <c r="K89" s="40"/>
      <c r="L89" s="44"/>
    </row>
    <row r="90" spans="2:20" s="10" customFormat="1" ht="29.25" customHeight="1">
      <c r="B90" s="191"/>
      <c r="C90" s="192" t="s">
        <v>207</v>
      </c>
      <c r="D90" s="193" t="s">
        <v>60</v>
      </c>
      <c r="E90" s="193" t="s">
        <v>56</v>
      </c>
      <c r="F90" s="193" t="s">
        <v>57</v>
      </c>
      <c r="G90" s="193" t="s">
        <v>208</v>
      </c>
      <c r="H90" s="193" t="s">
        <v>209</v>
      </c>
      <c r="I90" s="194" t="s">
        <v>210</v>
      </c>
      <c r="J90" s="193" t="s">
        <v>176</v>
      </c>
      <c r="K90" s="195" t="s">
        <v>211</v>
      </c>
      <c r="L90" s="196"/>
      <c r="M90" s="88" t="s">
        <v>21</v>
      </c>
      <c r="N90" s="89" t="s">
        <v>45</v>
      </c>
      <c r="O90" s="89" t="s">
        <v>212</v>
      </c>
      <c r="P90" s="89" t="s">
        <v>213</v>
      </c>
      <c r="Q90" s="89" t="s">
        <v>214</v>
      </c>
      <c r="R90" s="89" t="s">
        <v>215</v>
      </c>
      <c r="S90" s="89" t="s">
        <v>216</v>
      </c>
      <c r="T90" s="90" t="s">
        <v>217</v>
      </c>
    </row>
    <row r="91" spans="2:63" s="1" customFormat="1" ht="22.8" customHeight="1">
      <c r="B91" s="39"/>
      <c r="C91" s="95" t="s">
        <v>218</v>
      </c>
      <c r="D91" s="40"/>
      <c r="E91" s="40"/>
      <c r="F91" s="40"/>
      <c r="G91" s="40"/>
      <c r="H91" s="40"/>
      <c r="I91" s="144"/>
      <c r="J91" s="197">
        <f>BK91</f>
        <v>0</v>
      </c>
      <c r="K91" s="40"/>
      <c r="L91" s="44"/>
      <c r="M91" s="91"/>
      <c r="N91" s="92"/>
      <c r="O91" s="92"/>
      <c r="P91" s="198">
        <f>SUM(P92:P118)</f>
        <v>0</v>
      </c>
      <c r="Q91" s="92"/>
      <c r="R91" s="198">
        <f>SUM(R92:R118)</f>
        <v>0</v>
      </c>
      <c r="S91" s="92"/>
      <c r="T91" s="199">
        <f>SUM(T92:T118)</f>
        <v>0</v>
      </c>
      <c r="AT91" s="18" t="s">
        <v>74</v>
      </c>
      <c r="AU91" s="18" t="s">
        <v>177</v>
      </c>
      <c r="BK91" s="200">
        <f>SUM(BK92:BK118)</f>
        <v>0</v>
      </c>
    </row>
    <row r="92" spans="2:65" s="1" customFormat="1" ht="16.5" customHeight="1">
      <c r="B92" s="39"/>
      <c r="C92" s="217" t="s">
        <v>82</v>
      </c>
      <c r="D92" s="217" t="s">
        <v>223</v>
      </c>
      <c r="E92" s="218" t="s">
        <v>82</v>
      </c>
      <c r="F92" s="219" t="s">
        <v>2760</v>
      </c>
      <c r="G92" s="220" t="s">
        <v>730</v>
      </c>
      <c r="H92" s="221">
        <v>32</v>
      </c>
      <c r="I92" s="222"/>
      <c r="J92" s="223">
        <f>ROUND(I92*H92,2)</f>
        <v>0</v>
      </c>
      <c r="K92" s="219" t="s">
        <v>365</v>
      </c>
      <c r="L92" s="44"/>
      <c r="M92" s="224" t="s">
        <v>21</v>
      </c>
      <c r="N92" s="225" t="s">
        <v>46</v>
      </c>
      <c r="O92" s="80"/>
      <c r="P92" s="226">
        <f>O92*H92</f>
        <v>0</v>
      </c>
      <c r="Q92" s="226">
        <v>0</v>
      </c>
      <c r="R92" s="226">
        <f>Q92*H92</f>
        <v>0</v>
      </c>
      <c r="S92" s="226">
        <v>0</v>
      </c>
      <c r="T92" s="227">
        <f>S92*H92</f>
        <v>0</v>
      </c>
      <c r="AR92" s="18" t="s">
        <v>228</v>
      </c>
      <c r="AT92" s="18" t="s">
        <v>223</v>
      </c>
      <c r="AU92" s="18" t="s">
        <v>75</v>
      </c>
      <c r="AY92" s="18" t="s">
        <v>221</v>
      </c>
      <c r="BE92" s="228">
        <f>IF(N92="základní",J92,0)</f>
        <v>0</v>
      </c>
      <c r="BF92" s="228">
        <f>IF(N92="snížená",J92,0)</f>
        <v>0</v>
      </c>
      <c r="BG92" s="228">
        <f>IF(N92="zákl. přenesená",J92,0)</f>
        <v>0</v>
      </c>
      <c r="BH92" s="228">
        <f>IF(N92="sníž. přenesená",J92,0)</f>
        <v>0</v>
      </c>
      <c r="BI92" s="228">
        <f>IF(N92="nulová",J92,0)</f>
        <v>0</v>
      </c>
      <c r="BJ92" s="18" t="s">
        <v>82</v>
      </c>
      <c r="BK92" s="228">
        <f>ROUND(I92*H92,2)</f>
        <v>0</v>
      </c>
      <c r="BL92" s="18" t="s">
        <v>228</v>
      </c>
      <c r="BM92" s="18" t="s">
        <v>84</v>
      </c>
    </row>
    <row r="93" spans="2:65" s="1" customFormat="1" ht="16.5" customHeight="1">
      <c r="B93" s="39"/>
      <c r="C93" s="217" t="s">
        <v>84</v>
      </c>
      <c r="D93" s="217" t="s">
        <v>223</v>
      </c>
      <c r="E93" s="218" t="s">
        <v>84</v>
      </c>
      <c r="F93" s="219" t="s">
        <v>2761</v>
      </c>
      <c r="G93" s="220" t="s">
        <v>730</v>
      </c>
      <c r="H93" s="221">
        <v>40</v>
      </c>
      <c r="I93" s="222"/>
      <c r="J93" s="223">
        <f>ROUND(I93*H93,2)</f>
        <v>0</v>
      </c>
      <c r="K93" s="219" t="s">
        <v>365</v>
      </c>
      <c r="L93" s="44"/>
      <c r="M93" s="224" t="s">
        <v>21</v>
      </c>
      <c r="N93" s="225" t="s">
        <v>46</v>
      </c>
      <c r="O93" s="80"/>
      <c r="P93" s="226">
        <f>O93*H93</f>
        <v>0</v>
      </c>
      <c r="Q93" s="226">
        <v>0</v>
      </c>
      <c r="R93" s="226">
        <f>Q93*H93</f>
        <v>0</v>
      </c>
      <c r="S93" s="226">
        <v>0</v>
      </c>
      <c r="T93" s="227">
        <f>S93*H93</f>
        <v>0</v>
      </c>
      <c r="AR93" s="18" t="s">
        <v>228</v>
      </c>
      <c r="AT93" s="18" t="s">
        <v>223</v>
      </c>
      <c r="AU93" s="18" t="s">
        <v>75</v>
      </c>
      <c r="AY93" s="18" t="s">
        <v>221</v>
      </c>
      <c r="BE93" s="228">
        <f>IF(N93="základní",J93,0)</f>
        <v>0</v>
      </c>
      <c r="BF93" s="228">
        <f>IF(N93="snížená",J93,0)</f>
        <v>0</v>
      </c>
      <c r="BG93" s="228">
        <f>IF(N93="zákl. přenesená",J93,0)</f>
        <v>0</v>
      </c>
      <c r="BH93" s="228">
        <f>IF(N93="sníž. přenesená",J93,0)</f>
        <v>0</v>
      </c>
      <c r="BI93" s="228">
        <f>IF(N93="nulová",J93,0)</f>
        <v>0</v>
      </c>
      <c r="BJ93" s="18" t="s">
        <v>82</v>
      </c>
      <c r="BK93" s="228">
        <f>ROUND(I93*H93,2)</f>
        <v>0</v>
      </c>
      <c r="BL93" s="18" t="s">
        <v>228</v>
      </c>
      <c r="BM93" s="18" t="s">
        <v>228</v>
      </c>
    </row>
    <row r="94" spans="2:65" s="1" customFormat="1" ht="16.5" customHeight="1">
      <c r="B94" s="39"/>
      <c r="C94" s="217" t="s">
        <v>101</v>
      </c>
      <c r="D94" s="217" t="s">
        <v>223</v>
      </c>
      <c r="E94" s="218" t="s">
        <v>101</v>
      </c>
      <c r="F94" s="219" t="s">
        <v>2762</v>
      </c>
      <c r="G94" s="220" t="s">
        <v>1266</v>
      </c>
      <c r="H94" s="221">
        <v>72</v>
      </c>
      <c r="I94" s="222"/>
      <c r="J94" s="223">
        <f>ROUND(I94*H94,2)</f>
        <v>0</v>
      </c>
      <c r="K94" s="219" t="s">
        <v>365</v>
      </c>
      <c r="L94" s="44"/>
      <c r="M94" s="224" t="s">
        <v>21</v>
      </c>
      <c r="N94" s="225" t="s">
        <v>46</v>
      </c>
      <c r="O94" s="80"/>
      <c r="P94" s="226">
        <f>O94*H94</f>
        <v>0</v>
      </c>
      <c r="Q94" s="226">
        <v>0</v>
      </c>
      <c r="R94" s="226">
        <f>Q94*H94</f>
        <v>0</v>
      </c>
      <c r="S94" s="226">
        <v>0</v>
      </c>
      <c r="T94" s="227">
        <f>S94*H94</f>
        <v>0</v>
      </c>
      <c r="AR94" s="18" t="s">
        <v>228</v>
      </c>
      <c r="AT94" s="18" t="s">
        <v>223</v>
      </c>
      <c r="AU94" s="18" t="s">
        <v>75</v>
      </c>
      <c r="AY94" s="18" t="s">
        <v>221</v>
      </c>
      <c r="BE94" s="228">
        <f>IF(N94="základní",J94,0)</f>
        <v>0</v>
      </c>
      <c r="BF94" s="228">
        <f>IF(N94="snížená",J94,0)</f>
        <v>0</v>
      </c>
      <c r="BG94" s="228">
        <f>IF(N94="zákl. přenesená",J94,0)</f>
        <v>0</v>
      </c>
      <c r="BH94" s="228">
        <f>IF(N94="sníž. přenesená",J94,0)</f>
        <v>0</v>
      </c>
      <c r="BI94" s="228">
        <f>IF(N94="nulová",J94,0)</f>
        <v>0</v>
      </c>
      <c r="BJ94" s="18" t="s">
        <v>82</v>
      </c>
      <c r="BK94" s="228">
        <f>ROUND(I94*H94,2)</f>
        <v>0</v>
      </c>
      <c r="BL94" s="18" t="s">
        <v>228</v>
      </c>
      <c r="BM94" s="18" t="s">
        <v>271</v>
      </c>
    </row>
    <row r="95" spans="2:65" s="1" customFormat="1" ht="16.5" customHeight="1">
      <c r="B95" s="39"/>
      <c r="C95" s="217" t="s">
        <v>228</v>
      </c>
      <c r="D95" s="217" t="s">
        <v>223</v>
      </c>
      <c r="E95" s="218" t="s">
        <v>228</v>
      </c>
      <c r="F95" s="219" t="s">
        <v>2763</v>
      </c>
      <c r="G95" s="220" t="s">
        <v>1266</v>
      </c>
      <c r="H95" s="221">
        <v>22</v>
      </c>
      <c r="I95" s="222"/>
      <c r="J95" s="223">
        <f>ROUND(I95*H95,2)</f>
        <v>0</v>
      </c>
      <c r="K95" s="219" t="s">
        <v>365</v>
      </c>
      <c r="L95" s="44"/>
      <c r="M95" s="224" t="s">
        <v>21</v>
      </c>
      <c r="N95" s="225" t="s">
        <v>46</v>
      </c>
      <c r="O95" s="80"/>
      <c r="P95" s="226">
        <f>O95*H95</f>
        <v>0</v>
      </c>
      <c r="Q95" s="226">
        <v>0</v>
      </c>
      <c r="R95" s="226">
        <f>Q95*H95</f>
        <v>0</v>
      </c>
      <c r="S95" s="226">
        <v>0</v>
      </c>
      <c r="T95" s="227">
        <f>S95*H95</f>
        <v>0</v>
      </c>
      <c r="AR95" s="18" t="s">
        <v>228</v>
      </c>
      <c r="AT95" s="18" t="s">
        <v>223</v>
      </c>
      <c r="AU95" s="18" t="s">
        <v>75</v>
      </c>
      <c r="AY95" s="18" t="s">
        <v>221</v>
      </c>
      <c r="BE95" s="228">
        <f>IF(N95="základní",J95,0)</f>
        <v>0</v>
      </c>
      <c r="BF95" s="228">
        <f>IF(N95="snížená",J95,0)</f>
        <v>0</v>
      </c>
      <c r="BG95" s="228">
        <f>IF(N95="zákl. přenesená",J95,0)</f>
        <v>0</v>
      </c>
      <c r="BH95" s="228">
        <f>IF(N95="sníž. přenesená",J95,0)</f>
        <v>0</v>
      </c>
      <c r="BI95" s="228">
        <f>IF(N95="nulová",J95,0)</f>
        <v>0</v>
      </c>
      <c r="BJ95" s="18" t="s">
        <v>82</v>
      </c>
      <c r="BK95" s="228">
        <f>ROUND(I95*H95,2)</f>
        <v>0</v>
      </c>
      <c r="BL95" s="18" t="s">
        <v>228</v>
      </c>
      <c r="BM95" s="18" t="s">
        <v>282</v>
      </c>
    </row>
    <row r="96" spans="2:65" s="1" customFormat="1" ht="16.5" customHeight="1">
      <c r="B96" s="39"/>
      <c r="C96" s="217" t="s">
        <v>267</v>
      </c>
      <c r="D96" s="217" t="s">
        <v>223</v>
      </c>
      <c r="E96" s="218" t="s">
        <v>267</v>
      </c>
      <c r="F96" s="219" t="s">
        <v>2764</v>
      </c>
      <c r="G96" s="220" t="s">
        <v>1266</v>
      </c>
      <c r="H96" s="221">
        <v>27</v>
      </c>
      <c r="I96" s="222"/>
      <c r="J96" s="223">
        <f>ROUND(I96*H96,2)</f>
        <v>0</v>
      </c>
      <c r="K96" s="219" t="s">
        <v>365</v>
      </c>
      <c r="L96" s="44"/>
      <c r="M96" s="224" t="s">
        <v>21</v>
      </c>
      <c r="N96" s="225" t="s">
        <v>46</v>
      </c>
      <c r="O96" s="80"/>
      <c r="P96" s="226">
        <f>O96*H96</f>
        <v>0</v>
      </c>
      <c r="Q96" s="226">
        <v>0</v>
      </c>
      <c r="R96" s="226">
        <f>Q96*H96</f>
        <v>0</v>
      </c>
      <c r="S96" s="226">
        <v>0</v>
      </c>
      <c r="T96" s="227">
        <f>S96*H96</f>
        <v>0</v>
      </c>
      <c r="AR96" s="18" t="s">
        <v>228</v>
      </c>
      <c r="AT96" s="18" t="s">
        <v>223</v>
      </c>
      <c r="AU96" s="18" t="s">
        <v>75</v>
      </c>
      <c r="AY96" s="18" t="s">
        <v>221</v>
      </c>
      <c r="BE96" s="228">
        <f>IF(N96="základní",J96,0)</f>
        <v>0</v>
      </c>
      <c r="BF96" s="228">
        <f>IF(N96="snížená",J96,0)</f>
        <v>0</v>
      </c>
      <c r="BG96" s="228">
        <f>IF(N96="zákl. přenesená",J96,0)</f>
        <v>0</v>
      </c>
      <c r="BH96" s="228">
        <f>IF(N96="sníž. přenesená",J96,0)</f>
        <v>0</v>
      </c>
      <c r="BI96" s="228">
        <f>IF(N96="nulová",J96,0)</f>
        <v>0</v>
      </c>
      <c r="BJ96" s="18" t="s">
        <v>82</v>
      </c>
      <c r="BK96" s="228">
        <f>ROUND(I96*H96,2)</f>
        <v>0</v>
      </c>
      <c r="BL96" s="18" t="s">
        <v>228</v>
      </c>
      <c r="BM96" s="18" t="s">
        <v>292</v>
      </c>
    </row>
    <row r="97" spans="2:65" s="1" customFormat="1" ht="16.5" customHeight="1">
      <c r="B97" s="39"/>
      <c r="C97" s="217" t="s">
        <v>271</v>
      </c>
      <c r="D97" s="217" t="s">
        <v>223</v>
      </c>
      <c r="E97" s="218" t="s">
        <v>271</v>
      </c>
      <c r="F97" s="219" t="s">
        <v>2765</v>
      </c>
      <c r="G97" s="220" t="s">
        <v>1266</v>
      </c>
      <c r="H97" s="221">
        <v>1</v>
      </c>
      <c r="I97" s="222"/>
      <c r="J97" s="223">
        <f>ROUND(I97*H97,2)</f>
        <v>0</v>
      </c>
      <c r="K97" s="219" t="s">
        <v>365</v>
      </c>
      <c r="L97" s="44"/>
      <c r="M97" s="224" t="s">
        <v>21</v>
      </c>
      <c r="N97" s="225" t="s">
        <v>46</v>
      </c>
      <c r="O97" s="80"/>
      <c r="P97" s="226">
        <f>O97*H97</f>
        <v>0</v>
      </c>
      <c r="Q97" s="226">
        <v>0</v>
      </c>
      <c r="R97" s="226">
        <f>Q97*H97</f>
        <v>0</v>
      </c>
      <c r="S97" s="226">
        <v>0</v>
      </c>
      <c r="T97" s="227">
        <f>S97*H97</f>
        <v>0</v>
      </c>
      <c r="AR97" s="18" t="s">
        <v>228</v>
      </c>
      <c r="AT97" s="18" t="s">
        <v>223</v>
      </c>
      <c r="AU97" s="18" t="s">
        <v>75</v>
      </c>
      <c r="AY97" s="18" t="s">
        <v>221</v>
      </c>
      <c r="BE97" s="228">
        <f>IF(N97="základní",J97,0)</f>
        <v>0</v>
      </c>
      <c r="BF97" s="228">
        <f>IF(N97="snížená",J97,0)</f>
        <v>0</v>
      </c>
      <c r="BG97" s="228">
        <f>IF(N97="zákl. přenesená",J97,0)</f>
        <v>0</v>
      </c>
      <c r="BH97" s="228">
        <f>IF(N97="sníž. přenesená",J97,0)</f>
        <v>0</v>
      </c>
      <c r="BI97" s="228">
        <f>IF(N97="nulová",J97,0)</f>
        <v>0</v>
      </c>
      <c r="BJ97" s="18" t="s">
        <v>82</v>
      </c>
      <c r="BK97" s="228">
        <f>ROUND(I97*H97,2)</f>
        <v>0</v>
      </c>
      <c r="BL97" s="18" t="s">
        <v>228</v>
      </c>
      <c r="BM97" s="18" t="s">
        <v>305</v>
      </c>
    </row>
    <row r="98" spans="2:65" s="1" customFormat="1" ht="16.5" customHeight="1">
      <c r="B98" s="39"/>
      <c r="C98" s="217" t="s">
        <v>276</v>
      </c>
      <c r="D98" s="217" t="s">
        <v>223</v>
      </c>
      <c r="E98" s="218" t="s">
        <v>276</v>
      </c>
      <c r="F98" s="219" t="s">
        <v>2766</v>
      </c>
      <c r="G98" s="220" t="s">
        <v>1266</v>
      </c>
      <c r="H98" s="221">
        <v>1</v>
      </c>
      <c r="I98" s="222"/>
      <c r="J98" s="223">
        <f>ROUND(I98*H98,2)</f>
        <v>0</v>
      </c>
      <c r="K98" s="219" t="s">
        <v>365</v>
      </c>
      <c r="L98" s="44"/>
      <c r="M98" s="224" t="s">
        <v>21</v>
      </c>
      <c r="N98" s="225" t="s">
        <v>46</v>
      </c>
      <c r="O98" s="80"/>
      <c r="P98" s="226">
        <f>O98*H98</f>
        <v>0</v>
      </c>
      <c r="Q98" s="226">
        <v>0</v>
      </c>
      <c r="R98" s="226">
        <f>Q98*H98</f>
        <v>0</v>
      </c>
      <c r="S98" s="226">
        <v>0</v>
      </c>
      <c r="T98" s="227">
        <f>S98*H98</f>
        <v>0</v>
      </c>
      <c r="AR98" s="18" t="s">
        <v>228</v>
      </c>
      <c r="AT98" s="18" t="s">
        <v>223</v>
      </c>
      <c r="AU98" s="18" t="s">
        <v>75</v>
      </c>
      <c r="AY98" s="18" t="s">
        <v>221</v>
      </c>
      <c r="BE98" s="228">
        <f>IF(N98="základní",J98,0)</f>
        <v>0</v>
      </c>
      <c r="BF98" s="228">
        <f>IF(N98="snížená",J98,0)</f>
        <v>0</v>
      </c>
      <c r="BG98" s="228">
        <f>IF(N98="zákl. přenesená",J98,0)</f>
        <v>0</v>
      </c>
      <c r="BH98" s="228">
        <f>IF(N98="sníž. přenesená",J98,0)</f>
        <v>0</v>
      </c>
      <c r="BI98" s="228">
        <f>IF(N98="nulová",J98,0)</f>
        <v>0</v>
      </c>
      <c r="BJ98" s="18" t="s">
        <v>82</v>
      </c>
      <c r="BK98" s="228">
        <f>ROUND(I98*H98,2)</f>
        <v>0</v>
      </c>
      <c r="BL98" s="18" t="s">
        <v>228</v>
      </c>
      <c r="BM98" s="18" t="s">
        <v>333</v>
      </c>
    </row>
    <row r="99" spans="2:65" s="1" customFormat="1" ht="16.5" customHeight="1">
      <c r="B99" s="39"/>
      <c r="C99" s="217" t="s">
        <v>282</v>
      </c>
      <c r="D99" s="217" t="s">
        <v>223</v>
      </c>
      <c r="E99" s="218" t="s">
        <v>282</v>
      </c>
      <c r="F99" s="219" t="s">
        <v>2767</v>
      </c>
      <c r="G99" s="220" t="s">
        <v>1266</v>
      </c>
      <c r="H99" s="221">
        <v>3</v>
      </c>
      <c r="I99" s="222"/>
      <c r="J99" s="223">
        <f>ROUND(I99*H99,2)</f>
        <v>0</v>
      </c>
      <c r="K99" s="219" t="s">
        <v>365</v>
      </c>
      <c r="L99" s="44"/>
      <c r="M99" s="224" t="s">
        <v>21</v>
      </c>
      <c r="N99" s="225" t="s">
        <v>46</v>
      </c>
      <c r="O99" s="80"/>
      <c r="P99" s="226">
        <f>O99*H99</f>
        <v>0</v>
      </c>
      <c r="Q99" s="226">
        <v>0</v>
      </c>
      <c r="R99" s="226">
        <f>Q99*H99</f>
        <v>0</v>
      </c>
      <c r="S99" s="226">
        <v>0</v>
      </c>
      <c r="T99" s="227">
        <f>S99*H99</f>
        <v>0</v>
      </c>
      <c r="AR99" s="18" t="s">
        <v>228</v>
      </c>
      <c r="AT99" s="18" t="s">
        <v>223</v>
      </c>
      <c r="AU99" s="18" t="s">
        <v>75</v>
      </c>
      <c r="AY99" s="18" t="s">
        <v>221</v>
      </c>
      <c r="BE99" s="228">
        <f>IF(N99="základní",J99,0)</f>
        <v>0</v>
      </c>
      <c r="BF99" s="228">
        <f>IF(N99="snížená",J99,0)</f>
        <v>0</v>
      </c>
      <c r="BG99" s="228">
        <f>IF(N99="zákl. přenesená",J99,0)</f>
        <v>0</v>
      </c>
      <c r="BH99" s="228">
        <f>IF(N99="sníž. přenesená",J99,0)</f>
        <v>0</v>
      </c>
      <c r="BI99" s="228">
        <f>IF(N99="nulová",J99,0)</f>
        <v>0</v>
      </c>
      <c r="BJ99" s="18" t="s">
        <v>82</v>
      </c>
      <c r="BK99" s="228">
        <f>ROUND(I99*H99,2)</f>
        <v>0</v>
      </c>
      <c r="BL99" s="18" t="s">
        <v>228</v>
      </c>
      <c r="BM99" s="18" t="s">
        <v>350</v>
      </c>
    </row>
    <row r="100" spans="2:65" s="1" customFormat="1" ht="16.5" customHeight="1">
      <c r="B100" s="39"/>
      <c r="C100" s="217" t="s">
        <v>287</v>
      </c>
      <c r="D100" s="217" t="s">
        <v>223</v>
      </c>
      <c r="E100" s="218" t="s">
        <v>287</v>
      </c>
      <c r="F100" s="219" t="s">
        <v>2768</v>
      </c>
      <c r="G100" s="220" t="s">
        <v>1266</v>
      </c>
      <c r="H100" s="221">
        <v>3</v>
      </c>
      <c r="I100" s="222"/>
      <c r="J100" s="223">
        <f>ROUND(I100*H100,2)</f>
        <v>0</v>
      </c>
      <c r="K100" s="219" t="s">
        <v>365</v>
      </c>
      <c r="L100" s="44"/>
      <c r="M100" s="224" t="s">
        <v>21</v>
      </c>
      <c r="N100" s="225" t="s">
        <v>46</v>
      </c>
      <c r="O100" s="80"/>
      <c r="P100" s="226">
        <f>O100*H100</f>
        <v>0</v>
      </c>
      <c r="Q100" s="226">
        <v>0</v>
      </c>
      <c r="R100" s="226">
        <f>Q100*H100</f>
        <v>0</v>
      </c>
      <c r="S100" s="226">
        <v>0</v>
      </c>
      <c r="T100" s="227">
        <f>S100*H100</f>
        <v>0</v>
      </c>
      <c r="AR100" s="18" t="s">
        <v>228</v>
      </c>
      <c r="AT100" s="18" t="s">
        <v>223</v>
      </c>
      <c r="AU100" s="18" t="s">
        <v>75</v>
      </c>
      <c r="AY100" s="18" t="s">
        <v>221</v>
      </c>
      <c r="BE100" s="228">
        <f>IF(N100="základní",J100,0)</f>
        <v>0</v>
      </c>
      <c r="BF100" s="228">
        <f>IF(N100="snížená",J100,0)</f>
        <v>0</v>
      </c>
      <c r="BG100" s="228">
        <f>IF(N100="zákl. přenesená",J100,0)</f>
        <v>0</v>
      </c>
      <c r="BH100" s="228">
        <f>IF(N100="sníž. přenesená",J100,0)</f>
        <v>0</v>
      </c>
      <c r="BI100" s="228">
        <f>IF(N100="nulová",J100,0)</f>
        <v>0</v>
      </c>
      <c r="BJ100" s="18" t="s">
        <v>82</v>
      </c>
      <c r="BK100" s="228">
        <f>ROUND(I100*H100,2)</f>
        <v>0</v>
      </c>
      <c r="BL100" s="18" t="s">
        <v>228</v>
      </c>
      <c r="BM100" s="18" t="s">
        <v>362</v>
      </c>
    </row>
    <row r="101" spans="2:65" s="1" customFormat="1" ht="16.5" customHeight="1">
      <c r="B101" s="39"/>
      <c r="C101" s="217" t="s">
        <v>292</v>
      </c>
      <c r="D101" s="217" t="s">
        <v>223</v>
      </c>
      <c r="E101" s="218" t="s">
        <v>292</v>
      </c>
      <c r="F101" s="219" t="s">
        <v>2769</v>
      </c>
      <c r="G101" s="220" t="s">
        <v>1266</v>
      </c>
      <c r="H101" s="221">
        <v>1</v>
      </c>
      <c r="I101" s="222"/>
      <c r="J101" s="223">
        <f>ROUND(I101*H101,2)</f>
        <v>0</v>
      </c>
      <c r="K101" s="219" t="s">
        <v>365</v>
      </c>
      <c r="L101" s="44"/>
      <c r="M101" s="224" t="s">
        <v>21</v>
      </c>
      <c r="N101" s="225" t="s">
        <v>46</v>
      </c>
      <c r="O101" s="80"/>
      <c r="P101" s="226">
        <f>O101*H101</f>
        <v>0</v>
      </c>
      <c r="Q101" s="226">
        <v>0</v>
      </c>
      <c r="R101" s="226">
        <f>Q101*H101</f>
        <v>0</v>
      </c>
      <c r="S101" s="226">
        <v>0</v>
      </c>
      <c r="T101" s="227">
        <f>S101*H101</f>
        <v>0</v>
      </c>
      <c r="AR101" s="18" t="s">
        <v>228</v>
      </c>
      <c r="AT101" s="18" t="s">
        <v>223</v>
      </c>
      <c r="AU101" s="18" t="s">
        <v>75</v>
      </c>
      <c r="AY101" s="18" t="s">
        <v>221</v>
      </c>
      <c r="BE101" s="228">
        <f>IF(N101="základní",J101,0)</f>
        <v>0</v>
      </c>
      <c r="BF101" s="228">
        <f>IF(N101="snížená",J101,0)</f>
        <v>0</v>
      </c>
      <c r="BG101" s="228">
        <f>IF(N101="zákl. přenesená",J101,0)</f>
        <v>0</v>
      </c>
      <c r="BH101" s="228">
        <f>IF(N101="sníž. přenesená",J101,0)</f>
        <v>0</v>
      </c>
      <c r="BI101" s="228">
        <f>IF(N101="nulová",J101,0)</f>
        <v>0</v>
      </c>
      <c r="BJ101" s="18" t="s">
        <v>82</v>
      </c>
      <c r="BK101" s="228">
        <f>ROUND(I101*H101,2)</f>
        <v>0</v>
      </c>
      <c r="BL101" s="18" t="s">
        <v>228</v>
      </c>
      <c r="BM101" s="18" t="s">
        <v>383</v>
      </c>
    </row>
    <row r="102" spans="2:65" s="1" customFormat="1" ht="16.5" customHeight="1">
      <c r="B102" s="39"/>
      <c r="C102" s="217" t="s">
        <v>299</v>
      </c>
      <c r="D102" s="217" t="s">
        <v>223</v>
      </c>
      <c r="E102" s="218" t="s">
        <v>299</v>
      </c>
      <c r="F102" s="219" t="s">
        <v>2770</v>
      </c>
      <c r="G102" s="220" t="s">
        <v>1266</v>
      </c>
      <c r="H102" s="221">
        <v>5</v>
      </c>
      <c r="I102" s="222"/>
      <c r="J102" s="223">
        <f>ROUND(I102*H102,2)</f>
        <v>0</v>
      </c>
      <c r="K102" s="219" t="s">
        <v>365</v>
      </c>
      <c r="L102" s="44"/>
      <c r="M102" s="224" t="s">
        <v>21</v>
      </c>
      <c r="N102" s="225" t="s">
        <v>46</v>
      </c>
      <c r="O102" s="80"/>
      <c r="P102" s="226">
        <f>O102*H102</f>
        <v>0</v>
      </c>
      <c r="Q102" s="226">
        <v>0</v>
      </c>
      <c r="R102" s="226">
        <f>Q102*H102</f>
        <v>0</v>
      </c>
      <c r="S102" s="226">
        <v>0</v>
      </c>
      <c r="T102" s="227">
        <f>S102*H102</f>
        <v>0</v>
      </c>
      <c r="AR102" s="18" t="s">
        <v>228</v>
      </c>
      <c r="AT102" s="18" t="s">
        <v>223</v>
      </c>
      <c r="AU102" s="18" t="s">
        <v>75</v>
      </c>
      <c r="AY102" s="18" t="s">
        <v>221</v>
      </c>
      <c r="BE102" s="228">
        <f>IF(N102="základní",J102,0)</f>
        <v>0</v>
      </c>
      <c r="BF102" s="228">
        <f>IF(N102="snížená",J102,0)</f>
        <v>0</v>
      </c>
      <c r="BG102" s="228">
        <f>IF(N102="zákl. přenesená",J102,0)</f>
        <v>0</v>
      </c>
      <c r="BH102" s="228">
        <f>IF(N102="sníž. přenesená",J102,0)</f>
        <v>0</v>
      </c>
      <c r="BI102" s="228">
        <f>IF(N102="nulová",J102,0)</f>
        <v>0</v>
      </c>
      <c r="BJ102" s="18" t="s">
        <v>82</v>
      </c>
      <c r="BK102" s="228">
        <f>ROUND(I102*H102,2)</f>
        <v>0</v>
      </c>
      <c r="BL102" s="18" t="s">
        <v>228</v>
      </c>
      <c r="BM102" s="18" t="s">
        <v>399</v>
      </c>
    </row>
    <row r="103" spans="2:65" s="1" customFormat="1" ht="16.5" customHeight="1">
      <c r="B103" s="39"/>
      <c r="C103" s="217" t="s">
        <v>305</v>
      </c>
      <c r="D103" s="217" t="s">
        <v>223</v>
      </c>
      <c r="E103" s="218" t="s">
        <v>305</v>
      </c>
      <c r="F103" s="219" t="s">
        <v>2771</v>
      </c>
      <c r="G103" s="220" t="s">
        <v>1266</v>
      </c>
      <c r="H103" s="221">
        <v>44</v>
      </c>
      <c r="I103" s="222"/>
      <c r="J103" s="223">
        <f>ROUND(I103*H103,2)</f>
        <v>0</v>
      </c>
      <c r="K103" s="219" t="s">
        <v>365</v>
      </c>
      <c r="L103" s="44"/>
      <c r="M103" s="224" t="s">
        <v>21</v>
      </c>
      <c r="N103" s="225" t="s">
        <v>46</v>
      </c>
      <c r="O103" s="80"/>
      <c r="P103" s="226">
        <f>O103*H103</f>
        <v>0</v>
      </c>
      <c r="Q103" s="226">
        <v>0</v>
      </c>
      <c r="R103" s="226">
        <f>Q103*H103</f>
        <v>0</v>
      </c>
      <c r="S103" s="226">
        <v>0</v>
      </c>
      <c r="T103" s="227">
        <f>S103*H103</f>
        <v>0</v>
      </c>
      <c r="AR103" s="18" t="s">
        <v>228</v>
      </c>
      <c r="AT103" s="18" t="s">
        <v>223</v>
      </c>
      <c r="AU103" s="18" t="s">
        <v>75</v>
      </c>
      <c r="AY103" s="18" t="s">
        <v>221</v>
      </c>
      <c r="BE103" s="228">
        <f>IF(N103="základní",J103,0)</f>
        <v>0</v>
      </c>
      <c r="BF103" s="228">
        <f>IF(N103="snížená",J103,0)</f>
        <v>0</v>
      </c>
      <c r="BG103" s="228">
        <f>IF(N103="zákl. přenesená",J103,0)</f>
        <v>0</v>
      </c>
      <c r="BH103" s="228">
        <f>IF(N103="sníž. přenesená",J103,0)</f>
        <v>0</v>
      </c>
      <c r="BI103" s="228">
        <f>IF(N103="nulová",J103,0)</f>
        <v>0</v>
      </c>
      <c r="BJ103" s="18" t="s">
        <v>82</v>
      </c>
      <c r="BK103" s="228">
        <f>ROUND(I103*H103,2)</f>
        <v>0</v>
      </c>
      <c r="BL103" s="18" t="s">
        <v>228</v>
      </c>
      <c r="BM103" s="18" t="s">
        <v>418</v>
      </c>
    </row>
    <row r="104" spans="2:65" s="1" customFormat="1" ht="16.5" customHeight="1">
      <c r="B104" s="39"/>
      <c r="C104" s="217" t="s">
        <v>326</v>
      </c>
      <c r="D104" s="217" t="s">
        <v>223</v>
      </c>
      <c r="E104" s="218" t="s">
        <v>326</v>
      </c>
      <c r="F104" s="219" t="s">
        <v>2772</v>
      </c>
      <c r="G104" s="220" t="s">
        <v>1266</v>
      </c>
      <c r="H104" s="221">
        <v>11</v>
      </c>
      <c r="I104" s="222"/>
      <c r="J104" s="223">
        <f>ROUND(I104*H104,2)</f>
        <v>0</v>
      </c>
      <c r="K104" s="219" t="s">
        <v>365</v>
      </c>
      <c r="L104" s="44"/>
      <c r="M104" s="224" t="s">
        <v>21</v>
      </c>
      <c r="N104" s="225" t="s">
        <v>46</v>
      </c>
      <c r="O104" s="80"/>
      <c r="P104" s="226">
        <f>O104*H104</f>
        <v>0</v>
      </c>
      <c r="Q104" s="226">
        <v>0</v>
      </c>
      <c r="R104" s="226">
        <f>Q104*H104</f>
        <v>0</v>
      </c>
      <c r="S104" s="226">
        <v>0</v>
      </c>
      <c r="T104" s="227">
        <f>S104*H104</f>
        <v>0</v>
      </c>
      <c r="AR104" s="18" t="s">
        <v>228</v>
      </c>
      <c r="AT104" s="18" t="s">
        <v>223</v>
      </c>
      <c r="AU104" s="18" t="s">
        <v>75</v>
      </c>
      <c r="AY104" s="18" t="s">
        <v>221</v>
      </c>
      <c r="BE104" s="228">
        <f>IF(N104="základní",J104,0)</f>
        <v>0</v>
      </c>
      <c r="BF104" s="228">
        <f>IF(N104="snížená",J104,0)</f>
        <v>0</v>
      </c>
      <c r="BG104" s="228">
        <f>IF(N104="zákl. přenesená",J104,0)</f>
        <v>0</v>
      </c>
      <c r="BH104" s="228">
        <f>IF(N104="sníž. přenesená",J104,0)</f>
        <v>0</v>
      </c>
      <c r="BI104" s="228">
        <f>IF(N104="nulová",J104,0)</f>
        <v>0</v>
      </c>
      <c r="BJ104" s="18" t="s">
        <v>82</v>
      </c>
      <c r="BK104" s="228">
        <f>ROUND(I104*H104,2)</f>
        <v>0</v>
      </c>
      <c r="BL104" s="18" t="s">
        <v>228</v>
      </c>
      <c r="BM104" s="18" t="s">
        <v>430</v>
      </c>
    </row>
    <row r="105" spans="2:65" s="1" customFormat="1" ht="16.5" customHeight="1">
      <c r="B105" s="39"/>
      <c r="C105" s="217" t="s">
        <v>333</v>
      </c>
      <c r="D105" s="217" t="s">
        <v>223</v>
      </c>
      <c r="E105" s="218" t="s">
        <v>333</v>
      </c>
      <c r="F105" s="219" t="s">
        <v>2773</v>
      </c>
      <c r="G105" s="220" t="s">
        <v>1266</v>
      </c>
      <c r="H105" s="221">
        <v>55</v>
      </c>
      <c r="I105" s="222"/>
      <c r="J105" s="223">
        <f>ROUND(I105*H105,2)</f>
        <v>0</v>
      </c>
      <c r="K105" s="219" t="s">
        <v>365</v>
      </c>
      <c r="L105" s="44"/>
      <c r="M105" s="224" t="s">
        <v>21</v>
      </c>
      <c r="N105" s="225" t="s">
        <v>46</v>
      </c>
      <c r="O105" s="80"/>
      <c r="P105" s="226">
        <f>O105*H105</f>
        <v>0</v>
      </c>
      <c r="Q105" s="226">
        <v>0</v>
      </c>
      <c r="R105" s="226">
        <f>Q105*H105</f>
        <v>0</v>
      </c>
      <c r="S105" s="226">
        <v>0</v>
      </c>
      <c r="T105" s="227">
        <f>S105*H105</f>
        <v>0</v>
      </c>
      <c r="AR105" s="18" t="s">
        <v>228</v>
      </c>
      <c r="AT105" s="18" t="s">
        <v>223</v>
      </c>
      <c r="AU105" s="18" t="s">
        <v>75</v>
      </c>
      <c r="AY105" s="18" t="s">
        <v>221</v>
      </c>
      <c r="BE105" s="228">
        <f>IF(N105="základní",J105,0)</f>
        <v>0</v>
      </c>
      <c r="BF105" s="228">
        <f>IF(N105="snížená",J105,0)</f>
        <v>0</v>
      </c>
      <c r="BG105" s="228">
        <f>IF(N105="zákl. přenesená",J105,0)</f>
        <v>0</v>
      </c>
      <c r="BH105" s="228">
        <f>IF(N105="sníž. přenesená",J105,0)</f>
        <v>0</v>
      </c>
      <c r="BI105" s="228">
        <f>IF(N105="nulová",J105,0)</f>
        <v>0</v>
      </c>
      <c r="BJ105" s="18" t="s">
        <v>82</v>
      </c>
      <c r="BK105" s="228">
        <f>ROUND(I105*H105,2)</f>
        <v>0</v>
      </c>
      <c r="BL105" s="18" t="s">
        <v>228</v>
      </c>
      <c r="BM105" s="18" t="s">
        <v>440</v>
      </c>
    </row>
    <row r="106" spans="2:65" s="1" customFormat="1" ht="16.5" customHeight="1">
      <c r="B106" s="39"/>
      <c r="C106" s="217" t="s">
        <v>8</v>
      </c>
      <c r="D106" s="217" t="s">
        <v>223</v>
      </c>
      <c r="E106" s="218" t="s">
        <v>8</v>
      </c>
      <c r="F106" s="219" t="s">
        <v>2774</v>
      </c>
      <c r="G106" s="220" t="s">
        <v>730</v>
      </c>
      <c r="H106" s="221">
        <v>8</v>
      </c>
      <c r="I106" s="222"/>
      <c r="J106" s="223">
        <f>ROUND(I106*H106,2)</f>
        <v>0</v>
      </c>
      <c r="K106" s="219" t="s">
        <v>365</v>
      </c>
      <c r="L106" s="44"/>
      <c r="M106" s="224" t="s">
        <v>21</v>
      </c>
      <c r="N106" s="225" t="s">
        <v>46</v>
      </c>
      <c r="O106" s="80"/>
      <c r="P106" s="226">
        <f>O106*H106</f>
        <v>0</v>
      </c>
      <c r="Q106" s="226">
        <v>0</v>
      </c>
      <c r="R106" s="226">
        <f>Q106*H106</f>
        <v>0</v>
      </c>
      <c r="S106" s="226">
        <v>0</v>
      </c>
      <c r="T106" s="227">
        <f>S106*H106</f>
        <v>0</v>
      </c>
      <c r="AR106" s="18" t="s">
        <v>228</v>
      </c>
      <c r="AT106" s="18" t="s">
        <v>223</v>
      </c>
      <c r="AU106" s="18" t="s">
        <v>75</v>
      </c>
      <c r="AY106" s="18" t="s">
        <v>221</v>
      </c>
      <c r="BE106" s="228">
        <f>IF(N106="základní",J106,0)</f>
        <v>0</v>
      </c>
      <c r="BF106" s="228">
        <f>IF(N106="snížená",J106,0)</f>
        <v>0</v>
      </c>
      <c r="BG106" s="228">
        <f>IF(N106="zákl. přenesená",J106,0)</f>
        <v>0</v>
      </c>
      <c r="BH106" s="228">
        <f>IF(N106="sníž. přenesená",J106,0)</f>
        <v>0</v>
      </c>
      <c r="BI106" s="228">
        <f>IF(N106="nulová",J106,0)</f>
        <v>0</v>
      </c>
      <c r="BJ106" s="18" t="s">
        <v>82</v>
      </c>
      <c r="BK106" s="228">
        <f>ROUND(I106*H106,2)</f>
        <v>0</v>
      </c>
      <c r="BL106" s="18" t="s">
        <v>228</v>
      </c>
      <c r="BM106" s="18" t="s">
        <v>450</v>
      </c>
    </row>
    <row r="107" spans="2:65" s="1" customFormat="1" ht="16.5" customHeight="1">
      <c r="B107" s="39"/>
      <c r="C107" s="217" t="s">
        <v>350</v>
      </c>
      <c r="D107" s="217" t="s">
        <v>223</v>
      </c>
      <c r="E107" s="218" t="s">
        <v>350</v>
      </c>
      <c r="F107" s="219" t="s">
        <v>2775</v>
      </c>
      <c r="G107" s="220" t="s">
        <v>1266</v>
      </c>
      <c r="H107" s="221">
        <v>4</v>
      </c>
      <c r="I107" s="222"/>
      <c r="J107" s="223">
        <f>ROUND(I107*H107,2)</f>
        <v>0</v>
      </c>
      <c r="K107" s="219" t="s">
        <v>365</v>
      </c>
      <c r="L107" s="44"/>
      <c r="M107" s="224" t="s">
        <v>21</v>
      </c>
      <c r="N107" s="225" t="s">
        <v>46</v>
      </c>
      <c r="O107" s="80"/>
      <c r="P107" s="226">
        <f>O107*H107</f>
        <v>0</v>
      </c>
      <c r="Q107" s="226">
        <v>0</v>
      </c>
      <c r="R107" s="226">
        <f>Q107*H107</f>
        <v>0</v>
      </c>
      <c r="S107" s="226">
        <v>0</v>
      </c>
      <c r="T107" s="227">
        <f>S107*H107</f>
        <v>0</v>
      </c>
      <c r="AR107" s="18" t="s">
        <v>228</v>
      </c>
      <c r="AT107" s="18" t="s">
        <v>223</v>
      </c>
      <c r="AU107" s="18" t="s">
        <v>75</v>
      </c>
      <c r="AY107" s="18" t="s">
        <v>221</v>
      </c>
      <c r="BE107" s="228">
        <f>IF(N107="základní",J107,0)</f>
        <v>0</v>
      </c>
      <c r="BF107" s="228">
        <f>IF(N107="snížená",J107,0)</f>
        <v>0</v>
      </c>
      <c r="BG107" s="228">
        <f>IF(N107="zákl. přenesená",J107,0)</f>
        <v>0</v>
      </c>
      <c r="BH107" s="228">
        <f>IF(N107="sníž. přenesená",J107,0)</f>
        <v>0</v>
      </c>
      <c r="BI107" s="228">
        <f>IF(N107="nulová",J107,0)</f>
        <v>0</v>
      </c>
      <c r="BJ107" s="18" t="s">
        <v>82</v>
      </c>
      <c r="BK107" s="228">
        <f>ROUND(I107*H107,2)</f>
        <v>0</v>
      </c>
      <c r="BL107" s="18" t="s">
        <v>228</v>
      </c>
      <c r="BM107" s="18" t="s">
        <v>460</v>
      </c>
    </row>
    <row r="108" spans="2:65" s="1" customFormat="1" ht="16.5" customHeight="1">
      <c r="B108" s="39"/>
      <c r="C108" s="217" t="s">
        <v>355</v>
      </c>
      <c r="D108" s="217" t="s">
        <v>223</v>
      </c>
      <c r="E108" s="218" t="s">
        <v>355</v>
      </c>
      <c r="F108" s="219" t="s">
        <v>2776</v>
      </c>
      <c r="G108" s="220" t="s">
        <v>1266</v>
      </c>
      <c r="H108" s="221">
        <v>1</v>
      </c>
      <c r="I108" s="222"/>
      <c r="J108" s="223">
        <f>ROUND(I108*H108,2)</f>
        <v>0</v>
      </c>
      <c r="K108" s="219" t="s">
        <v>365</v>
      </c>
      <c r="L108" s="44"/>
      <c r="M108" s="224" t="s">
        <v>21</v>
      </c>
      <c r="N108" s="225" t="s">
        <v>46</v>
      </c>
      <c r="O108" s="80"/>
      <c r="P108" s="226">
        <f>O108*H108</f>
        <v>0</v>
      </c>
      <c r="Q108" s="226">
        <v>0</v>
      </c>
      <c r="R108" s="226">
        <f>Q108*H108</f>
        <v>0</v>
      </c>
      <c r="S108" s="226">
        <v>0</v>
      </c>
      <c r="T108" s="227">
        <f>S108*H108</f>
        <v>0</v>
      </c>
      <c r="AR108" s="18" t="s">
        <v>228</v>
      </c>
      <c r="AT108" s="18" t="s">
        <v>223</v>
      </c>
      <c r="AU108" s="18" t="s">
        <v>75</v>
      </c>
      <c r="AY108" s="18" t="s">
        <v>221</v>
      </c>
      <c r="BE108" s="228">
        <f>IF(N108="základní",J108,0)</f>
        <v>0</v>
      </c>
      <c r="BF108" s="228">
        <f>IF(N108="snížená",J108,0)</f>
        <v>0</v>
      </c>
      <c r="BG108" s="228">
        <f>IF(N108="zákl. přenesená",J108,0)</f>
        <v>0</v>
      </c>
      <c r="BH108" s="228">
        <f>IF(N108="sníž. přenesená",J108,0)</f>
        <v>0</v>
      </c>
      <c r="BI108" s="228">
        <f>IF(N108="nulová",J108,0)</f>
        <v>0</v>
      </c>
      <c r="BJ108" s="18" t="s">
        <v>82</v>
      </c>
      <c r="BK108" s="228">
        <f>ROUND(I108*H108,2)</f>
        <v>0</v>
      </c>
      <c r="BL108" s="18" t="s">
        <v>228</v>
      </c>
      <c r="BM108" s="18" t="s">
        <v>475</v>
      </c>
    </row>
    <row r="109" spans="2:65" s="1" customFormat="1" ht="16.5" customHeight="1">
      <c r="B109" s="39"/>
      <c r="C109" s="217" t="s">
        <v>362</v>
      </c>
      <c r="D109" s="217" t="s">
        <v>223</v>
      </c>
      <c r="E109" s="218" t="s">
        <v>362</v>
      </c>
      <c r="F109" s="219" t="s">
        <v>2777</v>
      </c>
      <c r="G109" s="220" t="s">
        <v>730</v>
      </c>
      <c r="H109" s="221">
        <v>4</v>
      </c>
      <c r="I109" s="222"/>
      <c r="J109" s="223">
        <f>ROUND(I109*H109,2)</f>
        <v>0</v>
      </c>
      <c r="K109" s="219" t="s">
        <v>365</v>
      </c>
      <c r="L109" s="44"/>
      <c r="M109" s="224" t="s">
        <v>21</v>
      </c>
      <c r="N109" s="225" t="s">
        <v>46</v>
      </c>
      <c r="O109" s="80"/>
      <c r="P109" s="226">
        <f>O109*H109</f>
        <v>0</v>
      </c>
      <c r="Q109" s="226">
        <v>0</v>
      </c>
      <c r="R109" s="226">
        <f>Q109*H109</f>
        <v>0</v>
      </c>
      <c r="S109" s="226">
        <v>0</v>
      </c>
      <c r="T109" s="227">
        <f>S109*H109</f>
        <v>0</v>
      </c>
      <c r="AR109" s="18" t="s">
        <v>228</v>
      </c>
      <c r="AT109" s="18" t="s">
        <v>223</v>
      </c>
      <c r="AU109" s="18" t="s">
        <v>75</v>
      </c>
      <c r="AY109" s="18" t="s">
        <v>221</v>
      </c>
      <c r="BE109" s="228">
        <f>IF(N109="základní",J109,0)</f>
        <v>0</v>
      </c>
      <c r="BF109" s="228">
        <f>IF(N109="snížená",J109,0)</f>
        <v>0</v>
      </c>
      <c r="BG109" s="228">
        <f>IF(N109="zákl. přenesená",J109,0)</f>
        <v>0</v>
      </c>
      <c r="BH109" s="228">
        <f>IF(N109="sníž. přenesená",J109,0)</f>
        <v>0</v>
      </c>
      <c r="BI109" s="228">
        <f>IF(N109="nulová",J109,0)</f>
        <v>0</v>
      </c>
      <c r="BJ109" s="18" t="s">
        <v>82</v>
      </c>
      <c r="BK109" s="228">
        <f>ROUND(I109*H109,2)</f>
        <v>0</v>
      </c>
      <c r="BL109" s="18" t="s">
        <v>228</v>
      </c>
      <c r="BM109" s="18" t="s">
        <v>487</v>
      </c>
    </row>
    <row r="110" spans="2:65" s="1" customFormat="1" ht="16.5" customHeight="1">
      <c r="B110" s="39"/>
      <c r="C110" s="217" t="s">
        <v>375</v>
      </c>
      <c r="D110" s="217" t="s">
        <v>223</v>
      </c>
      <c r="E110" s="218" t="s">
        <v>375</v>
      </c>
      <c r="F110" s="219" t="s">
        <v>2778</v>
      </c>
      <c r="G110" s="220" t="s">
        <v>1266</v>
      </c>
      <c r="H110" s="221">
        <v>4</v>
      </c>
      <c r="I110" s="222"/>
      <c r="J110" s="223">
        <f>ROUND(I110*H110,2)</f>
        <v>0</v>
      </c>
      <c r="K110" s="219" t="s">
        <v>365</v>
      </c>
      <c r="L110" s="44"/>
      <c r="M110" s="224" t="s">
        <v>21</v>
      </c>
      <c r="N110" s="225" t="s">
        <v>46</v>
      </c>
      <c r="O110" s="80"/>
      <c r="P110" s="226">
        <f>O110*H110</f>
        <v>0</v>
      </c>
      <c r="Q110" s="226">
        <v>0</v>
      </c>
      <c r="R110" s="226">
        <f>Q110*H110</f>
        <v>0</v>
      </c>
      <c r="S110" s="226">
        <v>0</v>
      </c>
      <c r="T110" s="227">
        <f>S110*H110</f>
        <v>0</v>
      </c>
      <c r="AR110" s="18" t="s">
        <v>228</v>
      </c>
      <c r="AT110" s="18" t="s">
        <v>223</v>
      </c>
      <c r="AU110" s="18" t="s">
        <v>75</v>
      </c>
      <c r="AY110" s="18" t="s">
        <v>221</v>
      </c>
      <c r="BE110" s="228">
        <f>IF(N110="základní",J110,0)</f>
        <v>0</v>
      </c>
      <c r="BF110" s="228">
        <f>IF(N110="snížená",J110,0)</f>
        <v>0</v>
      </c>
      <c r="BG110" s="228">
        <f>IF(N110="zákl. přenesená",J110,0)</f>
        <v>0</v>
      </c>
      <c r="BH110" s="228">
        <f>IF(N110="sníž. přenesená",J110,0)</f>
        <v>0</v>
      </c>
      <c r="BI110" s="228">
        <f>IF(N110="nulová",J110,0)</f>
        <v>0</v>
      </c>
      <c r="BJ110" s="18" t="s">
        <v>82</v>
      </c>
      <c r="BK110" s="228">
        <f>ROUND(I110*H110,2)</f>
        <v>0</v>
      </c>
      <c r="BL110" s="18" t="s">
        <v>228</v>
      </c>
      <c r="BM110" s="18" t="s">
        <v>496</v>
      </c>
    </row>
    <row r="111" spans="2:65" s="1" customFormat="1" ht="16.5" customHeight="1">
      <c r="B111" s="39"/>
      <c r="C111" s="217" t="s">
        <v>383</v>
      </c>
      <c r="D111" s="217" t="s">
        <v>223</v>
      </c>
      <c r="E111" s="218" t="s">
        <v>383</v>
      </c>
      <c r="F111" s="219" t="s">
        <v>2779</v>
      </c>
      <c r="G111" s="220" t="s">
        <v>730</v>
      </c>
      <c r="H111" s="221">
        <v>74</v>
      </c>
      <c r="I111" s="222"/>
      <c r="J111" s="223">
        <f>ROUND(I111*H111,2)</f>
        <v>0</v>
      </c>
      <c r="K111" s="219" t="s">
        <v>365</v>
      </c>
      <c r="L111" s="44"/>
      <c r="M111" s="224" t="s">
        <v>21</v>
      </c>
      <c r="N111" s="225" t="s">
        <v>46</v>
      </c>
      <c r="O111" s="80"/>
      <c r="P111" s="226">
        <f>O111*H111</f>
        <v>0</v>
      </c>
      <c r="Q111" s="226">
        <v>0</v>
      </c>
      <c r="R111" s="226">
        <f>Q111*H111</f>
        <v>0</v>
      </c>
      <c r="S111" s="226">
        <v>0</v>
      </c>
      <c r="T111" s="227">
        <f>S111*H111</f>
        <v>0</v>
      </c>
      <c r="AR111" s="18" t="s">
        <v>228</v>
      </c>
      <c r="AT111" s="18" t="s">
        <v>223</v>
      </c>
      <c r="AU111" s="18" t="s">
        <v>75</v>
      </c>
      <c r="AY111" s="18" t="s">
        <v>221</v>
      </c>
      <c r="BE111" s="228">
        <f>IF(N111="základní",J111,0)</f>
        <v>0</v>
      </c>
      <c r="BF111" s="228">
        <f>IF(N111="snížená",J111,0)</f>
        <v>0</v>
      </c>
      <c r="BG111" s="228">
        <f>IF(N111="zákl. přenesená",J111,0)</f>
        <v>0</v>
      </c>
      <c r="BH111" s="228">
        <f>IF(N111="sníž. přenesená",J111,0)</f>
        <v>0</v>
      </c>
      <c r="BI111" s="228">
        <f>IF(N111="nulová",J111,0)</f>
        <v>0</v>
      </c>
      <c r="BJ111" s="18" t="s">
        <v>82</v>
      </c>
      <c r="BK111" s="228">
        <f>ROUND(I111*H111,2)</f>
        <v>0</v>
      </c>
      <c r="BL111" s="18" t="s">
        <v>228</v>
      </c>
      <c r="BM111" s="18" t="s">
        <v>511</v>
      </c>
    </row>
    <row r="112" spans="2:65" s="1" customFormat="1" ht="16.5" customHeight="1">
      <c r="B112" s="39"/>
      <c r="C112" s="217" t="s">
        <v>7</v>
      </c>
      <c r="D112" s="217" t="s">
        <v>223</v>
      </c>
      <c r="E112" s="218" t="s">
        <v>7</v>
      </c>
      <c r="F112" s="219" t="s">
        <v>2780</v>
      </c>
      <c r="G112" s="220" t="s">
        <v>1266</v>
      </c>
      <c r="H112" s="221">
        <v>120</v>
      </c>
      <c r="I112" s="222"/>
      <c r="J112" s="223">
        <f>ROUND(I112*H112,2)</f>
        <v>0</v>
      </c>
      <c r="K112" s="219" t="s">
        <v>365</v>
      </c>
      <c r="L112" s="44"/>
      <c r="M112" s="224" t="s">
        <v>21</v>
      </c>
      <c r="N112" s="225" t="s">
        <v>46</v>
      </c>
      <c r="O112" s="80"/>
      <c r="P112" s="226">
        <f>O112*H112</f>
        <v>0</v>
      </c>
      <c r="Q112" s="226">
        <v>0</v>
      </c>
      <c r="R112" s="226">
        <f>Q112*H112</f>
        <v>0</v>
      </c>
      <c r="S112" s="226">
        <v>0</v>
      </c>
      <c r="T112" s="227">
        <f>S112*H112</f>
        <v>0</v>
      </c>
      <c r="AR112" s="18" t="s">
        <v>228</v>
      </c>
      <c r="AT112" s="18" t="s">
        <v>223</v>
      </c>
      <c r="AU112" s="18" t="s">
        <v>75</v>
      </c>
      <c r="AY112" s="18" t="s">
        <v>221</v>
      </c>
      <c r="BE112" s="228">
        <f>IF(N112="základní",J112,0)</f>
        <v>0</v>
      </c>
      <c r="BF112" s="228">
        <f>IF(N112="snížená",J112,0)</f>
        <v>0</v>
      </c>
      <c r="BG112" s="228">
        <f>IF(N112="zákl. přenesená",J112,0)</f>
        <v>0</v>
      </c>
      <c r="BH112" s="228">
        <f>IF(N112="sníž. přenesená",J112,0)</f>
        <v>0</v>
      </c>
      <c r="BI112" s="228">
        <f>IF(N112="nulová",J112,0)</f>
        <v>0</v>
      </c>
      <c r="BJ112" s="18" t="s">
        <v>82</v>
      </c>
      <c r="BK112" s="228">
        <f>ROUND(I112*H112,2)</f>
        <v>0</v>
      </c>
      <c r="BL112" s="18" t="s">
        <v>228</v>
      </c>
      <c r="BM112" s="18" t="s">
        <v>521</v>
      </c>
    </row>
    <row r="113" spans="2:65" s="1" customFormat="1" ht="16.5" customHeight="1">
      <c r="B113" s="39"/>
      <c r="C113" s="217" t="s">
        <v>399</v>
      </c>
      <c r="D113" s="217" t="s">
        <v>223</v>
      </c>
      <c r="E113" s="218" t="s">
        <v>399</v>
      </c>
      <c r="F113" s="219" t="s">
        <v>2781</v>
      </c>
      <c r="G113" s="220" t="s">
        <v>730</v>
      </c>
      <c r="H113" s="221">
        <v>196</v>
      </c>
      <c r="I113" s="222"/>
      <c r="J113" s="223">
        <f>ROUND(I113*H113,2)</f>
        <v>0</v>
      </c>
      <c r="K113" s="219" t="s">
        <v>365</v>
      </c>
      <c r="L113" s="44"/>
      <c r="M113" s="224" t="s">
        <v>21</v>
      </c>
      <c r="N113" s="225" t="s">
        <v>46</v>
      </c>
      <c r="O113" s="80"/>
      <c r="P113" s="226">
        <f>O113*H113</f>
        <v>0</v>
      </c>
      <c r="Q113" s="226">
        <v>0</v>
      </c>
      <c r="R113" s="226">
        <f>Q113*H113</f>
        <v>0</v>
      </c>
      <c r="S113" s="226">
        <v>0</v>
      </c>
      <c r="T113" s="227">
        <f>S113*H113</f>
        <v>0</v>
      </c>
      <c r="AR113" s="18" t="s">
        <v>228</v>
      </c>
      <c r="AT113" s="18" t="s">
        <v>223</v>
      </c>
      <c r="AU113" s="18" t="s">
        <v>75</v>
      </c>
      <c r="AY113" s="18" t="s">
        <v>221</v>
      </c>
      <c r="BE113" s="228">
        <f>IF(N113="základní",J113,0)</f>
        <v>0</v>
      </c>
      <c r="BF113" s="228">
        <f>IF(N113="snížená",J113,0)</f>
        <v>0</v>
      </c>
      <c r="BG113" s="228">
        <f>IF(N113="zákl. přenesená",J113,0)</f>
        <v>0</v>
      </c>
      <c r="BH113" s="228">
        <f>IF(N113="sníž. přenesená",J113,0)</f>
        <v>0</v>
      </c>
      <c r="BI113" s="228">
        <f>IF(N113="nulová",J113,0)</f>
        <v>0</v>
      </c>
      <c r="BJ113" s="18" t="s">
        <v>82</v>
      </c>
      <c r="BK113" s="228">
        <f>ROUND(I113*H113,2)</f>
        <v>0</v>
      </c>
      <c r="BL113" s="18" t="s">
        <v>228</v>
      </c>
      <c r="BM113" s="18" t="s">
        <v>535</v>
      </c>
    </row>
    <row r="114" spans="2:65" s="1" customFormat="1" ht="16.5" customHeight="1">
      <c r="B114" s="39"/>
      <c r="C114" s="217" t="s">
        <v>410</v>
      </c>
      <c r="D114" s="217" t="s">
        <v>223</v>
      </c>
      <c r="E114" s="218" t="s">
        <v>410</v>
      </c>
      <c r="F114" s="219" t="s">
        <v>2782</v>
      </c>
      <c r="G114" s="220" t="s">
        <v>730</v>
      </c>
      <c r="H114" s="221">
        <v>47</v>
      </c>
      <c r="I114" s="222"/>
      <c r="J114" s="223">
        <f>ROUND(I114*H114,2)</f>
        <v>0</v>
      </c>
      <c r="K114" s="219" t="s">
        <v>365</v>
      </c>
      <c r="L114" s="44"/>
      <c r="M114" s="224" t="s">
        <v>21</v>
      </c>
      <c r="N114" s="225" t="s">
        <v>46</v>
      </c>
      <c r="O114" s="80"/>
      <c r="P114" s="226">
        <f>O114*H114</f>
        <v>0</v>
      </c>
      <c r="Q114" s="226">
        <v>0</v>
      </c>
      <c r="R114" s="226">
        <f>Q114*H114</f>
        <v>0</v>
      </c>
      <c r="S114" s="226">
        <v>0</v>
      </c>
      <c r="T114" s="227">
        <f>S114*H114</f>
        <v>0</v>
      </c>
      <c r="AR114" s="18" t="s">
        <v>228</v>
      </c>
      <c r="AT114" s="18" t="s">
        <v>223</v>
      </c>
      <c r="AU114" s="18" t="s">
        <v>75</v>
      </c>
      <c r="AY114" s="18" t="s">
        <v>221</v>
      </c>
      <c r="BE114" s="228">
        <f>IF(N114="základní",J114,0)</f>
        <v>0</v>
      </c>
      <c r="BF114" s="228">
        <f>IF(N114="snížená",J114,0)</f>
        <v>0</v>
      </c>
      <c r="BG114" s="228">
        <f>IF(N114="zákl. přenesená",J114,0)</f>
        <v>0</v>
      </c>
      <c r="BH114" s="228">
        <f>IF(N114="sníž. přenesená",J114,0)</f>
        <v>0</v>
      </c>
      <c r="BI114" s="228">
        <f>IF(N114="nulová",J114,0)</f>
        <v>0</v>
      </c>
      <c r="BJ114" s="18" t="s">
        <v>82</v>
      </c>
      <c r="BK114" s="228">
        <f>ROUND(I114*H114,2)</f>
        <v>0</v>
      </c>
      <c r="BL114" s="18" t="s">
        <v>228</v>
      </c>
      <c r="BM114" s="18" t="s">
        <v>559</v>
      </c>
    </row>
    <row r="115" spans="2:65" s="1" customFormat="1" ht="16.5" customHeight="1">
      <c r="B115" s="39"/>
      <c r="C115" s="217" t="s">
        <v>418</v>
      </c>
      <c r="D115" s="217" t="s">
        <v>223</v>
      </c>
      <c r="E115" s="218" t="s">
        <v>418</v>
      </c>
      <c r="F115" s="219" t="s">
        <v>2783</v>
      </c>
      <c r="G115" s="220" t="s">
        <v>730</v>
      </c>
      <c r="H115" s="221">
        <v>155</v>
      </c>
      <c r="I115" s="222"/>
      <c r="J115" s="223">
        <f>ROUND(I115*H115,2)</f>
        <v>0</v>
      </c>
      <c r="K115" s="219" t="s">
        <v>365</v>
      </c>
      <c r="L115" s="44"/>
      <c r="M115" s="224" t="s">
        <v>21</v>
      </c>
      <c r="N115" s="225" t="s">
        <v>46</v>
      </c>
      <c r="O115" s="80"/>
      <c r="P115" s="226">
        <f>O115*H115</f>
        <v>0</v>
      </c>
      <c r="Q115" s="226">
        <v>0</v>
      </c>
      <c r="R115" s="226">
        <f>Q115*H115</f>
        <v>0</v>
      </c>
      <c r="S115" s="226">
        <v>0</v>
      </c>
      <c r="T115" s="227">
        <f>S115*H115</f>
        <v>0</v>
      </c>
      <c r="AR115" s="18" t="s">
        <v>228</v>
      </c>
      <c r="AT115" s="18" t="s">
        <v>223</v>
      </c>
      <c r="AU115" s="18" t="s">
        <v>75</v>
      </c>
      <c r="AY115" s="18" t="s">
        <v>221</v>
      </c>
      <c r="BE115" s="228">
        <f>IF(N115="základní",J115,0)</f>
        <v>0</v>
      </c>
      <c r="BF115" s="228">
        <f>IF(N115="snížená",J115,0)</f>
        <v>0</v>
      </c>
      <c r="BG115" s="228">
        <f>IF(N115="zákl. přenesená",J115,0)</f>
        <v>0</v>
      </c>
      <c r="BH115" s="228">
        <f>IF(N115="sníž. přenesená",J115,0)</f>
        <v>0</v>
      </c>
      <c r="BI115" s="228">
        <f>IF(N115="nulová",J115,0)</f>
        <v>0</v>
      </c>
      <c r="BJ115" s="18" t="s">
        <v>82</v>
      </c>
      <c r="BK115" s="228">
        <f>ROUND(I115*H115,2)</f>
        <v>0</v>
      </c>
      <c r="BL115" s="18" t="s">
        <v>228</v>
      </c>
      <c r="BM115" s="18" t="s">
        <v>572</v>
      </c>
    </row>
    <row r="116" spans="2:65" s="1" customFormat="1" ht="16.5" customHeight="1">
      <c r="B116" s="39"/>
      <c r="C116" s="217" t="s">
        <v>425</v>
      </c>
      <c r="D116" s="217" t="s">
        <v>223</v>
      </c>
      <c r="E116" s="218" t="s">
        <v>425</v>
      </c>
      <c r="F116" s="219" t="s">
        <v>2784</v>
      </c>
      <c r="G116" s="220" t="s">
        <v>1266</v>
      </c>
      <c r="H116" s="221">
        <v>26</v>
      </c>
      <c r="I116" s="222"/>
      <c r="J116" s="223">
        <f>ROUND(I116*H116,2)</f>
        <v>0</v>
      </c>
      <c r="K116" s="219" t="s">
        <v>365</v>
      </c>
      <c r="L116" s="44"/>
      <c r="M116" s="224" t="s">
        <v>21</v>
      </c>
      <c r="N116" s="225" t="s">
        <v>46</v>
      </c>
      <c r="O116" s="80"/>
      <c r="P116" s="226">
        <f>O116*H116</f>
        <v>0</v>
      </c>
      <c r="Q116" s="226">
        <v>0</v>
      </c>
      <c r="R116" s="226">
        <f>Q116*H116</f>
        <v>0</v>
      </c>
      <c r="S116" s="226">
        <v>0</v>
      </c>
      <c r="T116" s="227">
        <f>S116*H116</f>
        <v>0</v>
      </c>
      <c r="AR116" s="18" t="s">
        <v>228</v>
      </c>
      <c r="AT116" s="18" t="s">
        <v>223</v>
      </c>
      <c r="AU116" s="18" t="s">
        <v>75</v>
      </c>
      <c r="AY116" s="18" t="s">
        <v>221</v>
      </c>
      <c r="BE116" s="228">
        <f>IF(N116="základní",J116,0)</f>
        <v>0</v>
      </c>
      <c r="BF116" s="228">
        <f>IF(N116="snížená",J116,0)</f>
        <v>0</v>
      </c>
      <c r="BG116" s="228">
        <f>IF(N116="zákl. přenesená",J116,0)</f>
        <v>0</v>
      </c>
      <c r="BH116" s="228">
        <f>IF(N116="sníž. přenesená",J116,0)</f>
        <v>0</v>
      </c>
      <c r="BI116" s="228">
        <f>IF(N116="nulová",J116,0)</f>
        <v>0</v>
      </c>
      <c r="BJ116" s="18" t="s">
        <v>82</v>
      </c>
      <c r="BK116" s="228">
        <f>ROUND(I116*H116,2)</f>
        <v>0</v>
      </c>
      <c r="BL116" s="18" t="s">
        <v>228</v>
      </c>
      <c r="BM116" s="18" t="s">
        <v>588</v>
      </c>
    </row>
    <row r="117" spans="2:65" s="1" customFormat="1" ht="16.5" customHeight="1">
      <c r="B117" s="39"/>
      <c r="C117" s="217" t="s">
        <v>430</v>
      </c>
      <c r="D117" s="217" t="s">
        <v>223</v>
      </c>
      <c r="E117" s="218" t="s">
        <v>430</v>
      </c>
      <c r="F117" s="219" t="s">
        <v>2785</v>
      </c>
      <c r="G117" s="220" t="s">
        <v>1266</v>
      </c>
      <c r="H117" s="221">
        <v>1</v>
      </c>
      <c r="I117" s="222"/>
      <c r="J117" s="223">
        <f>ROUND(I117*H117,2)</f>
        <v>0</v>
      </c>
      <c r="K117" s="219" t="s">
        <v>365</v>
      </c>
      <c r="L117" s="44"/>
      <c r="M117" s="224" t="s">
        <v>21</v>
      </c>
      <c r="N117" s="225" t="s">
        <v>46</v>
      </c>
      <c r="O117" s="80"/>
      <c r="P117" s="226">
        <f>O117*H117</f>
        <v>0</v>
      </c>
      <c r="Q117" s="226">
        <v>0</v>
      </c>
      <c r="R117" s="226">
        <f>Q117*H117</f>
        <v>0</v>
      </c>
      <c r="S117" s="226">
        <v>0</v>
      </c>
      <c r="T117" s="227">
        <f>S117*H117</f>
        <v>0</v>
      </c>
      <c r="AR117" s="18" t="s">
        <v>228</v>
      </c>
      <c r="AT117" s="18" t="s">
        <v>223</v>
      </c>
      <c r="AU117" s="18" t="s">
        <v>75</v>
      </c>
      <c r="AY117" s="18" t="s">
        <v>221</v>
      </c>
      <c r="BE117" s="228">
        <f>IF(N117="základní",J117,0)</f>
        <v>0</v>
      </c>
      <c r="BF117" s="228">
        <f>IF(N117="snížená",J117,0)</f>
        <v>0</v>
      </c>
      <c r="BG117" s="228">
        <f>IF(N117="zákl. přenesená",J117,0)</f>
        <v>0</v>
      </c>
      <c r="BH117" s="228">
        <f>IF(N117="sníž. přenesená",J117,0)</f>
        <v>0</v>
      </c>
      <c r="BI117" s="228">
        <f>IF(N117="nulová",J117,0)</f>
        <v>0</v>
      </c>
      <c r="BJ117" s="18" t="s">
        <v>82</v>
      </c>
      <c r="BK117" s="228">
        <f>ROUND(I117*H117,2)</f>
        <v>0</v>
      </c>
      <c r="BL117" s="18" t="s">
        <v>228</v>
      </c>
      <c r="BM117" s="18" t="s">
        <v>608</v>
      </c>
    </row>
    <row r="118" spans="2:65" s="1" customFormat="1" ht="16.5" customHeight="1">
      <c r="B118" s="39"/>
      <c r="C118" s="217" t="s">
        <v>436</v>
      </c>
      <c r="D118" s="217" t="s">
        <v>223</v>
      </c>
      <c r="E118" s="218" t="s">
        <v>436</v>
      </c>
      <c r="F118" s="219" t="s">
        <v>2719</v>
      </c>
      <c r="G118" s="220" t="s">
        <v>2590</v>
      </c>
      <c r="H118" s="221">
        <v>1</v>
      </c>
      <c r="I118" s="222"/>
      <c r="J118" s="223">
        <f>ROUND(I118*H118,2)</f>
        <v>0</v>
      </c>
      <c r="K118" s="219" t="s">
        <v>365</v>
      </c>
      <c r="L118" s="44"/>
      <c r="M118" s="290" t="s">
        <v>21</v>
      </c>
      <c r="N118" s="291" t="s">
        <v>46</v>
      </c>
      <c r="O118" s="287"/>
      <c r="P118" s="288">
        <f>O118*H118</f>
        <v>0</v>
      </c>
      <c r="Q118" s="288">
        <v>0</v>
      </c>
      <c r="R118" s="288">
        <f>Q118*H118</f>
        <v>0</v>
      </c>
      <c r="S118" s="288">
        <v>0</v>
      </c>
      <c r="T118" s="289">
        <f>S118*H118</f>
        <v>0</v>
      </c>
      <c r="AR118" s="18" t="s">
        <v>228</v>
      </c>
      <c r="AT118" s="18" t="s">
        <v>223</v>
      </c>
      <c r="AU118" s="18" t="s">
        <v>75</v>
      </c>
      <c r="AY118" s="18" t="s">
        <v>221</v>
      </c>
      <c r="BE118" s="228">
        <f>IF(N118="základní",J118,0)</f>
        <v>0</v>
      </c>
      <c r="BF118" s="228">
        <f>IF(N118="snížená",J118,0)</f>
        <v>0</v>
      </c>
      <c r="BG118" s="228">
        <f>IF(N118="zákl. přenesená",J118,0)</f>
        <v>0</v>
      </c>
      <c r="BH118" s="228">
        <f>IF(N118="sníž. přenesená",J118,0)</f>
        <v>0</v>
      </c>
      <c r="BI118" s="228">
        <f>IF(N118="nulová",J118,0)</f>
        <v>0</v>
      </c>
      <c r="BJ118" s="18" t="s">
        <v>82</v>
      </c>
      <c r="BK118" s="228">
        <f>ROUND(I118*H118,2)</f>
        <v>0</v>
      </c>
      <c r="BL118" s="18" t="s">
        <v>228</v>
      </c>
      <c r="BM118" s="18" t="s">
        <v>620</v>
      </c>
    </row>
    <row r="119" spans="2:12" s="1" customFormat="1" ht="6.95" customHeight="1">
      <c r="B119" s="58"/>
      <c r="C119" s="59"/>
      <c r="D119" s="59"/>
      <c r="E119" s="59"/>
      <c r="F119" s="59"/>
      <c r="G119" s="59"/>
      <c r="H119" s="59"/>
      <c r="I119" s="168"/>
      <c r="J119" s="59"/>
      <c r="K119" s="59"/>
      <c r="L119" s="44"/>
    </row>
  </sheetData>
  <sheetProtection password="CC35" sheet="1" objects="1" scenarios="1" formatColumns="0" formatRows="0" autoFilter="0"/>
  <autoFilter ref="C90:K118"/>
  <mergeCells count="15">
    <mergeCell ref="E7:H7"/>
    <mergeCell ref="E11:H11"/>
    <mergeCell ref="E9:H9"/>
    <mergeCell ref="E13:H13"/>
    <mergeCell ref="E22:H22"/>
    <mergeCell ref="E31:H31"/>
    <mergeCell ref="E52:H52"/>
    <mergeCell ref="E56:H56"/>
    <mergeCell ref="E54:H54"/>
    <mergeCell ref="E58:H58"/>
    <mergeCell ref="E77:H77"/>
    <mergeCell ref="E81:H81"/>
    <mergeCell ref="E79:H79"/>
    <mergeCell ref="E83:H8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B2:BM97"/>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7"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8" t="s">
        <v>138</v>
      </c>
    </row>
    <row r="3" spans="2:46" ht="6.95" customHeight="1">
      <c r="B3" s="138"/>
      <c r="C3" s="139"/>
      <c r="D3" s="139"/>
      <c r="E3" s="139"/>
      <c r="F3" s="139"/>
      <c r="G3" s="139"/>
      <c r="H3" s="139"/>
      <c r="I3" s="140"/>
      <c r="J3" s="139"/>
      <c r="K3" s="139"/>
      <c r="L3" s="21"/>
      <c r="AT3" s="18" t="s">
        <v>84</v>
      </c>
    </row>
    <row r="4" spans="2:46" ht="24.95" customHeight="1">
      <c r="B4" s="21"/>
      <c r="D4" s="141" t="s">
        <v>169</v>
      </c>
      <c r="L4" s="21"/>
      <c r="M4" s="25" t="s">
        <v>10</v>
      </c>
      <c r="AT4" s="18" t="s">
        <v>4</v>
      </c>
    </row>
    <row r="5" spans="2:12" ht="6.95" customHeight="1">
      <c r="B5" s="21"/>
      <c r="L5" s="21"/>
    </row>
    <row r="6" spans="2:12" ht="12" customHeight="1">
      <c r="B6" s="21"/>
      <c r="D6" s="142" t="s">
        <v>16</v>
      </c>
      <c r="L6" s="21"/>
    </row>
    <row r="7" spans="2:12" ht="16.5" customHeight="1">
      <c r="B7" s="21"/>
      <c r="E7" s="143" t="str">
        <f>'Rekapitulace stavby'!K6</f>
        <v>Vestavba podkroví ZŠ Kmochova</v>
      </c>
      <c r="F7" s="142"/>
      <c r="G7" s="142"/>
      <c r="H7" s="142"/>
      <c r="L7" s="21"/>
    </row>
    <row r="8" spans="2:12" ht="12">
      <c r="B8" s="21"/>
      <c r="D8" s="142" t="s">
        <v>170</v>
      </c>
      <c r="L8" s="21"/>
    </row>
    <row r="9" spans="2:12" ht="16.5" customHeight="1">
      <c r="B9" s="21"/>
      <c r="E9" s="143" t="s">
        <v>171</v>
      </c>
      <c r="L9" s="21"/>
    </row>
    <row r="10" spans="2:12" ht="12" customHeight="1">
      <c r="B10" s="21"/>
      <c r="D10" s="142" t="s">
        <v>172</v>
      </c>
      <c r="L10" s="21"/>
    </row>
    <row r="11" spans="2:12" s="1" customFormat="1" ht="16.5" customHeight="1">
      <c r="B11" s="44"/>
      <c r="E11" s="142" t="s">
        <v>2680</v>
      </c>
      <c r="F11" s="1"/>
      <c r="G11" s="1"/>
      <c r="H11" s="1"/>
      <c r="I11" s="144"/>
      <c r="L11" s="44"/>
    </row>
    <row r="12" spans="2:12" s="1" customFormat="1" ht="12" customHeight="1">
      <c r="B12" s="44"/>
      <c r="D12" s="142" t="s">
        <v>2535</v>
      </c>
      <c r="I12" s="144"/>
      <c r="L12" s="44"/>
    </row>
    <row r="13" spans="2:12" s="1" customFormat="1" ht="36.95" customHeight="1">
      <c r="B13" s="44"/>
      <c r="E13" s="145" t="s">
        <v>2786</v>
      </c>
      <c r="F13" s="1"/>
      <c r="G13" s="1"/>
      <c r="H13" s="1"/>
      <c r="I13" s="144"/>
      <c r="L13" s="44"/>
    </row>
    <row r="14" spans="2:12" s="1" customFormat="1" ht="12">
      <c r="B14" s="44"/>
      <c r="I14" s="144"/>
      <c r="L14" s="44"/>
    </row>
    <row r="15" spans="2:12" s="1" customFormat="1" ht="12" customHeight="1">
      <c r="B15" s="44"/>
      <c r="D15" s="142" t="s">
        <v>18</v>
      </c>
      <c r="F15" s="18" t="s">
        <v>21</v>
      </c>
      <c r="I15" s="146" t="s">
        <v>20</v>
      </c>
      <c r="J15" s="18" t="s">
        <v>21</v>
      </c>
      <c r="L15" s="44"/>
    </row>
    <row r="16" spans="2:12" s="1" customFormat="1" ht="12" customHeight="1">
      <c r="B16" s="44"/>
      <c r="D16" s="142" t="s">
        <v>22</v>
      </c>
      <c r="F16" s="18" t="s">
        <v>23</v>
      </c>
      <c r="I16" s="146" t="s">
        <v>24</v>
      </c>
      <c r="J16" s="147" t="str">
        <f>'Rekapitulace stavby'!AN8</f>
        <v>8. 11. 2018</v>
      </c>
      <c r="L16" s="44"/>
    </row>
    <row r="17" spans="2:12" s="1" customFormat="1" ht="10.8" customHeight="1">
      <c r="B17" s="44"/>
      <c r="I17" s="144"/>
      <c r="L17" s="44"/>
    </row>
    <row r="18" spans="2:12" s="1" customFormat="1" ht="12" customHeight="1">
      <c r="B18" s="44"/>
      <c r="D18" s="142" t="s">
        <v>26</v>
      </c>
      <c r="I18" s="146" t="s">
        <v>27</v>
      </c>
      <c r="J18" s="18" t="s">
        <v>28</v>
      </c>
      <c r="L18" s="44"/>
    </row>
    <row r="19" spans="2:12" s="1" customFormat="1" ht="18" customHeight="1">
      <c r="B19" s="44"/>
      <c r="E19" s="18" t="s">
        <v>29</v>
      </c>
      <c r="I19" s="146" t="s">
        <v>30</v>
      </c>
      <c r="J19" s="18" t="s">
        <v>21</v>
      </c>
      <c r="L19" s="44"/>
    </row>
    <row r="20" spans="2:12" s="1" customFormat="1" ht="6.95" customHeight="1">
      <c r="B20" s="44"/>
      <c r="I20" s="144"/>
      <c r="L20" s="44"/>
    </row>
    <row r="21" spans="2:12" s="1" customFormat="1" ht="12" customHeight="1">
      <c r="B21" s="44"/>
      <c r="D21" s="142" t="s">
        <v>31</v>
      </c>
      <c r="I21" s="146" t="s">
        <v>27</v>
      </c>
      <c r="J21" s="34" t="str">
        <f>'Rekapitulace stavby'!AN13</f>
        <v>Vyplň údaj</v>
      </c>
      <c r="L21" s="44"/>
    </row>
    <row r="22" spans="2:12" s="1" customFormat="1" ht="18" customHeight="1">
      <c r="B22" s="44"/>
      <c r="E22" s="34" t="str">
        <f>'Rekapitulace stavby'!E14</f>
        <v>Vyplň údaj</v>
      </c>
      <c r="F22" s="18"/>
      <c r="G22" s="18"/>
      <c r="H22" s="18"/>
      <c r="I22" s="146" t="s">
        <v>30</v>
      </c>
      <c r="J22" s="34" t="str">
        <f>'Rekapitulace stavby'!AN14</f>
        <v>Vyplň údaj</v>
      </c>
      <c r="L22" s="44"/>
    </row>
    <row r="23" spans="2:12" s="1" customFormat="1" ht="6.95" customHeight="1">
      <c r="B23" s="44"/>
      <c r="I23" s="144"/>
      <c r="L23" s="44"/>
    </row>
    <row r="24" spans="2:12" s="1" customFormat="1" ht="12" customHeight="1">
      <c r="B24" s="44"/>
      <c r="D24" s="142" t="s">
        <v>33</v>
      </c>
      <c r="I24" s="146" t="s">
        <v>27</v>
      </c>
      <c r="J24" s="18" t="s">
        <v>21</v>
      </c>
      <c r="L24" s="44"/>
    </row>
    <row r="25" spans="2:12" s="1" customFormat="1" ht="18" customHeight="1">
      <c r="B25" s="44"/>
      <c r="E25" s="18" t="s">
        <v>34</v>
      </c>
      <c r="I25" s="146" t="s">
        <v>30</v>
      </c>
      <c r="J25" s="18" t="s">
        <v>21</v>
      </c>
      <c r="L25" s="44"/>
    </row>
    <row r="26" spans="2:12" s="1" customFormat="1" ht="6.95" customHeight="1">
      <c r="B26" s="44"/>
      <c r="I26" s="144"/>
      <c r="L26" s="44"/>
    </row>
    <row r="27" spans="2:12" s="1" customFormat="1" ht="12" customHeight="1">
      <c r="B27" s="44"/>
      <c r="D27" s="142" t="s">
        <v>36</v>
      </c>
      <c r="I27" s="146" t="s">
        <v>27</v>
      </c>
      <c r="J27" s="18" t="s">
        <v>37</v>
      </c>
      <c r="L27" s="44"/>
    </row>
    <row r="28" spans="2:12" s="1" customFormat="1" ht="18" customHeight="1">
      <c r="B28" s="44"/>
      <c r="E28" s="18" t="s">
        <v>38</v>
      </c>
      <c r="I28" s="146" t="s">
        <v>30</v>
      </c>
      <c r="J28" s="18" t="s">
        <v>21</v>
      </c>
      <c r="L28" s="44"/>
    </row>
    <row r="29" spans="2:12" s="1" customFormat="1" ht="6.95" customHeight="1">
      <c r="B29" s="44"/>
      <c r="I29" s="144"/>
      <c r="L29" s="44"/>
    </row>
    <row r="30" spans="2:12" s="1" customFormat="1" ht="12" customHeight="1">
      <c r="B30" s="44"/>
      <c r="D30" s="142" t="s">
        <v>39</v>
      </c>
      <c r="I30" s="144"/>
      <c r="L30" s="44"/>
    </row>
    <row r="31" spans="2:12" s="7" customFormat="1" ht="45" customHeight="1">
      <c r="B31" s="148"/>
      <c r="E31" s="149" t="s">
        <v>40</v>
      </c>
      <c r="F31" s="149"/>
      <c r="G31" s="149"/>
      <c r="H31" s="149"/>
      <c r="I31" s="150"/>
      <c r="L31" s="148"/>
    </row>
    <row r="32" spans="2:12" s="1" customFormat="1" ht="6.95" customHeight="1">
      <c r="B32" s="44"/>
      <c r="I32" s="144"/>
      <c r="L32" s="44"/>
    </row>
    <row r="33" spans="2:12" s="1" customFormat="1" ht="6.95" customHeight="1">
      <c r="B33" s="44"/>
      <c r="D33" s="72"/>
      <c r="E33" s="72"/>
      <c r="F33" s="72"/>
      <c r="G33" s="72"/>
      <c r="H33" s="72"/>
      <c r="I33" s="151"/>
      <c r="J33" s="72"/>
      <c r="K33" s="72"/>
      <c r="L33" s="44"/>
    </row>
    <row r="34" spans="2:12" s="1" customFormat="1" ht="25.4" customHeight="1">
      <c r="B34" s="44"/>
      <c r="D34" s="152" t="s">
        <v>41</v>
      </c>
      <c r="I34" s="144"/>
      <c r="J34" s="153">
        <f>ROUND(J91,2)</f>
        <v>0</v>
      </c>
      <c r="L34" s="44"/>
    </row>
    <row r="35" spans="2:12" s="1" customFormat="1" ht="6.95" customHeight="1">
      <c r="B35" s="44"/>
      <c r="D35" s="72"/>
      <c r="E35" s="72"/>
      <c r="F35" s="72"/>
      <c r="G35" s="72"/>
      <c r="H35" s="72"/>
      <c r="I35" s="151"/>
      <c r="J35" s="72"/>
      <c r="K35" s="72"/>
      <c r="L35" s="44"/>
    </row>
    <row r="36" spans="2:12" s="1" customFormat="1" ht="14.4" customHeight="1">
      <c r="B36" s="44"/>
      <c r="F36" s="154" t="s">
        <v>43</v>
      </c>
      <c r="I36" s="155" t="s">
        <v>42</v>
      </c>
      <c r="J36" s="154" t="s">
        <v>44</v>
      </c>
      <c r="L36" s="44"/>
    </row>
    <row r="37" spans="2:12" s="1" customFormat="1" ht="14.4" customHeight="1">
      <c r="B37" s="44"/>
      <c r="D37" s="142" t="s">
        <v>45</v>
      </c>
      <c r="E37" s="142" t="s">
        <v>46</v>
      </c>
      <c r="F37" s="156">
        <f>ROUND((SUM(BE91:BE96)),2)</f>
        <v>0</v>
      </c>
      <c r="I37" s="157">
        <v>0.21</v>
      </c>
      <c r="J37" s="156">
        <f>ROUND(((SUM(BE91:BE96))*I37),2)</f>
        <v>0</v>
      </c>
      <c r="L37" s="44"/>
    </row>
    <row r="38" spans="2:12" s="1" customFormat="1" ht="14.4" customHeight="1">
      <c r="B38" s="44"/>
      <c r="E38" s="142" t="s">
        <v>47</v>
      </c>
      <c r="F38" s="156">
        <f>ROUND((SUM(BF91:BF96)),2)</f>
        <v>0</v>
      </c>
      <c r="I38" s="157">
        <v>0.15</v>
      </c>
      <c r="J38" s="156">
        <f>ROUND(((SUM(BF91:BF96))*I38),2)</f>
        <v>0</v>
      </c>
      <c r="L38" s="44"/>
    </row>
    <row r="39" spans="2:12" s="1" customFormat="1" ht="14.4" customHeight="1" hidden="1">
      <c r="B39" s="44"/>
      <c r="E39" s="142" t="s">
        <v>48</v>
      </c>
      <c r="F39" s="156">
        <f>ROUND((SUM(BG91:BG96)),2)</f>
        <v>0</v>
      </c>
      <c r="I39" s="157">
        <v>0.21</v>
      </c>
      <c r="J39" s="156">
        <f>0</f>
        <v>0</v>
      </c>
      <c r="L39" s="44"/>
    </row>
    <row r="40" spans="2:12" s="1" customFormat="1" ht="14.4" customHeight="1" hidden="1">
      <c r="B40" s="44"/>
      <c r="E40" s="142" t="s">
        <v>49</v>
      </c>
      <c r="F40" s="156">
        <f>ROUND((SUM(BH91:BH96)),2)</f>
        <v>0</v>
      </c>
      <c r="I40" s="157">
        <v>0.15</v>
      </c>
      <c r="J40" s="156">
        <f>0</f>
        <v>0</v>
      </c>
      <c r="L40" s="44"/>
    </row>
    <row r="41" spans="2:12" s="1" customFormat="1" ht="14.4" customHeight="1" hidden="1">
      <c r="B41" s="44"/>
      <c r="E41" s="142" t="s">
        <v>50</v>
      </c>
      <c r="F41" s="156">
        <f>ROUND((SUM(BI91:BI96)),2)</f>
        <v>0</v>
      </c>
      <c r="I41" s="157">
        <v>0</v>
      </c>
      <c r="J41" s="156">
        <f>0</f>
        <v>0</v>
      </c>
      <c r="L41" s="44"/>
    </row>
    <row r="42" spans="2:12" s="1" customFormat="1" ht="6.95" customHeight="1">
      <c r="B42" s="44"/>
      <c r="I42" s="144"/>
      <c r="L42" s="44"/>
    </row>
    <row r="43" spans="2:12" s="1" customFormat="1" ht="25.4" customHeight="1">
      <c r="B43" s="44"/>
      <c r="C43" s="158"/>
      <c r="D43" s="159" t="s">
        <v>51</v>
      </c>
      <c r="E43" s="160"/>
      <c r="F43" s="160"/>
      <c r="G43" s="161" t="s">
        <v>52</v>
      </c>
      <c r="H43" s="162" t="s">
        <v>53</v>
      </c>
      <c r="I43" s="163"/>
      <c r="J43" s="164">
        <f>SUM(J34:J41)</f>
        <v>0</v>
      </c>
      <c r="K43" s="165"/>
      <c r="L43" s="44"/>
    </row>
    <row r="44" spans="2:12" s="1" customFormat="1" ht="14.4" customHeight="1">
      <c r="B44" s="166"/>
      <c r="C44" s="167"/>
      <c r="D44" s="167"/>
      <c r="E44" s="167"/>
      <c r="F44" s="167"/>
      <c r="G44" s="167"/>
      <c r="H44" s="167"/>
      <c r="I44" s="168"/>
      <c r="J44" s="167"/>
      <c r="K44" s="167"/>
      <c r="L44" s="44"/>
    </row>
    <row r="48" spans="2:12" s="1" customFormat="1" ht="6.95" customHeight="1">
      <c r="B48" s="169"/>
      <c r="C48" s="170"/>
      <c r="D48" s="170"/>
      <c r="E48" s="170"/>
      <c r="F48" s="170"/>
      <c r="G48" s="170"/>
      <c r="H48" s="170"/>
      <c r="I48" s="171"/>
      <c r="J48" s="170"/>
      <c r="K48" s="170"/>
      <c r="L48" s="44"/>
    </row>
    <row r="49" spans="2:12" s="1" customFormat="1" ht="24.95" customHeight="1">
      <c r="B49" s="39"/>
      <c r="C49" s="24" t="s">
        <v>174</v>
      </c>
      <c r="D49" s="40"/>
      <c r="E49" s="40"/>
      <c r="F49" s="40"/>
      <c r="G49" s="40"/>
      <c r="H49" s="40"/>
      <c r="I49" s="144"/>
      <c r="J49" s="40"/>
      <c r="K49" s="40"/>
      <c r="L49" s="44"/>
    </row>
    <row r="50" spans="2:12" s="1" customFormat="1" ht="6.95" customHeight="1">
      <c r="B50" s="39"/>
      <c r="C50" s="40"/>
      <c r="D50" s="40"/>
      <c r="E50" s="40"/>
      <c r="F50" s="40"/>
      <c r="G50" s="40"/>
      <c r="H50" s="40"/>
      <c r="I50" s="144"/>
      <c r="J50" s="40"/>
      <c r="K50" s="40"/>
      <c r="L50" s="44"/>
    </row>
    <row r="51" spans="2:12" s="1" customFormat="1" ht="12" customHeight="1">
      <c r="B51" s="39"/>
      <c r="C51" s="33" t="s">
        <v>16</v>
      </c>
      <c r="D51" s="40"/>
      <c r="E51" s="40"/>
      <c r="F51" s="40"/>
      <c r="G51" s="40"/>
      <c r="H51" s="40"/>
      <c r="I51" s="144"/>
      <c r="J51" s="40"/>
      <c r="K51" s="40"/>
      <c r="L51" s="44"/>
    </row>
    <row r="52" spans="2:12" s="1" customFormat="1" ht="16.5" customHeight="1">
      <c r="B52" s="39"/>
      <c r="C52" s="40"/>
      <c r="D52" s="40"/>
      <c r="E52" s="172" t="str">
        <f>E7</f>
        <v>Vestavba podkroví ZŠ Kmochova</v>
      </c>
      <c r="F52" s="33"/>
      <c r="G52" s="33"/>
      <c r="H52" s="33"/>
      <c r="I52" s="144"/>
      <c r="J52" s="40"/>
      <c r="K52" s="40"/>
      <c r="L52" s="44"/>
    </row>
    <row r="53" spans="2:12" ht="12" customHeight="1">
      <c r="B53" s="22"/>
      <c r="C53" s="33" t="s">
        <v>170</v>
      </c>
      <c r="D53" s="23"/>
      <c r="E53" s="23"/>
      <c r="F53" s="23"/>
      <c r="G53" s="23"/>
      <c r="H53" s="23"/>
      <c r="I53" s="137"/>
      <c r="J53" s="23"/>
      <c r="K53" s="23"/>
      <c r="L53" s="21"/>
    </row>
    <row r="54" spans="2:12" ht="16.5" customHeight="1">
      <c r="B54" s="22"/>
      <c r="C54" s="23"/>
      <c r="D54" s="23"/>
      <c r="E54" s="172" t="s">
        <v>171</v>
      </c>
      <c r="F54" s="23"/>
      <c r="G54" s="23"/>
      <c r="H54" s="23"/>
      <c r="I54" s="137"/>
      <c r="J54" s="23"/>
      <c r="K54" s="23"/>
      <c r="L54" s="21"/>
    </row>
    <row r="55" spans="2:12" ht="12" customHeight="1">
      <c r="B55" s="22"/>
      <c r="C55" s="33" t="s">
        <v>172</v>
      </c>
      <c r="D55" s="23"/>
      <c r="E55" s="23"/>
      <c r="F55" s="23"/>
      <c r="G55" s="23"/>
      <c r="H55" s="23"/>
      <c r="I55" s="137"/>
      <c r="J55" s="23"/>
      <c r="K55" s="23"/>
      <c r="L55" s="21"/>
    </row>
    <row r="56" spans="2:12" s="1" customFormat="1" ht="16.5" customHeight="1">
      <c r="B56" s="39"/>
      <c r="C56" s="40"/>
      <c r="D56" s="40"/>
      <c r="E56" s="33" t="s">
        <v>2680</v>
      </c>
      <c r="F56" s="40"/>
      <c r="G56" s="40"/>
      <c r="H56" s="40"/>
      <c r="I56" s="144"/>
      <c r="J56" s="40"/>
      <c r="K56" s="40"/>
      <c r="L56" s="44"/>
    </row>
    <row r="57" spans="2:12" s="1" customFormat="1" ht="12" customHeight="1">
      <c r="B57" s="39"/>
      <c r="C57" s="33" t="s">
        <v>2535</v>
      </c>
      <c r="D57" s="40"/>
      <c r="E57" s="40"/>
      <c r="F57" s="40"/>
      <c r="G57" s="40"/>
      <c r="H57" s="40"/>
      <c r="I57" s="144"/>
      <c r="J57" s="40"/>
      <c r="K57" s="40"/>
      <c r="L57" s="44"/>
    </row>
    <row r="58" spans="2:12" s="1" customFormat="1" ht="16.5" customHeight="1">
      <c r="B58" s="39"/>
      <c r="C58" s="40"/>
      <c r="D58" s="40"/>
      <c r="E58" s="65" t="str">
        <f>E13</f>
        <v>SO-01.5.8 - Ostatní náklady</v>
      </c>
      <c r="F58" s="40"/>
      <c r="G58" s="40"/>
      <c r="H58" s="40"/>
      <c r="I58" s="144"/>
      <c r="J58" s="40"/>
      <c r="K58" s="40"/>
      <c r="L58" s="44"/>
    </row>
    <row r="59" spans="2:12" s="1" customFormat="1" ht="6.95" customHeight="1">
      <c r="B59" s="39"/>
      <c r="C59" s="40"/>
      <c r="D59" s="40"/>
      <c r="E59" s="40"/>
      <c r="F59" s="40"/>
      <c r="G59" s="40"/>
      <c r="H59" s="40"/>
      <c r="I59" s="144"/>
      <c r="J59" s="40"/>
      <c r="K59" s="40"/>
      <c r="L59" s="44"/>
    </row>
    <row r="60" spans="2:12" s="1" customFormat="1" ht="12" customHeight="1">
      <c r="B60" s="39"/>
      <c r="C60" s="33" t="s">
        <v>22</v>
      </c>
      <c r="D60" s="40"/>
      <c r="E60" s="40"/>
      <c r="F60" s="28" t="str">
        <f>F16</f>
        <v>Kmochova č.p. 943</v>
      </c>
      <c r="G60" s="40"/>
      <c r="H60" s="40"/>
      <c r="I60" s="146" t="s">
        <v>24</v>
      </c>
      <c r="J60" s="68" t="str">
        <f>IF(J16="","",J16)</f>
        <v>8. 11. 2018</v>
      </c>
      <c r="K60" s="40"/>
      <c r="L60" s="44"/>
    </row>
    <row r="61" spans="2:12" s="1" customFormat="1" ht="6.95" customHeight="1">
      <c r="B61" s="39"/>
      <c r="C61" s="40"/>
      <c r="D61" s="40"/>
      <c r="E61" s="40"/>
      <c r="F61" s="40"/>
      <c r="G61" s="40"/>
      <c r="H61" s="40"/>
      <c r="I61" s="144"/>
      <c r="J61" s="40"/>
      <c r="K61" s="40"/>
      <c r="L61" s="44"/>
    </row>
    <row r="62" spans="2:12" s="1" customFormat="1" ht="13.65" customHeight="1">
      <c r="B62" s="39"/>
      <c r="C62" s="33" t="s">
        <v>26</v>
      </c>
      <c r="D62" s="40"/>
      <c r="E62" s="40"/>
      <c r="F62" s="28" t="str">
        <f>E19</f>
        <v>SONET Building s.r.o</v>
      </c>
      <c r="G62" s="40"/>
      <c r="H62" s="40"/>
      <c r="I62" s="146" t="s">
        <v>33</v>
      </c>
      <c r="J62" s="37" t="str">
        <f>E25</f>
        <v>Sodomka Lukáš</v>
      </c>
      <c r="K62" s="40"/>
      <c r="L62" s="44"/>
    </row>
    <row r="63" spans="2:12" s="1" customFormat="1" ht="13.65" customHeight="1">
      <c r="B63" s="39"/>
      <c r="C63" s="33" t="s">
        <v>31</v>
      </c>
      <c r="D63" s="40"/>
      <c r="E63" s="40"/>
      <c r="F63" s="28" t="str">
        <f>IF(E22="","",E22)</f>
        <v>Vyplň údaj</v>
      </c>
      <c r="G63" s="40"/>
      <c r="H63" s="40"/>
      <c r="I63" s="146" t="s">
        <v>36</v>
      </c>
      <c r="J63" s="37" t="str">
        <f>E28</f>
        <v>Toman Martin</v>
      </c>
      <c r="K63" s="40"/>
      <c r="L63" s="44"/>
    </row>
    <row r="64" spans="2:12" s="1" customFormat="1" ht="10.3" customHeight="1">
      <c r="B64" s="39"/>
      <c r="C64" s="40"/>
      <c r="D64" s="40"/>
      <c r="E64" s="40"/>
      <c r="F64" s="40"/>
      <c r="G64" s="40"/>
      <c r="H64" s="40"/>
      <c r="I64" s="144"/>
      <c r="J64" s="40"/>
      <c r="K64" s="40"/>
      <c r="L64" s="44"/>
    </row>
    <row r="65" spans="2:12" s="1" customFormat="1" ht="29.25" customHeight="1">
      <c r="B65" s="39"/>
      <c r="C65" s="173" t="s">
        <v>175</v>
      </c>
      <c r="D65" s="174"/>
      <c r="E65" s="174"/>
      <c r="F65" s="174"/>
      <c r="G65" s="174"/>
      <c r="H65" s="174"/>
      <c r="I65" s="175"/>
      <c r="J65" s="176" t="s">
        <v>176</v>
      </c>
      <c r="K65" s="174"/>
      <c r="L65" s="44"/>
    </row>
    <row r="66" spans="2:12" s="1" customFormat="1" ht="10.3" customHeight="1">
      <c r="B66" s="39"/>
      <c r="C66" s="40"/>
      <c r="D66" s="40"/>
      <c r="E66" s="40"/>
      <c r="F66" s="40"/>
      <c r="G66" s="40"/>
      <c r="H66" s="40"/>
      <c r="I66" s="144"/>
      <c r="J66" s="40"/>
      <c r="K66" s="40"/>
      <c r="L66" s="44"/>
    </row>
    <row r="67" spans="2:47" s="1" customFormat="1" ht="22.8" customHeight="1">
      <c r="B67" s="39"/>
      <c r="C67" s="177" t="s">
        <v>73</v>
      </c>
      <c r="D67" s="40"/>
      <c r="E67" s="40"/>
      <c r="F67" s="40"/>
      <c r="G67" s="40"/>
      <c r="H67" s="40"/>
      <c r="I67" s="144"/>
      <c r="J67" s="98">
        <f>J91</f>
        <v>0</v>
      </c>
      <c r="K67" s="40"/>
      <c r="L67" s="44"/>
      <c r="AU67" s="18" t="s">
        <v>177</v>
      </c>
    </row>
    <row r="68" spans="2:12" s="1" customFormat="1" ht="21.8" customHeight="1">
      <c r="B68" s="39"/>
      <c r="C68" s="40"/>
      <c r="D68" s="40"/>
      <c r="E68" s="40"/>
      <c r="F68" s="40"/>
      <c r="G68" s="40"/>
      <c r="H68" s="40"/>
      <c r="I68" s="144"/>
      <c r="J68" s="40"/>
      <c r="K68" s="40"/>
      <c r="L68" s="44"/>
    </row>
    <row r="69" spans="2:12" s="1" customFormat="1" ht="6.95" customHeight="1">
      <c r="B69" s="58"/>
      <c r="C69" s="59"/>
      <c r="D69" s="59"/>
      <c r="E69" s="59"/>
      <c r="F69" s="59"/>
      <c r="G69" s="59"/>
      <c r="H69" s="59"/>
      <c r="I69" s="168"/>
      <c r="J69" s="59"/>
      <c r="K69" s="59"/>
      <c r="L69" s="44"/>
    </row>
    <row r="73" spans="2:12" s="1" customFormat="1" ht="6.95" customHeight="1">
      <c r="B73" s="60"/>
      <c r="C73" s="61"/>
      <c r="D73" s="61"/>
      <c r="E73" s="61"/>
      <c r="F73" s="61"/>
      <c r="G73" s="61"/>
      <c r="H73" s="61"/>
      <c r="I73" s="171"/>
      <c r="J73" s="61"/>
      <c r="K73" s="61"/>
      <c r="L73" s="44"/>
    </row>
    <row r="74" spans="2:12" s="1" customFormat="1" ht="24.95" customHeight="1">
      <c r="B74" s="39"/>
      <c r="C74" s="24" t="s">
        <v>206</v>
      </c>
      <c r="D74" s="40"/>
      <c r="E74" s="40"/>
      <c r="F74" s="40"/>
      <c r="G74" s="40"/>
      <c r="H74" s="40"/>
      <c r="I74" s="144"/>
      <c r="J74" s="40"/>
      <c r="K74" s="40"/>
      <c r="L74" s="44"/>
    </row>
    <row r="75" spans="2:12" s="1" customFormat="1" ht="6.95" customHeight="1">
      <c r="B75" s="39"/>
      <c r="C75" s="40"/>
      <c r="D75" s="40"/>
      <c r="E75" s="40"/>
      <c r="F75" s="40"/>
      <c r="G75" s="40"/>
      <c r="H75" s="40"/>
      <c r="I75" s="144"/>
      <c r="J75" s="40"/>
      <c r="K75" s="40"/>
      <c r="L75" s="44"/>
    </row>
    <row r="76" spans="2:12" s="1" customFormat="1" ht="12" customHeight="1">
      <c r="B76" s="39"/>
      <c r="C76" s="33" t="s">
        <v>16</v>
      </c>
      <c r="D76" s="40"/>
      <c r="E76" s="40"/>
      <c r="F76" s="40"/>
      <c r="G76" s="40"/>
      <c r="H76" s="40"/>
      <c r="I76" s="144"/>
      <c r="J76" s="40"/>
      <c r="K76" s="40"/>
      <c r="L76" s="44"/>
    </row>
    <row r="77" spans="2:12" s="1" customFormat="1" ht="16.5" customHeight="1">
      <c r="B77" s="39"/>
      <c r="C77" s="40"/>
      <c r="D77" s="40"/>
      <c r="E77" s="172" t="str">
        <f>E7</f>
        <v>Vestavba podkroví ZŠ Kmochova</v>
      </c>
      <c r="F77" s="33"/>
      <c r="G77" s="33"/>
      <c r="H77" s="33"/>
      <c r="I77" s="144"/>
      <c r="J77" s="40"/>
      <c r="K77" s="40"/>
      <c r="L77" s="44"/>
    </row>
    <row r="78" spans="2:12" ht="12" customHeight="1">
      <c r="B78" s="22"/>
      <c r="C78" s="33" t="s">
        <v>170</v>
      </c>
      <c r="D78" s="23"/>
      <c r="E78" s="23"/>
      <c r="F78" s="23"/>
      <c r="G78" s="23"/>
      <c r="H78" s="23"/>
      <c r="I78" s="137"/>
      <c r="J78" s="23"/>
      <c r="K78" s="23"/>
      <c r="L78" s="21"/>
    </row>
    <row r="79" spans="2:12" ht="16.5" customHeight="1">
      <c r="B79" s="22"/>
      <c r="C79" s="23"/>
      <c r="D79" s="23"/>
      <c r="E79" s="172" t="s">
        <v>171</v>
      </c>
      <c r="F79" s="23"/>
      <c r="G79" s="23"/>
      <c r="H79" s="23"/>
      <c r="I79" s="137"/>
      <c r="J79" s="23"/>
      <c r="K79" s="23"/>
      <c r="L79" s="21"/>
    </row>
    <row r="80" spans="2:12" ht="12" customHeight="1">
      <c r="B80" s="22"/>
      <c r="C80" s="33" t="s">
        <v>172</v>
      </c>
      <c r="D80" s="23"/>
      <c r="E80" s="23"/>
      <c r="F80" s="23"/>
      <c r="G80" s="23"/>
      <c r="H80" s="23"/>
      <c r="I80" s="137"/>
      <c r="J80" s="23"/>
      <c r="K80" s="23"/>
      <c r="L80" s="21"/>
    </row>
    <row r="81" spans="2:12" s="1" customFormat="1" ht="16.5" customHeight="1">
      <c r="B81" s="39"/>
      <c r="C81" s="40"/>
      <c r="D81" s="40"/>
      <c r="E81" s="33" t="s">
        <v>2680</v>
      </c>
      <c r="F81" s="40"/>
      <c r="G81" s="40"/>
      <c r="H81" s="40"/>
      <c r="I81" s="144"/>
      <c r="J81" s="40"/>
      <c r="K81" s="40"/>
      <c r="L81" s="44"/>
    </row>
    <row r="82" spans="2:12" s="1" customFormat="1" ht="12" customHeight="1">
      <c r="B82" s="39"/>
      <c r="C82" s="33" t="s">
        <v>2535</v>
      </c>
      <c r="D82" s="40"/>
      <c r="E82" s="40"/>
      <c r="F82" s="40"/>
      <c r="G82" s="40"/>
      <c r="H82" s="40"/>
      <c r="I82" s="144"/>
      <c r="J82" s="40"/>
      <c r="K82" s="40"/>
      <c r="L82" s="44"/>
    </row>
    <row r="83" spans="2:12" s="1" customFormat="1" ht="16.5" customHeight="1">
      <c r="B83" s="39"/>
      <c r="C83" s="40"/>
      <c r="D83" s="40"/>
      <c r="E83" s="65" t="str">
        <f>E13</f>
        <v>SO-01.5.8 - Ostatní náklady</v>
      </c>
      <c r="F83" s="40"/>
      <c r="G83" s="40"/>
      <c r="H83" s="40"/>
      <c r="I83" s="144"/>
      <c r="J83" s="40"/>
      <c r="K83" s="40"/>
      <c r="L83" s="44"/>
    </row>
    <row r="84" spans="2:12" s="1" customFormat="1" ht="6.95" customHeight="1">
      <c r="B84" s="39"/>
      <c r="C84" s="40"/>
      <c r="D84" s="40"/>
      <c r="E84" s="40"/>
      <c r="F84" s="40"/>
      <c r="G84" s="40"/>
      <c r="H84" s="40"/>
      <c r="I84" s="144"/>
      <c r="J84" s="40"/>
      <c r="K84" s="40"/>
      <c r="L84" s="44"/>
    </row>
    <row r="85" spans="2:12" s="1" customFormat="1" ht="12" customHeight="1">
      <c r="B85" s="39"/>
      <c r="C85" s="33" t="s">
        <v>22</v>
      </c>
      <c r="D85" s="40"/>
      <c r="E85" s="40"/>
      <c r="F85" s="28" t="str">
        <f>F16</f>
        <v>Kmochova č.p. 943</v>
      </c>
      <c r="G85" s="40"/>
      <c r="H85" s="40"/>
      <c r="I85" s="146" t="s">
        <v>24</v>
      </c>
      <c r="J85" s="68" t="str">
        <f>IF(J16="","",J16)</f>
        <v>8. 11. 2018</v>
      </c>
      <c r="K85" s="40"/>
      <c r="L85" s="44"/>
    </row>
    <row r="86" spans="2:12" s="1" customFormat="1" ht="6.95" customHeight="1">
      <c r="B86" s="39"/>
      <c r="C86" s="40"/>
      <c r="D86" s="40"/>
      <c r="E86" s="40"/>
      <c r="F86" s="40"/>
      <c r="G86" s="40"/>
      <c r="H86" s="40"/>
      <c r="I86" s="144"/>
      <c r="J86" s="40"/>
      <c r="K86" s="40"/>
      <c r="L86" s="44"/>
    </row>
    <row r="87" spans="2:12" s="1" customFormat="1" ht="13.65" customHeight="1">
      <c r="B87" s="39"/>
      <c r="C87" s="33" t="s">
        <v>26</v>
      </c>
      <c r="D87" s="40"/>
      <c r="E87" s="40"/>
      <c r="F87" s="28" t="str">
        <f>E19</f>
        <v>SONET Building s.r.o</v>
      </c>
      <c r="G87" s="40"/>
      <c r="H87" s="40"/>
      <c r="I87" s="146" t="s">
        <v>33</v>
      </c>
      <c r="J87" s="37" t="str">
        <f>E25</f>
        <v>Sodomka Lukáš</v>
      </c>
      <c r="K87" s="40"/>
      <c r="L87" s="44"/>
    </row>
    <row r="88" spans="2:12" s="1" customFormat="1" ht="13.65" customHeight="1">
      <c r="B88" s="39"/>
      <c r="C88" s="33" t="s">
        <v>31</v>
      </c>
      <c r="D88" s="40"/>
      <c r="E88" s="40"/>
      <c r="F88" s="28" t="str">
        <f>IF(E22="","",E22)</f>
        <v>Vyplň údaj</v>
      </c>
      <c r="G88" s="40"/>
      <c r="H88" s="40"/>
      <c r="I88" s="146" t="s">
        <v>36</v>
      </c>
      <c r="J88" s="37" t="str">
        <f>E28</f>
        <v>Toman Martin</v>
      </c>
      <c r="K88" s="40"/>
      <c r="L88" s="44"/>
    </row>
    <row r="89" spans="2:12" s="1" customFormat="1" ht="10.3" customHeight="1">
      <c r="B89" s="39"/>
      <c r="C89" s="40"/>
      <c r="D89" s="40"/>
      <c r="E89" s="40"/>
      <c r="F89" s="40"/>
      <c r="G89" s="40"/>
      <c r="H89" s="40"/>
      <c r="I89" s="144"/>
      <c r="J89" s="40"/>
      <c r="K89" s="40"/>
      <c r="L89" s="44"/>
    </row>
    <row r="90" spans="2:20" s="10" customFormat="1" ht="29.25" customHeight="1">
      <c r="B90" s="191"/>
      <c r="C90" s="192" t="s">
        <v>207</v>
      </c>
      <c r="D90" s="193" t="s">
        <v>60</v>
      </c>
      <c r="E90" s="193" t="s">
        <v>56</v>
      </c>
      <c r="F90" s="193" t="s">
        <v>57</v>
      </c>
      <c r="G90" s="193" t="s">
        <v>208</v>
      </c>
      <c r="H90" s="193" t="s">
        <v>209</v>
      </c>
      <c r="I90" s="194" t="s">
        <v>210</v>
      </c>
      <c r="J90" s="193" t="s">
        <v>176</v>
      </c>
      <c r="K90" s="195" t="s">
        <v>211</v>
      </c>
      <c r="L90" s="196"/>
      <c r="M90" s="88" t="s">
        <v>21</v>
      </c>
      <c r="N90" s="89" t="s">
        <v>45</v>
      </c>
      <c r="O90" s="89" t="s">
        <v>212</v>
      </c>
      <c r="P90" s="89" t="s">
        <v>213</v>
      </c>
      <c r="Q90" s="89" t="s">
        <v>214</v>
      </c>
      <c r="R90" s="89" t="s">
        <v>215</v>
      </c>
      <c r="S90" s="89" t="s">
        <v>216</v>
      </c>
      <c r="T90" s="90" t="s">
        <v>217</v>
      </c>
    </row>
    <row r="91" spans="2:63" s="1" customFormat="1" ht="22.8" customHeight="1">
      <c r="B91" s="39"/>
      <c r="C91" s="95" t="s">
        <v>218</v>
      </c>
      <c r="D91" s="40"/>
      <c r="E91" s="40"/>
      <c r="F91" s="40"/>
      <c r="G91" s="40"/>
      <c r="H91" s="40"/>
      <c r="I91" s="144"/>
      <c r="J91" s="197">
        <f>BK91</f>
        <v>0</v>
      </c>
      <c r="K91" s="40"/>
      <c r="L91" s="44"/>
      <c r="M91" s="91"/>
      <c r="N91" s="92"/>
      <c r="O91" s="92"/>
      <c r="P91" s="198">
        <f>SUM(P92:P96)</f>
        <v>0</v>
      </c>
      <c r="Q91" s="92"/>
      <c r="R91" s="198">
        <f>SUM(R92:R96)</f>
        <v>0</v>
      </c>
      <c r="S91" s="92"/>
      <c r="T91" s="199">
        <f>SUM(T92:T96)</f>
        <v>0</v>
      </c>
      <c r="AT91" s="18" t="s">
        <v>74</v>
      </c>
      <c r="AU91" s="18" t="s">
        <v>177</v>
      </c>
      <c r="BK91" s="200">
        <f>SUM(BK92:BK96)</f>
        <v>0</v>
      </c>
    </row>
    <row r="92" spans="2:65" s="1" customFormat="1" ht="16.5" customHeight="1">
      <c r="B92" s="39"/>
      <c r="C92" s="217" t="s">
        <v>82</v>
      </c>
      <c r="D92" s="217" t="s">
        <v>223</v>
      </c>
      <c r="E92" s="218" t="s">
        <v>2787</v>
      </c>
      <c r="F92" s="219" t="s">
        <v>2788</v>
      </c>
      <c r="G92" s="220" t="s">
        <v>21</v>
      </c>
      <c r="H92" s="221">
        <v>1</v>
      </c>
      <c r="I92" s="222"/>
      <c r="J92" s="223">
        <f>ROUND(I92*H92,2)</f>
        <v>0</v>
      </c>
      <c r="K92" s="219" t="s">
        <v>21</v>
      </c>
      <c r="L92" s="44"/>
      <c r="M92" s="224" t="s">
        <v>21</v>
      </c>
      <c r="N92" s="225" t="s">
        <v>46</v>
      </c>
      <c r="O92" s="80"/>
      <c r="P92" s="226">
        <f>O92*H92</f>
        <v>0</v>
      </c>
      <c r="Q92" s="226">
        <v>0</v>
      </c>
      <c r="R92" s="226">
        <f>Q92*H92</f>
        <v>0</v>
      </c>
      <c r="S92" s="226">
        <v>0</v>
      </c>
      <c r="T92" s="227">
        <f>S92*H92</f>
        <v>0</v>
      </c>
      <c r="AR92" s="18" t="s">
        <v>228</v>
      </c>
      <c r="AT92" s="18" t="s">
        <v>223</v>
      </c>
      <c r="AU92" s="18" t="s">
        <v>75</v>
      </c>
      <c r="AY92" s="18" t="s">
        <v>221</v>
      </c>
      <c r="BE92" s="228">
        <f>IF(N92="základní",J92,0)</f>
        <v>0</v>
      </c>
      <c r="BF92" s="228">
        <f>IF(N92="snížená",J92,0)</f>
        <v>0</v>
      </c>
      <c r="BG92" s="228">
        <f>IF(N92="zákl. přenesená",J92,0)</f>
        <v>0</v>
      </c>
      <c r="BH92" s="228">
        <f>IF(N92="sníž. přenesená",J92,0)</f>
        <v>0</v>
      </c>
      <c r="BI92" s="228">
        <f>IF(N92="nulová",J92,0)</f>
        <v>0</v>
      </c>
      <c r="BJ92" s="18" t="s">
        <v>82</v>
      </c>
      <c r="BK92" s="228">
        <f>ROUND(I92*H92,2)</f>
        <v>0</v>
      </c>
      <c r="BL92" s="18" t="s">
        <v>228</v>
      </c>
      <c r="BM92" s="18" t="s">
        <v>84</v>
      </c>
    </row>
    <row r="93" spans="2:65" s="1" customFormat="1" ht="16.5" customHeight="1">
      <c r="B93" s="39"/>
      <c r="C93" s="217" t="s">
        <v>84</v>
      </c>
      <c r="D93" s="217" t="s">
        <v>223</v>
      </c>
      <c r="E93" s="218" t="s">
        <v>2789</v>
      </c>
      <c r="F93" s="219" t="s">
        <v>2790</v>
      </c>
      <c r="G93" s="220" t="s">
        <v>21</v>
      </c>
      <c r="H93" s="221">
        <v>1</v>
      </c>
      <c r="I93" s="222"/>
      <c r="J93" s="223">
        <f>ROUND(I93*H93,2)</f>
        <v>0</v>
      </c>
      <c r="K93" s="219" t="s">
        <v>21</v>
      </c>
      <c r="L93" s="44"/>
      <c r="M93" s="224" t="s">
        <v>21</v>
      </c>
      <c r="N93" s="225" t="s">
        <v>46</v>
      </c>
      <c r="O93" s="80"/>
      <c r="P93" s="226">
        <f>O93*H93</f>
        <v>0</v>
      </c>
      <c r="Q93" s="226">
        <v>0</v>
      </c>
      <c r="R93" s="226">
        <f>Q93*H93</f>
        <v>0</v>
      </c>
      <c r="S93" s="226">
        <v>0</v>
      </c>
      <c r="T93" s="227">
        <f>S93*H93</f>
        <v>0</v>
      </c>
      <c r="AR93" s="18" t="s">
        <v>228</v>
      </c>
      <c r="AT93" s="18" t="s">
        <v>223</v>
      </c>
      <c r="AU93" s="18" t="s">
        <v>75</v>
      </c>
      <c r="AY93" s="18" t="s">
        <v>221</v>
      </c>
      <c r="BE93" s="228">
        <f>IF(N93="základní",J93,0)</f>
        <v>0</v>
      </c>
      <c r="BF93" s="228">
        <f>IF(N93="snížená",J93,0)</f>
        <v>0</v>
      </c>
      <c r="BG93" s="228">
        <f>IF(N93="zákl. přenesená",J93,0)</f>
        <v>0</v>
      </c>
      <c r="BH93" s="228">
        <f>IF(N93="sníž. přenesená",J93,0)</f>
        <v>0</v>
      </c>
      <c r="BI93" s="228">
        <f>IF(N93="nulová",J93,0)</f>
        <v>0</v>
      </c>
      <c r="BJ93" s="18" t="s">
        <v>82</v>
      </c>
      <c r="BK93" s="228">
        <f>ROUND(I93*H93,2)</f>
        <v>0</v>
      </c>
      <c r="BL93" s="18" t="s">
        <v>228</v>
      </c>
      <c r="BM93" s="18" t="s">
        <v>228</v>
      </c>
    </row>
    <row r="94" spans="2:65" s="1" customFormat="1" ht="16.5" customHeight="1">
      <c r="B94" s="39"/>
      <c r="C94" s="217" t="s">
        <v>101</v>
      </c>
      <c r="D94" s="217" t="s">
        <v>223</v>
      </c>
      <c r="E94" s="218" t="s">
        <v>2791</v>
      </c>
      <c r="F94" s="219" t="s">
        <v>2792</v>
      </c>
      <c r="G94" s="220" t="s">
        <v>21</v>
      </c>
      <c r="H94" s="221">
        <v>1</v>
      </c>
      <c r="I94" s="222"/>
      <c r="J94" s="223">
        <f>ROUND(I94*H94,2)</f>
        <v>0</v>
      </c>
      <c r="K94" s="219" t="s">
        <v>21</v>
      </c>
      <c r="L94" s="44"/>
      <c r="M94" s="224" t="s">
        <v>21</v>
      </c>
      <c r="N94" s="225" t="s">
        <v>46</v>
      </c>
      <c r="O94" s="80"/>
      <c r="P94" s="226">
        <f>O94*H94</f>
        <v>0</v>
      </c>
      <c r="Q94" s="226">
        <v>0</v>
      </c>
      <c r="R94" s="226">
        <f>Q94*H94</f>
        <v>0</v>
      </c>
      <c r="S94" s="226">
        <v>0</v>
      </c>
      <c r="T94" s="227">
        <f>S94*H94</f>
        <v>0</v>
      </c>
      <c r="AR94" s="18" t="s">
        <v>228</v>
      </c>
      <c r="AT94" s="18" t="s">
        <v>223</v>
      </c>
      <c r="AU94" s="18" t="s">
        <v>75</v>
      </c>
      <c r="AY94" s="18" t="s">
        <v>221</v>
      </c>
      <c r="BE94" s="228">
        <f>IF(N94="základní",J94,0)</f>
        <v>0</v>
      </c>
      <c r="BF94" s="228">
        <f>IF(N94="snížená",J94,0)</f>
        <v>0</v>
      </c>
      <c r="BG94" s="228">
        <f>IF(N94="zákl. přenesená",J94,0)</f>
        <v>0</v>
      </c>
      <c r="BH94" s="228">
        <f>IF(N94="sníž. přenesená",J94,0)</f>
        <v>0</v>
      </c>
      <c r="BI94" s="228">
        <f>IF(N94="nulová",J94,0)</f>
        <v>0</v>
      </c>
      <c r="BJ94" s="18" t="s">
        <v>82</v>
      </c>
      <c r="BK94" s="228">
        <f>ROUND(I94*H94,2)</f>
        <v>0</v>
      </c>
      <c r="BL94" s="18" t="s">
        <v>228</v>
      </c>
      <c r="BM94" s="18" t="s">
        <v>271</v>
      </c>
    </row>
    <row r="95" spans="2:65" s="1" customFormat="1" ht="16.5" customHeight="1">
      <c r="B95" s="39"/>
      <c r="C95" s="217" t="s">
        <v>228</v>
      </c>
      <c r="D95" s="217" t="s">
        <v>223</v>
      </c>
      <c r="E95" s="218" t="s">
        <v>2793</v>
      </c>
      <c r="F95" s="219" t="s">
        <v>2794</v>
      </c>
      <c r="G95" s="220" t="s">
        <v>21</v>
      </c>
      <c r="H95" s="221">
        <v>1</v>
      </c>
      <c r="I95" s="222"/>
      <c r="J95" s="223">
        <f>ROUND(I95*H95,2)</f>
        <v>0</v>
      </c>
      <c r="K95" s="219" t="s">
        <v>21</v>
      </c>
      <c r="L95" s="44"/>
      <c r="M95" s="224" t="s">
        <v>21</v>
      </c>
      <c r="N95" s="225" t="s">
        <v>46</v>
      </c>
      <c r="O95" s="80"/>
      <c r="P95" s="226">
        <f>O95*H95</f>
        <v>0</v>
      </c>
      <c r="Q95" s="226">
        <v>0</v>
      </c>
      <c r="R95" s="226">
        <f>Q95*H95</f>
        <v>0</v>
      </c>
      <c r="S95" s="226">
        <v>0</v>
      </c>
      <c r="T95" s="227">
        <f>S95*H95</f>
        <v>0</v>
      </c>
      <c r="AR95" s="18" t="s">
        <v>228</v>
      </c>
      <c r="AT95" s="18" t="s">
        <v>223</v>
      </c>
      <c r="AU95" s="18" t="s">
        <v>75</v>
      </c>
      <c r="AY95" s="18" t="s">
        <v>221</v>
      </c>
      <c r="BE95" s="228">
        <f>IF(N95="základní",J95,0)</f>
        <v>0</v>
      </c>
      <c r="BF95" s="228">
        <f>IF(N95="snížená",J95,0)</f>
        <v>0</v>
      </c>
      <c r="BG95" s="228">
        <f>IF(N95="zákl. přenesená",J95,0)</f>
        <v>0</v>
      </c>
      <c r="BH95" s="228">
        <f>IF(N95="sníž. přenesená",J95,0)</f>
        <v>0</v>
      </c>
      <c r="BI95" s="228">
        <f>IF(N95="nulová",J95,0)</f>
        <v>0</v>
      </c>
      <c r="BJ95" s="18" t="s">
        <v>82</v>
      </c>
      <c r="BK95" s="228">
        <f>ROUND(I95*H95,2)</f>
        <v>0</v>
      </c>
      <c r="BL95" s="18" t="s">
        <v>228</v>
      </c>
      <c r="BM95" s="18" t="s">
        <v>282</v>
      </c>
    </row>
    <row r="96" spans="2:65" s="1" customFormat="1" ht="16.5" customHeight="1">
      <c r="B96" s="39"/>
      <c r="C96" s="217" t="s">
        <v>267</v>
      </c>
      <c r="D96" s="217" t="s">
        <v>223</v>
      </c>
      <c r="E96" s="218" t="s">
        <v>2795</v>
      </c>
      <c r="F96" s="219" t="s">
        <v>2796</v>
      </c>
      <c r="G96" s="220" t="s">
        <v>21</v>
      </c>
      <c r="H96" s="221">
        <v>1</v>
      </c>
      <c r="I96" s="222"/>
      <c r="J96" s="223">
        <f>ROUND(I96*H96,2)</f>
        <v>0</v>
      </c>
      <c r="K96" s="219" t="s">
        <v>21</v>
      </c>
      <c r="L96" s="44"/>
      <c r="M96" s="290" t="s">
        <v>21</v>
      </c>
      <c r="N96" s="291" t="s">
        <v>46</v>
      </c>
      <c r="O96" s="287"/>
      <c r="P96" s="288">
        <f>O96*H96</f>
        <v>0</v>
      </c>
      <c r="Q96" s="288">
        <v>0</v>
      </c>
      <c r="R96" s="288">
        <f>Q96*H96</f>
        <v>0</v>
      </c>
      <c r="S96" s="288">
        <v>0</v>
      </c>
      <c r="T96" s="289">
        <f>S96*H96</f>
        <v>0</v>
      </c>
      <c r="AR96" s="18" t="s">
        <v>228</v>
      </c>
      <c r="AT96" s="18" t="s">
        <v>223</v>
      </c>
      <c r="AU96" s="18" t="s">
        <v>75</v>
      </c>
      <c r="AY96" s="18" t="s">
        <v>221</v>
      </c>
      <c r="BE96" s="228">
        <f>IF(N96="základní",J96,0)</f>
        <v>0</v>
      </c>
      <c r="BF96" s="228">
        <f>IF(N96="snížená",J96,0)</f>
        <v>0</v>
      </c>
      <c r="BG96" s="228">
        <f>IF(N96="zákl. přenesená",J96,0)</f>
        <v>0</v>
      </c>
      <c r="BH96" s="228">
        <f>IF(N96="sníž. přenesená",J96,0)</f>
        <v>0</v>
      </c>
      <c r="BI96" s="228">
        <f>IF(N96="nulová",J96,0)</f>
        <v>0</v>
      </c>
      <c r="BJ96" s="18" t="s">
        <v>82</v>
      </c>
      <c r="BK96" s="228">
        <f>ROUND(I96*H96,2)</f>
        <v>0</v>
      </c>
      <c r="BL96" s="18" t="s">
        <v>228</v>
      </c>
      <c r="BM96" s="18" t="s">
        <v>292</v>
      </c>
    </row>
    <row r="97" spans="2:12" s="1" customFormat="1" ht="6.95" customHeight="1">
      <c r="B97" s="58"/>
      <c r="C97" s="59"/>
      <c r="D97" s="59"/>
      <c r="E97" s="59"/>
      <c r="F97" s="59"/>
      <c r="G97" s="59"/>
      <c r="H97" s="59"/>
      <c r="I97" s="168"/>
      <c r="J97" s="59"/>
      <c r="K97" s="59"/>
      <c r="L97" s="44"/>
    </row>
  </sheetData>
  <sheetProtection password="CC35" sheet="1" objects="1" scenarios="1" formatColumns="0" formatRows="0" autoFilter="0"/>
  <autoFilter ref="C90:K96"/>
  <mergeCells count="15">
    <mergeCell ref="E7:H7"/>
    <mergeCell ref="E11:H11"/>
    <mergeCell ref="E9:H9"/>
    <mergeCell ref="E13:H13"/>
    <mergeCell ref="E22:H22"/>
    <mergeCell ref="E31:H31"/>
    <mergeCell ref="E52:H52"/>
    <mergeCell ref="E56:H56"/>
    <mergeCell ref="E54:H54"/>
    <mergeCell ref="E58:H58"/>
    <mergeCell ref="E77:H77"/>
    <mergeCell ref="E81:H81"/>
    <mergeCell ref="E79:H79"/>
    <mergeCell ref="E83:H8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B2:BM106"/>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7"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8" t="s">
        <v>144</v>
      </c>
    </row>
    <row r="3" spans="2:46" ht="6.95" customHeight="1">
      <c r="B3" s="138"/>
      <c r="C3" s="139"/>
      <c r="D3" s="139"/>
      <c r="E3" s="139"/>
      <c r="F3" s="139"/>
      <c r="G3" s="139"/>
      <c r="H3" s="139"/>
      <c r="I3" s="140"/>
      <c r="J3" s="139"/>
      <c r="K3" s="139"/>
      <c r="L3" s="21"/>
      <c r="AT3" s="18" t="s">
        <v>84</v>
      </c>
    </row>
    <row r="4" spans="2:46" ht="24.95" customHeight="1">
      <c r="B4" s="21"/>
      <c r="D4" s="141" t="s">
        <v>169</v>
      </c>
      <c r="L4" s="21"/>
      <c r="M4" s="25" t="s">
        <v>10</v>
      </c>
      <c r="AT4" s="18" t="s">
        <v>4</v>
      </c>
    </row>
    <row r="5" spans="2:12" ht="6.95" customHeight="1">
      <c r="B5" s="21"/>
      <c r="L5" s="21"/>
    </row>
    <row r="6" spans="2:12" ht="12" customHeight="1">
      <c r="B6" s="21"/>
      <c r="D6" s="142" t="s">
        <v>16</v>
      </c>
      <c r="L6" s="21"/>
    </row>
    <row r="7" spans="2:12" ht="16.5" customHeight="1">
      <c r="B7" s="21"/>
      <c r="E7" s="143" t="str">
        <f>'Rekapitulace stavby'!K6</f>
        <v>Vestavba podkroví ZŠ Kmochova</v>
      </c>
      <c r="F7" s="142"/>
      <c r="G7" s="142"/>
      <c r="H7" s="142"/>
      <c r="L7" s="21"/>
    </row>
    <row r="8" spans="2:12" ht="12">
      <c r="B8" s="21"/>
      <c r="D8" s="142" t="s">
        <v>170</v>
      </c>
      <c r="L8" s="21"/>
    </row>
    <row r="9" spans="2:12" ht="16.5" customHeight="1">
      <c r="B9" s="21"/>
      <c r="E9" s="143" t="s">
        <v>171</v>
      </c>
      <c r="L9" s="21"/>
    </row>
    <row r="10" spans="2:12" ht="12" customHeight="1">
      <c r="B10" s="21"/>
      <c r="D10" s="142" t="s">
        <v>172</v>
      </c>
      <c r="L10" s="21"/>
    </row>
    <row r="11" spans="2:12" s="1" customFormat="1" ht="16.5" customHeight="1">
      <c r="B11" s="44"/>
      <c r="E11" s="142" t="s">
        <v>2797</v>
      </c>
      <c r="F11" s="1"/>
      <c r="G11" s="1"/>
      <c r="H11" s="1"/>
      <c r="I11" s="144"/>
      <c r="L11" s="44"/>
    </row>
    <row r="12" spans="2:12" s="1" customFormat="1" ht="12" customHeight="1">
      <c r="B12" s="44"/>
      <c r="D12" s="142" t="s">
        <v>2535</v>
      </c>
      <c r="I12" s="144"/>
      <c r="L12" s="44"/>
    </row>
    <row r="13" spans="2:12" s="1" customFormat="1" ht="36.95" customHeight="1">
      <c r="B13" s="44"/>
      <c r="E13" s="145" t="s">
        <v>2798</v>
      </c>
      <c r="F13" s="1"/>
      <c r="G13" s="1"/>
      <c r="H13" s="1"/>
      <c r="I13" s="144"/>
      <c r="L13" s="44"/>
    </row>
    <row r="14" spans="2:12" s="1" customFormat="1" ht="12">
      <c r="B14" s="44"/>
      <c r="I14" s="144"/>
      <c r="L14" s="44"/>
    </row>
    <row r="15" spans="2:12" s="1" customFormat="1" ht="12" customHeight="1">
      <c r="B15" s="44"/>
      <c r="D15" s="142" t="s">
        <v>18</v>
      </c>
      <c r="F15" s="18" t="s">
        <v>21</v>
      </c>
      <c r="I15" s="146" t="s">
        <v>20</v>
      </c>
      <c r="J15" s="18" t="s">
        <v>21</v>
      </c>
      <c r="L15" s="44"/>
    </row>
    <row r="16" spans="2:12" s="1" customFormat="1" ht="12" customHeight="1">
      <c r="B16" s="44"/>
      <c r="D16" s="142" t="s">
        <v>22</v>
      </c>
      <c r="F16" s="18" t="s">
        <v>23</v>
      </c>
      <c r="I16" s="146" t="s">
        <v>24</v>
      </c>
      <c r="J16" s="147" t="str">
        <f>'Rekapitulace stavby'!AN8</f>
        <v>8. 11. 2018</v>
      </c>
      <c r="L16" s="44"/>
    </row>
    <row r="17" spans="2:12" s="1" customFormat="1" ht="10.8" customHeight="1">
      <c r="B17" s="44"/>
      <c r="I17" s="144"/>
      <c r="L17" s="44"/>
    </row>
    <row r="18" spans="2:12" s="1" customFormat="1" ht="12" customHeight="1">
      <c r="B18" s="44"/>
      <c r="D18" s="142" t="s">
        <v>26</v>
      </c>
      <c r="I18" s="146" t="s">
        <v>27</v>
      </c>
      <c r="J18" s="18" t="s">
        <v>28</v>
      </c>
      <c r="L18" s="44"/>
    </row>
    <row r="19" spans="2:12" s="1" customFormat="1" ht="18" customHeight="1">
      <c r="B19" s="44"/>
      <c r="E19" s="18" t="s">
        <v>29</v>
      </c>
      <c r="I19" s="146" t="s">
        <v>30</v>
      </c>
      <c r="J19" s="18" t="s">
        <v>21</v>
      </c>
      <c r="L19" s="44"/>
    </row>
    <row r="20" spans="2:12" s="1" customFormat="1" ht="6.95" customHeight="1">
      <c r="B20" s="44"/>
      <c r="I20" s="144"/>
      <c r="L20" s="44"/>
    </row>
    <row r="21" spans="2:12" s="1" customFormat="1" ht="12" customHeight="1">
      <c r="B21" s="44"/>
      <c r="D21" s="142" t="s">
        <v>31</v>
      </c>
      <c r="I21" s="146" t="s">
        <v>27</v>
      </c>
      <c r="J21" s="34" t="str">
        <f>'Rekapitulace stavby'!AN13</f>
        <v>Vyplň údaj</v>
      </c>
      <c r="L21" s="44"/>
    </row>
    <row r="22" spans="2:12" s="1" customFormat="1" ht="18" customHeight="1">
      <c r="B22" s="44"/>
      <c r="E22" s="34" t="str">
        <f>'Rekapitulace stavby'!E14</f>
        <v>Vyplň údaj</v>
      </c>
      <c r="F22" s="18"/>
      <c r="G22" s="18"/>
      <c r="H22" s="18"/>
      <c r="I22" s="146" t="s">
        <v>30</v>
      </c>
      <c r="J22" s="34" t="str">
        <f>'Rekapitulace stavby'!AN14</f>
        <v>Vyplň údaj</v>
      </c>
      <c r="L22" s="44"/>
    </row>
    <row r="23" spans="2:12" s="1" customFormat="1" ht="6.95" customHeight="1">
      <c r="B23" s="44"/>
      <c r="I23" s="144"/>
      <c r="L23" s="44"/>
    </row>
    <row r="24" spans="2:12" s="1" customFormat="1" ht="12" customHeight="1">
      <c r="B24" s="44"/>
      <c r="D24" s="142" t="s">
        <v>33</v>
      </c>
      <c r="I24" s="146" t="s">
        <v>27</v>
      </c>
      <c r="J24" s="18" t="s">
        <v>21</v>
      </c>
      <c r="L24" s="44"/>
    </row>
    <row r="25" spans="2:12" s="1" customFormat="1" ht="18" customHeight="1">
      <c r="B25" s="44"/>
      <c r="E25" s="18" t="s">
        <v>34</v>
      </c>
      <c r="I25" s="146" t="s">
        <v>30</v>
      </c>
      <c r="J25" s="18" t="s">
        <v>21</v>
      </c>
      <c r="L25" s="44"/>
    </row>
    <row r="26" spans="2:12" s="1" customFormat="1" ht="6.95" customHeight="1">
      <c r="B26" s="44"/>
      <c r="I26" s="144"/>
      <c r="L26" s="44"/>
    </row>
    <row r="27" spans="2:12" s="1" customFormat="1" ht="12" customHeight="1">
      <c r="B27" s="44"/>
      <c r="D27" s="142" t="s">
        <v>36</v>
      </c>
      <c r="I27" s="146" t="s">
        <v>27</v>
      </c>
      <c r="J27" s="18" t="s">
        <v>37</v>
      </c>
      <c r="L27" s="44"/>
    </row>
    <row r="28" spans="2:12" s="1" customFormat="1" ht="18" customHeight="1">
      <c r="B28" s="44"/>
      <c r="E28" s="18" t="s">
        <v>38</v>
      </c>
      <c r="I28" s="146" t="s">
        <v>30</v>
      </c>
      <c r="J28" s="18" t="s">
        <v>21</v>
      </c>
      <c r="L28" s="44"/>
    </row>
    <row r="29" spans="2:12" s="1" customFormat="1" ht="6.95" customHeight="1">
      <c r="B29" s="44"/>
      <c r="I29" s="144"/>
      <c r="L29" s="44"/>
    </row>
    <row r="30" spans="2:12" s="1" customFormat="1" ht="12" customHeight="1">
      <c r="B30" s="44"/>
      <c r="D30" s="142" t="s">
        <v>39</v>
      </c>
      <c r="I30" s="144"/>
      <c r="L30" s="44"/>
    </row>
    <row r="31" spans="2:12" s="7" customFormat="1" ht="45" customHeight="1">
      <c r="B31" s="148"/>
      <c r="E31" s="149" t="s">
        <v>40</v>
      </c>
      <c r="F31" s="149"/>
      <c r="G31" s="149"/>
      <c r="H31" s="149"/>
      <c r="I31" s="150"/>
      <c r="L31" s="148"/>
    </row>
    <row r="32" spans="2:12" s="1" customFormat="1" ht="6.95" customHeight="1">
      <c r="B32" s="44"/>
      <c r="I32" s="144"/>
      <c r="L32" s="44"/>
    </row>
    <row r="33" spans="2:12" s="1" customFormat="1" ht="6.95" customHeight="1">
      <c r="B33" s="44"/>
      <c r="D33" s="72"/>
      <c r="E33" s="72"/>
      <c r="F33" s="72"/>
      <c r="G33" s="72"/>
      <c r="H33" s="72"/>
      <c r="I33" s="151"/>
      <c r="J33" s="72"/>
      <c r="K33" s="72"/>
      <c r="L33" s="44"/>
    </row>
    <row r="34" spans="2:12" s="1" customFormat="1" ht="25.4" customHeight="1">
      <c r="B34" s="44"/>
      <c r="D34" s="152" t="s">
        <v>41</v>
      </c>
      <c r="I34" s="144"/>
      <c r="J34" s="153">
        <f>ROUND(J91,2)</f>
        <v>0</v>
      </c>
      <c r="L34" s="44"/>
    </row>
    <row r="35" spans="2:12" s="1" customFormat="1" ht="6.95" customHeight="1">
      <c r="B35" s="44"/>
      <c r="D35" s="72"/>
      <c r="E35" s="72"/>
      <c r="F35" s="72"/>
      <c r="G35" s="72"/>
      <c r="H35" s="72"/>
      <c r="I35" s="151"/>
      <c r="J35" s="72"/>
      <c r="K35" s="72"/>
      <c r="L35" s="44"/>
    </row>
    <row r="36" spans="2:12" s="1" customFormat="1" ht="14.4" customHeight="1">
      <c r="B36" s="44"/>
      <c r="F36" s="154" t="s">
        <v>43</v>
      </c>
      <c r="I36" s="155" t="s">
        <v>42</v>
      </c>
      <c r="J36" s="154" t="s">
        <v>44</v>
      </c>
      <c r="L36" s="44"/>
    </row>
    <row r="37" spans="2:12" s="1" customFormat="1" ht="14.4" customHeight="1">
      <c r="B37" s="44"/>
      <c r="D37" s="142" t="s">
        <v>45</v>
      </c>
      <c r="E37" s="142" t="s">
        <v>46</v>
      </c>
      <c r="F37" s="156">
        <f>ROUND((SUM(BE91:BE105)),2)</f>
        <v>0</v>
      </c>
      <c r="I37" s="157">
        <v>0.21</v>
      </c>
      <c r="J37" s="156">
        <f>ROUND(((SUM(BE91:BE105))*I37),2)</f>
        <v>0</v>
      </c>
      <c r="L37" s="44"/>
    </row>
    <row r="38" spans="2:12" s="1" customFormat="1" ht="14.4" customHeight="1">
      <c r="B38" s="44"/>
      <c r="E38" s="142" t="s">
        <v>47</v>
      </c>
      <c r="F38" s="156">
        <f>ROUND((SUM(BF91:BF105)),2)</f>
        <v>0</v>
      </c>
      <c r="I38" s="157">
        <v>0.15</v>
      </c>
      <c r="J38" s="156">
        <f>ROUND(((SUM(BF91:BF105))*I38),2)</f>
        <v>0</v>
      </c>
      <c r="L38" s="44"/>
    </row>
    <row r="39" spans="2:12" s="1" customFormat="1" ht="14.4" customHeight="1" hidden="1">
      <c r="B39" s="44"/>
      <c r="E39" s="142" t="s">
        <v>48</v>
      </c>
      <c r="F39" s="156">
        <f>ROUND((SUM(BG91:BG105)),2)</f>
        <v>0</v>
      </c>
      <c r="I39" s="157">
        <v>0.21</v>
      </c>
      <c r="J39" s="156">
        <f>0</f>
        <v>0</v>
      </c>
      <c r="L39" s="44"/>
    </row>
    <row r="40" spans="2:12" s="1" customFormat="1" ht="14.4" customHeight="1" hidden="1">
      <c r="B40" s="44"/>
      <c r="E40" s="142" t="s">
        <v>49</v>
      </c>
      <c r="F40" s="156">
        <f>ROUND((SUM(BH91:BH105)),2)</f>
        <v>0</v>
      </c>
      <c r="I40" s="157">
        <v>0.15</v>
      </c>
      <c r="J40" s="156">
        <f>0</f>
        <v>0</v>
      </c>
      <c r="L40" s="44"/>
    </row>
    <row r="41" spans="2:12" s="1" customFormat="1" ht="14.4" customHeight="1" hidden="1">
      <c r="B41" s="44"/>
      <c r="E41" s="142" t="s">
        <v>50</v>
      </c>
      <c r="F41" s="156">
        <f>ROUND((SUM(BI91:BI105)),2)</f>
        <v>0</v>
      </c>
      <c r="I41" s="157">
        <v>0</v>
      </c>
      <c r="J41" s="156">
        <f>0</f>
        <v>0</v>
      </c>
      <c r="L41" s="44"/>
    </row>
    <row r="42" spans="2:12" s="1" customFormat="1" ht="6.95" customHeight="1">
      <c r="B42" s="44"/>
      <c r="I42" s="144"/>
      <c r="L42" s="44"/>
    </row>
    <row r="43" spans="2:12" s="1" customFormat="1" ht="25.4" customHeight="1">
      <c r="B43" s="44"/>
      <c r="C43" s="158"/>
      <c r="D43" s="159" t="s">
        <v>51</v>
      </c>
      <c r="E43" s="160"/>
      <c r="F43" s="160"/>
      <c r="G43" s="161" t="s">
        <v>52</v>
      </c>
      <c r="H43" s="162" t="s">
        <v>53</v>
      </c>
      <c r="I43" s="163"/>
      <c r="J43" s="164">
        <f>SUM(J34:J41)</f>
        <v>0</v>
      </c>
      <c r="K43" s="165"/>
      <c r="L43" s="44"/>
    </row>
    <row r="44" spans="2:12" s="1" customFormat="1" ht="14.4" customHeight="1">
      <c r="B44" s="166"/>
      <c r="C44" s="167"/>
      <c r="D44" s="167"/>
      <c r="E44" s="167"/>
      <c r="F44" s="167"/>
      <c r="G44" s="167"/>
      <c r="H44" s="167"/>
      <c r="I44" s="168"/>
      <c r="J44" s="167"/>
      <c r="K44" s="167"/>
      <c r="L44" s="44"/>
    </row>
    <row r="48" spans="2:12" s="1" customFormat="1" ht="6.95" customHeight="1">
      <c r="B48" s="169"/>
      <c r="C48" s="170"/>
      <c r="D48" s="170"/>
      <c r="E48" s="170"/>
      <c r="F48" s="170"/>
      <c r="G48" s="170"/>
      <c r="H48" s="170"/>
      <c r="I48" s="171"/>
      <c r="J48" s="170"/>
      <c r="K48" s="170"/>
      <c r="L48" s="44"/>
    </row>
    <row r="49" spans="2:12" s="1" customFormat="1" ht="24.95" customHeight="1">
      <c r="B49" s="39"/>
      <c r="C49" s="24" t="s">
        <v>174</v>
      </c>
      <c r="D49" s="40"/>
      <c r="E49" s="40"/>
      <c r="F49" s="40"/>
      <c r="G49" s="40"/>
      <c r="H49" s="40"/>
      <c r="I49" s="144"/>
      <c r="J49" s="40"/>
      <c r="K49" s="40"/>
      <c r="L49" s="44"/>
    </row>
    <row r="50" spans="2:12" s="1" customFormat="1" ht="6.95" customHeight="1">
      <c r="B50" s="39"/>
      <c r="C50" s="40"/>
      <c r="D50" s="40"/>
      <c r="E50" s="40"/>
      <c r="F50" s="40"/>
      <c r="G50" s="40"/>
      <c r="H50" s="40"/>
      <c r="I50" s="144"/>
      <c r="J50" s="40"/>
      <c r="K50" s="40"/>
      <c r="L50" s="44"/>
    </row>
    <row r="51" spans="2:12" s="1" customFormat="1" ht="12" customHeight="1">
      <c r="B51" s="39"/>
      <c r="C51" s="33" t="s">
        <v>16</v>
      </c>
      <c r="D51" s="40"/>
      <c r="E51" s="40"/>
      <c r="F51" s="40"/>
      <c r="G51" s="40"/>
      <c r="H51" s="40"/>
      <c r="I51" s="144"/>
      <c r="J51" s="40"/>
      <c r="K51" s="40"/>
      <c r="L51" s="44"/>
    </row>
    <row r="52" spans="2:12" s="1" customFormat="1" ht="16.5" customHeight="1">
      <c r="B52" s="39"/>
      <c r="C52" s="40"/>
      <c r="D52" s="40"/>
      <c r="E52" s="172" t="str">
        <f>E7</f>
        <v>Vestavba podkroví ZŠ Kmochova</v>
      </c>
      <c r="F52" s="33"/>
      <c r="G52" s="33"/>
      <c r="H52" s="33"/>
      <c r="I52" s="144"/>
      <c r="J52" s="40"/>
      <c r="K52" s="40"/>
      <c r="L52" s="44"/>
    </row>
    <row r="53" spans="2:12" ht="12" customHeight="1">
      <c r="B53" s="22"/>
      <c r="C53" s="33" t="s">
        <v>170</v>
      </c>
      <c r="D53" s="23"/>
      <c r="E53" s="23"/>
      <c r="F53" s="23"/>
      <c r="G53" s="23"/>
      <c r="H53" s="23"/>
      <c r="I53" s="137"/>
      <c r="J53" s="23"/>
      <c r="K53" s="23"/>
      <c r="L53" s="21"/>
    </row>
    <row r="54" spans="2:12" ht="16.5" customHeight="1">
      <c r="B54" s="22"/>
      <c r="C54" s="23"/>
      <c r="D54" s="23"/>
      <c r="E54" s="172" t="s">
        <v>171</v>
      </c>
      <c r="F54" s="23"/>
      <c r="G54" s="23"/>
      <c r="H54" s="23"/>
      <c r="I54" s="137"/>
      <c r="J54" s="23"/>
      <c r="K54" s="23"/>
      <c r="L54" s="21"/>
    </row>
    <row r="55" spans="2:12" ht="12" customHeight="1">
      <c r="B55" s="22"/>
      <c r="C55" s="33" t="s">
        <v>172</v>
      </c>
      <c r="D55" s="23"/>
      <c r="E55" s="23"/>
      <c r="F55" s="23"/>
      <c r="G55" s="23"/>
      <c r="H55" s="23"/>
      <c r="I55" s="137"/>
      <c r="J55" s="23"/>
      <c r="K55" s="23"/>
      <c r="L55" s="21"/>
    </row>
    <row r="56" spans="2:12" s="1" customFormat="1" ht="16.5" customHeight="1">
      <c r="B56" s="39"/>
      <c r="C56" s="40"/>
      <c r="D56" s="40"/>
      <c r="E56" s="33" t="s">
        <v>2797</v>
      </c>
      <c r="F56" s="40"/>
      <c r="G56" s="40"/>
      <c r="H56" s="40"/>
      <c r="I56" s="144"/>
      <c r="J56" s="40"/>
      <c r="K56" s="40"/>
      <c r="L56" s="44"/>
    </row>
    <row r="57" spans="2:12" s="1" customFormat="1" ht="12" customHeight="1">
      <c r="B57" s="39"/>
      <c r="C57" s="33" t="s">
        <v>2535</v>
      </c>
      <c r="D57" s="40"/>
      <c r="E57" s="40"/>
      <c r="F57" s="40"/>
      <c r="G57" s="40"/>
      <c r="H57" s="40"/>
      <c r="I57" s="144"/>
      <c r="J57" s="40"/>
      <c r="K57" s="40"/>
      <c r="L57" s="44"/>
    </row>
    <row r="58" spans="2:12" s="1" customFormat="1" ht="16.5" customHeight="1">
      <c r="B58" s="39"/>
      <c r="C58" s="40"/>
      <c r="D58" s="40"/>
      <c r="E58" s="65" t="str">
        <f>E13</f>
        <v>SO-01.6.1 - Větrání učeben</v>
      </c>
      <c r="F58" s="40"/>
      <c r="G58" s="40"/>
      <c r="H58" s="40"/>
      <c r="I58" s="144"/>
      <c r="J58" s="40"/>
      <c r="K58" s="40"/>
      <c r="L58" s="44"/>
    </row>
    <row r="59" spans="2:12" s="1" customFormat="1" ht="6.95" customHeight="1">
      <c r="B59" s="39"/>
      <c r="C59" s="40"/>
      <c r="D59" s="40"/>
      <c r="E59" s="40"/>
      <c r="F59" s="40"/>
      <c r="G59" s="40"/>
      <c r="H59" s="40"/>
      <c r="I59" s="144"/>
      <c r="J59" s="40"/>
      <c r="K59" s="40"/>
      <c r="L59" s="44"/>
    </row>
    <row r="60" spans="2:12" s="1" customFormat="1" ht="12" customHeight="1">
      <c r="B60" s="39"/>
      <c r="C60" s="33" t="s">
        <v>22</v>
      </c>
      <c r="D60" s="40"/>
      <c r="E60" s="40"/>
      <c r="F60" s="28" t="str">
        <f>F16</f>
        <v>Kmochova č.p. 943</v>
      </c>
      <c r="G60" s="40"/>
      <c r="H60" s="40"/>
      <c r="I60" s="146" t="s">
        <v>24</v>
      </c>
      <c r="J60" s="68" t="str">
        <f>IF(J16="","",J16)</f>
        <v>8. 11. 2018</v>
      </c>
      <c r="K60" s="40"/>
      <c r="L60" s="44"/>
    </row>
    <row r="61" spans="2:12" s="1" customFormat="1" ht="6.95" customHeight="1">
      <c r="B61" s="39"/>
      <c r="C61" s="40"/>
      <c r="D61" s="40"/>
      <c r="E61" s="40"/>
      <c r="F61" s="40"/>
      <c r="G61" s="40"/>
      <c r="H61" s="40"/>
      <c r="I61" s="144"/>
      <c r="J61" s="40"/>
      <c r="K61" s="40"/>
      <c r="L61" s="44"/>
    </row>
    <row r="62" spans="2:12" s="1" customFormat="1" ht="13.65" customHeight="1">
      <c r="B62" s="39"/>
      <c r="C62" s="33" t="s">
        <v>26</v>
      </c>
      <c r="D62" s="40"/>
      <c r="E62" s="40"/>
      <c r="F62" s="28" t="str">
        <f>E19</f>
        <v>SONET Building s.r.o</v>
      </c>
      <c r="G62" s="40"/>
      <c r="H62" s="40"/>
      <c r="I62" s="146" t="s">
        <v>33</v>
      </c>
      <c r="J62" s="37" t="str">
        <f>E25</f>
        <v>Sodomka Lukáš</v>
      </c>
      <c r="K62" s="40"/>
      <c r="L62" s="44"/>
    </row>
    <row r="63" spans="2:12" s="1" customFormat="1" ht="13.65" customHeight="1">
      <c r="B63" s="39"/>
      <c r="C63" s="33" t="s">
        <v>31</v>
      </c>
      <c r="D63" s="40"/>
      <c r="E63" s="40"/>
      <c r="F63" s="28" t="str">
        <f>IF(E22="","",E22)</f>
        <v>Vyplň údaj</v>
      </c>
      <c r="G63" s="40"/>
      <c r="H63" s="40"/>
      <c r="I63" s="146" t="s">
        <v>36</v>
      </c>
      <c r="J63" s="37" t="str">
        <f>E28</f>
        <v>Toman Martin</v>
      </c>
      <c r="K63" s="40"/>
      <c r="L63" s="44"/>
    </row>
    <row r="64" spans="2:12" s="1" customFormat="1" ht="10.3" customHeight="1">
      <c r="B64" s="39"/>
      <c r="C64" s="40"/>
      <c r="D64" s="40"/>
      <c r="E64" s="40"/>
      <c r="F64" s="40"/>
      <c r="G64" s="40"/>
      <c r="H64" s="40"/>
      <c r="I64" s="144"/>
      <c r="J64" s="40"/>
      <c r="K64" s="40"/>
      <c r="L64" s="44"/>
    </row>
    <row r="65" spans="2:12" s="1" customFormat="1" ht="29.25" customHeight="1">
      <c r="B65" s="39"/>
      <c r="C65" s="173" t="s">
        <v>175</v>
      </c>
      <c r="D65" s="174"/>
      <c r="E65" s="174"/>
      <c r="F65" s="174"/>
      <c r="G65" s="174"/>
      <c r="H65" s="174"/>
      <c r="I65" s="175"/>
      <c r="J65" s="176" t="s">
        <v>176</v>
      </c>
      <c r="K65" s="174"/>
      <c r="L65" s="44"/>
    </row>
    <row r="66" spans="2:12" s="1" customFormat="1" ht="10.3" customHeight="1">
      <c r="B66" s="39"/>
      <c r="C66" s="40"/>
      <c r="D66" s="40"/>
      <c r="E66" s="40"/>
      <c r="F66" s="40"/>
      <c r="G66" s="40"/>
      <c r="H66" s="40"/>
      <c r="I66" s="144"/>
      <c r="J66" s="40"/>
      <c r="K66" s="40"/>
      <c r="L66" s="44"/>
    </row>
    <row r="67" spans="2:47" s="1" customFormat="1" ht="22.8" customHeight="1">
      <c r="B67" s="39"/>
      <c r="C67" s="177" t="s">
        <v>73</v>
      </c>
      <c r="D67" s="40"/>
      <c r="E67" s="40"/>
      <c r="F67" s="40"/>
      <c r="G67" s="40"/>
      <c r="H67" s="40"/>
      <c r="I67" s="144"/>
      <c r="J67" s="98">
        <f>J91</f>
        <v>0</v>
      </c>
      <c r="K67" s="40"/>
      <c r="L67" s="44"/>
      <c r="AU67" s="18" t="s">
        <v>177</v>
      </c>
    </row>
    <row r="68" spans="2:12" s="1" customFormat="1" ht="21.8" customHeight="1">
      <c r="B68" s="39"/>
      <c r="C68" s="40"/>
      <c r="D68" s="40"/>
      <c r="E68" s="40"/>
      <c r="F68" s="40"/>
      <c r="G68" s="40"/>
      <c r="H68" s="40"/>
      <c r="I68" s="144"/>
      <c r="J68" s="40"/>
      <c r="K68" s="40"/>
      <c r="L68" s="44"/>
    </row>
    <row r="69" spans="2:12" s="1" customFormat="1" ht="6.95" customHeight="1">
      <c r="B69" s="58"/>
      <c r="C69" s="59"/>
      <c r="D69" s="59"/>
      <c r="E69" s="59"/>
      <c r="F69" s="59"/>
      <c r="G69" s="59"/>
      <c r="H69" s="59"/>
      <c r="I69" s="168"/>
      <c r="J69" s="59"/>
      <c r="K69" s="59"/>
      <c r="L69" s="44"/>
    </row>
    <row r="73" spans="2:12" s="1" customFormat="1" ht="6.95" customHeight="1">
      <c r="B73" s="60"/>
      <c r="C73" s="61"/>
      <c r="D73" s="61"/>
      <c r="E73" s="61"/>
      <c r="F73" s="61"/>
      <c r="G73" s="61"/>
      <c r="H73" s="61"/>
      <c r="I73" s="171"/>
      <c r="J73" s="61"/>
      <c r="K73" s="61"/>
      <c r="L73" s="44"/>
    </row>
    <row r="74" spans="2:12" s="1" customFormat="1" ht="24.95" customHeight="1">
      <c r="B74" s="39"/>
      <c r="C74" s="24" t="s">
        <v>206</v>
      </c>
      <c r="D74" s="40"/>
      <c r="E74" s="40"/>
      <c r="F74" s="40"/>
      <c r="G74" s="40"/>
      <c r="H74" s="40"/>
      <c r="I74" s="144"/>
      <c r="J74" s="40"/>
      <c r="K74" s="40"/>
      <c r="L74" s="44"/>
    </row>
    <row r="75" spans="2:12" s="1" customFormat="1" ht="6.95" customHeight="1">
      <c r="B75" s="39"/>
      <c r="C75" s="40"/>
      <c r="D75" s="40"/>
      <c r="E75" s="40"/>
      <c r="F75" s="40"/>
      <c r="G75" s="40"/>
      <c r="H75" s="40"/>
      <c r="I75" s="144"/>
      <c r="J75" s="40"/>
      <c r="K75" s="40"/>
      <c r="L75" s="44"/>
    </row>
    <row r="76" spans="2:12" s="1" customFormat="1" ht="12" customHeight="1">
      <c r="B76" s="39"/>
      <c r="C76" s="33" t="s">
        <v>16</v>
      </c>
      <c r="D76" s="40"/>
      <c r="E76" s="40"/>
      <c r="F76" s="40"/>
      <c r="G76" s="40"/>
      <c r="H76" s="40"/>
      <c r="I76" s="144"/>
      <c r="J76" s="40"/>
      <c r="K76" s="40"/>
      <c r="L76" s="44"/>
    </row>
    <row r="77" spans="2:12" s="1" customFormat="1" ht="16.5" customHeight="1">
      <c r="B77" s="39"/>
      <c r="C77" s="40"/>
      <c r="D77" s="40"/>
      <c r="E77" s="172" t="str">
        <f>E7</f>
        <v>Vestavba podkroví ZŠ Kmochova</v>
      </c>
      <c r="F77" s="33"/>
      <c r="G77" s="33"/>
      <c r="H77" s="33"/>
      <c r="I77" s="144"/>
      <c r="J77" s="40"/>
      <c r="K77" s="40"/>
      <c r="L77" s="44"/>
    </row>
    <row r="78" spans="2:12" ht="12" customHeight="1">
      <c r="B78" s="22"/>
      <c r="C78" s="33" t="s">
        <v>170</v>
      </c>
      <c r="D78" s="23"/>
      <c r="E78" s="23"/>
      <c r="F78" s="23"/>
      <c r="G78" s="23"/>
      <c r="H78" s="23"/>
      <c r="I78" s="137"/>
      <c r="J78" s="23"/>
      <c r="K78" s="23"/>
      <c r="L78" s="21"/>
    </row>
    <row r="79" spans="2:12" ht="16.5" customHeight="1">
      <c r="B79" s="22"/>
      <c r="C79" s="23"/>
      <c r="D79" s="23"/>
      <c r="E79" s="172" t="s">
        <v>171</v>
      </c>
      <c r="F79" s="23"/>
      <c r="G79" s="23"/>
      <c r="H79" s="23"/>
      <c r="I79" s="137"/>
      <c r="J79" s="23"/>
      <c r="K79" s="23"/>
      <c r="L79" s="21"/>
    </row>
    <row r="80" spans="2:12" ht="12" customHeight="1">
      <c r="B80" s="22"/>
      <c r="C80" s="33" t="s">
        <v>172</v>
      </c>
      <c r="D80" s="23"/>
      <c r="E80" s="23"/>
      <c r="F80" s="23"/>
      <c r="G80" s="23"/>
      <c r="H80" s="23"/>
      <c r="I80" s="137"/>
      <c r="J80" s="23"/>
      <c r="K80" s="23"/>
      <c r="L80" s="21"/>
    </row>
    <row r="81" spans="2:12" s="1" customFormat="1" ht="16.5" customHeight="1">
      <c r="B81" s="39"/>
      <c r="C81" s="40"/>
      <c r="D81" s="40"/>
      <c r="E81" s="33" t="s">
        <v>2797</v>
      </c>
      <c r="F81" s="40"/>
      <c r="G81" s="40"/>
      <c r="H81" s="40"/>
      <c r="I81" s="144"/>
      <c r="J81" s="40"/>
      <c r="K81" s="40"/>
      <c r="L81" s="44"/>
    </row>
    <row r="82" spans="2:12" s="1" customFormat="1" ht="12" customHeight="1">
      <c r="B82" s="39"/>
      <c r="C82" s="33" t="s">
        <v>2535</v>
      </c>
      <c r="D82" s="40"/>
      <c r="E82" s="40"/>
      <c r="F82" s="40"/>
      <c r="G82" s="40"/>
      <c r="H82" s="40"/>
      <c r="I82" s="144"/>
      <c r="J82" s="40"/>
      <c r="K82" s="40"/>
      <c r="L82" s="44"/>
    </row>
    <row r="83" spans="2:12" s="1" customFormat="1" ht="16.5" customHeight="1">
      <c r="B83" s="39"/>
      <c r="C83" s="40"/>
      <c r="D83" s="40"/>
      <c r="E83" s="65" t="str">
        <f>E13</f>
        <v>SO-01.6.1 - Větrání učeben</v>
      </c>
      <c r="F83" s="40"/>
      <c r="G83" s="40"/>
      <c r="H83" s="40"/>
      <c r="I83" s="144"/>
      <c r="J83" s="40"/>
      <c r="K83" s="40"/>
      <c r="L83" s="44"/>
    </row>
    <row r="84" spans="2:12" s="1" customFormat="1" ht="6.95" customHeight="1">
      <c r="B84" s="39"/>
      <c r="C84" s="40"/>
      <c r="D84" s="40"/>
      <c r="E84" s="40"/>
      <c r="F84" s="40"/>
      <c r="G84" s="40"/>
      <c r="H84" s="40"/>
      <c r="I84" s="144"/>
      <c r="J84" s="40"/>
      <c r="K84" s="40"/>
      <c r="L84" s="44"/>
    </row>
    <row r="85" spans="2:12" s="1" customFormat="1" ht="12" customHeight="1">
      <c r="B85" s="39"/>
      <c r="C85" s="33" t="s">
        <v>22</v>
      </c>
      <c r="D85" s="40"/>
      <c r="E85" s="40"/>
      <c r="F85" s="28" t="str">
        <f>F16</f>
        <v>Kmochova č.p. 943</v>
      </c>
      <c r="G85" s="40"/>
      <c r="H85" s="40"/>
      <c r="I85" s="146" t="s">
        <v>24</v>
      </c>
      <c r="J85" s="68" t="str">
        <f>IF(J16="","",J16)</f>
        <v>8. 11. 2018</v>
      </c>
      <c r="K85" s="40"/>
      <c r="L85" s="44"/>
    </row>
    <row r="86" spans="2:12" s="1" customFormat="1" ht="6.95" customHeight="1">
      <c r="B86" s="39"/>
      <c r="C86" s="40"/>
      <c r="D86" s="40"/>
      <c r="E86" s="40"/>
      <c r="F86" s="40"/>
      <c r="G86" s="40"/>
      <c r="H86" s="40"/>
      <c r="I86" s="144"/>
      <c r="J86" s="40"/>
      <c r="K86" s="40"/>
      <c r="L86" s="44"/>
    </row>
    <row r="87" spans="2:12" s="1" customFormat="1" ht="13.65" customHeight="1">
      <c r="B87" s="39"/>
      <c r="C87" s="33" t="s">
        <v>26</v>
      </c>
      <c r="D87" s="40"/>
      <c r="E87" s="40"/>
      <c r="F87" s="28" t="str">
        <f>E19</f>
        <v>SONET Building s.r.o</v>
      </c>
      <c r="G87" s="40"/>
      <c r="H87" s="40"/>
      <c r="I87" s="146" t="s">
        <v>33</v>
      </c>
      <c r="J87" s="37" t="str">
        <f>E25</f>
        <v>Sodomka Lukáš</v>
      </c>
      <c r="K87" s="40"/>
      <c r="L87" s="44"/>
    </row>
    <row r="88" spans="2:12" s="1" customFormat="1" ht="13.65" customHeight="1">
      <c r="B88" s="39"/>
      <c r="C88" s="33" t="s">
        <v>31</v>
      </c>
      <c r="D88" s="40"/>
      <c r="E88" s="40"/>
      <c r="F88" s="28" t="str">
        <f>IF(E22="","",E22)</f>
        <v>Vyplň údaj</v>
      </c>
      <c r="G88" s="40"/>
      <c r="H88" s="40"/>
      <c r="I88" s="146" t="s">
        <v>36</v>
      </c>
      <c r="J88" s="37" t="str">
        <f>E28</f>
        <v>Toman Martin</v>
      </c>
      <c r="K88" s="40"/>
      <c r="L88" s="44"/>
    </row>
    <row r="89" spans="2:12" s="1" customFormat="1" ht="10.3" customHeight="1">
      <c r="B89" s="39"/>
      <c r="C89" s="40"/>
      <c r="D89" s="40"/>
      <c r="E89" s="40"/>
      <c r="F89" s="40"/>
      <c r="G89" s="40"/>
      <c r="H89" s="40"/>
      <c r="I89" s="144"/>
      <c r="J89" s="40"/>
      <c r="K89" s="40"/>
      <c r="L89" s="44"/>
    </row>
    <row r="90" spans="2:20" s="10" customFormat="1" ht="29.25" customHeight="1">
      <c r="B90" s="191"/>
      <c r="C90" s="192" t="s">
        <v>207</v>
      </c>
      <c r="D90" s="193" t="s">
        <v>60</v>
      </c>
      <c r="E90" s="193" t="s">
        <v>56</v>
      </c>
      <c r="F90" s="193" t="s">
        <v>57</v>
      </c>
      <c r="G90" s="193" t="s">
        <v>208</v>
      </c>
      <c r="H90" s="193" t="s">
        <v>209</v>
      </c>
      <c r="I90" s="194" t="s">
        <v>210</v>
      </c>
      <c r="J90" s="193" t="s">
        <v>176</v>
      </c>
      <c r="K90" s="195" t="s">
        <v>211</v>
      </c>
      <c r="L90" s="196"/>
      <c r="M90" s="88" t="s">
        <v>21</v>
      </c>
      <c r="N90" s="89" t="s">
        <v>45</v>
      </c>
      <c r="O90" s="89" t="s">
        <v>212</v>
      </c>
      <c r="P90" s="89" t="s">
        <v>213</v>
      </c>
      <c r="Q90" s="89" t="s">
        <v>214</v>
      </c>
      <c r="R90" s="89" t="s">
        <v>215</v>
      </c>
      <c r="S90" s="89" t="s">
        <v>216</v>
      </c>
      <c r="T90" s="90" t="s">
        <v>217</v>
      </c>
    </row>
    <row r="91" spans="2:63" s="1" customFormat="1" ht="22.8" customHeight="1">
      <c r="B91" s="39"/>
      <c r="C91" s="95" t="s">
        <v>218</v>
      </c>
      <c r="D91" s="40"/>
      <c r="E91" s="40"/>
      <c r="F91" s="40"/>
      <c r="G91" s="40"/>
      <c r="H91" s="40"/>
      <c r="I91" s="144"/>
      <c r="J91" s="197">
        <f>BK91</f>
        <v>0</v>
      </c>
      <c r="K91" s="40"/>
      <c r="L91" s="44"/>
      <c r="M91" s="91"/>
      <c r="N91" s="92"/>
      <c r="O91" s="92"/>
      <c r="P91" s="198">
        <f>SUM(P92:P105)</f>
        <v>0</v>
      </c>
      <c r="Q91" s="92"/>
      <c r="R91" s="198">
        <f>SUM(R92:R105)</f>
        <v>0</v>
      </c>
      <c r="S91" s="92"/>
      <c r="T91" s="199">
        <f>SUM(T92:T105)</f>
        <v>0</v>
      </c>
      <c r="AT91" s="18" t="s">
        <v>74</v>
      </c>
      <c r="AU91" s="18" t="s">
        <v>177</v>
      </c>
      <c r="BK91" s="200">
        <f>SUM(BK92:BK105)</f>
        <v>0</v>
      </c>
    </row>
    <row r="92" spans="2:65" s="1" customFormat="1" ht="45" customHeight="1">
      <c r="B92" s="39"/>
      <c r="C92" s="217" t="s">
        <v>82</v>
      </c>
      <c r="D92" s="217" t="s">
        <v>223</v>
      </c>
      <c r="E92" s="218" t="s">
        <v>2799</v>
      </c>
      <c r="F92" s="219" t="s">
        <v>2800</v>
      </c>
      <c r="G92" s="220" t="s">
        <v>1266</v>
      </c>
      <c r="H92" s="221">
        <v>1</v>
      </c>
      <c r="I92" s="222"/>
      <c r="J92" s="223">
        <f>ROUND(I92*H92,2)</f>
        <v>0</v>
      </c>
      <c r="K92" s="219" t="s">
        <v>365</v>
      </c>
      <c r="L92" s="44"/>
      <c r="M92" s="224" t="s">
        <v>21</v>
      </c>
      <c r="N92" s="225" t="s">
        <v>46</v>
      </c>
      <c r="O92" s="80"/>
      <c r="P92" s="226">
        <f>O92*H92</f>
        <v>0</v>
      </c>
      <c r="Q92" s="226">
        <v>0</v>
      </c>
      <c r="R92" s="226">
        <f>Q92*H92</f>
        <v>0</v>
      </c>
      <c r="S92" s="226">
        <v>0</v>
      </c>
      <c r="T92" s="227">
        <f>S92*H92</f>
        <v>0</v>
      </c>
      <c r="AR92" s="18" t="s">
        <v>228</v>
      </c>
      <c r="AT92" s="18" t="s">
        <v>223</v>
      </c>
      <c r="AU92" s="18" t="s">
        <v>75</v>
      </c>
      <c r="AY92" s="18" t="s">
        <v>221</v>
      </c>
      <c r="BE92" s="228">
        <f>IF(N92="základní",J92,0)</f>
        <v>0</v>
      </c>
      <c r="BF92" s="228">
        <f>IF(N92="snížená",J92,0)</f>
        <v>0</v>
      </c>
      <c r="BG92" s="228">
        <f>IF(N92="zákl. přenesená",J92,0)</f>
        <v>0</v>
      </c>
      <c r="BH92" s="228">
        <f>IF(N92="sníž. přenesená",J92,0)</f>
        <v>0</v>
      </c>
      <c r="BI92" s="228">
        <f>IF(N92="nulová",J92,0)</f>
        <v>0</v>
      </c>
      <c r="BJ92" s="18" t="s">
        <v>82</v>
      </c>
      <c r="BK92" s="228">
        <f>ROUND(I92*H92,2)</f>
        <v>0</v>
      </c>
      <c r="BL92" s="18" t="s">
        <v>228</v>
      </c>
      <c r="BM92" s="18" t="s">
        <v>84</v>
      </c>
    </row>
    <row r="93" spans="2:65" s="1" customFormat="1" ht="16.5" customHeight="1">
      <c r="B93" s="39"/>
      <c r="C93" s="217" t="s">
        <v>84</v>
      </c>
      <c r="D93" s="217" t="s">
        <v>223</v>
      </c>
      <c r="E93" s="218" t="s">
        <v>2801</v>
      </c>
      <c r="F93" s="219" t="s">
        <v>2802</v>
      </c>
      <c r="G93" s="220" t="s">
        <v>1266</v>
      </c>
      <c r="H93" s="221">
        <v>4</v>
      </c>
      <c r="I93" s="222"/>
      <c r="J93" s="223">
        <f>ROUND(I93*H93,2)</f>
        <v>0</v>
      </c>
      <c r="K93" s="219" t="s">
        <v>365</v>
      </c>
      <c r="L93" s="44"/>
      <c r="M93" s="224" t="s">
        <v>21</v>
      </c>
      <c r="N93" s="225" t="s">
        <v>46</v>
      </c>
      <c r="O93" s="80"/>
      <c r="P93" s="226">
        <f>O93*H93</f>
        <v>0</v>
      </c>
      <c r="Q93" s="226">
        <v>0</v>
      </c>
      <c r="R93" s="226">
        <f>Q93*H93</f>
        <v>0</v>
      </c>
      <c r="S93" s="226">
        <v>0</v>
      </c>
      <c r="T93" s="227">
        <f>S93*H93</f>
        <v>0</v>
      </c>
      <c r="AR93" s="18" t="s">
        <v>228</v>
      </c>
      <c r="AT93" s="18" t="s">
        <v>223</v>
      </c>
      <c r="AU93" s="18" t="s">
        <v>75</v>
      </c>
      <c r="AY93" s="18" t="s">
        <v>221</v>
      </c>
      <c r="BE93" s="228">
        <f>IF(N93="základní",J93,0)</f>
        <v>0</v>
      </c>
      <c r="BF93" s="228">
        <f>IF(N93="snížená",J93,0)</f>
        <v>0</v>
      </c>
      <c r="BG93" s="228">
        <f>IF(N93="zákl. přenesená",J93,0)</f>
        <v>0</v>
      </c>
      <c r="BH93" s="228">
        <f>IF(N93="sníž. přenesená",J93,0)</f>
        <v>0</v>
      </c>
      <c r="BI93" s="228">
        <f>IF(N93="nulová",J93,0)</f>
        <v>0</v>
      </c>
      <c r="BJ93" s="18" t="s">
        <v>82</v>
      </c>
      <c r="BK93" s="228">
        <f>ROUND(I93*H93,2)</f>
        <v>0</v>
      </c>
      <c r="BL93" s="18" t="s">
        <v>228</v>
      </c>
      <c r="BM93" s="18" t="s">
        <v>228</v>
      </c>
    </row>
    <row r="94" spans="2:65" s="1" customFormat="1" ht="16.5" customHeight="1">
      <c r="B94" s="39"/>
      <c r="C94" s="217" t="s">
        <v>101</v>
      </c>
      <c r="D94" s="217" t="s">
        <v>223</v>
      </c>
      <c r="E94" s="218" t="s">
        <v>2803</v>
      </c>
      <c r="F94" s="219" t="s">
        <v>2804</v>
      </c>
      <c r="G94" s="220" t="s">
        <v>1266</v>
      </c>
      <c r="H94" s="221">
        <v>6</v>
      </c>
      <c r="I94" s="222"/>
      <c r="J94" s="223">
        <f>ROUND(I94*H94,2)</f>
        <v>0</v>
      </c>
      <c r="K94" s="219" t="s">
        <v>365</v>
      </c>
      <c r="L94" s="44"/>
      <c r="M94" s="224" t="s">
        <v>21</v>
      </c>
      <c r="N94" s="225" t="s">
        <v>46</v>
      </c>
      <c r="O94" s="80"/>
      <c r="P94" s="226">
        <f>O94*H94</f>
        <v>0</v>
      </c>
      <c r="Q94" s="226">
        <v>0</v>
      </c>
      <c r="R94" s="226">
        <f>Q94*H94</f>
        <v>0</v>
      </c>
      <c r="S94" s="226">
        <v>0</v>
      </c>
      <c r="T94" s="227">
        <f>S94*H94</f>
        <v>0</v>
      </c>
      <c r="AR94" s="18" t="s">
        <v>228</v>
      </c>
      <c r="AT94" s="18" t="s">
        <v>223</v>
      </c>
      <c r="AU94" s="18" t="s">
        <v>75</v>
      </c>
      <c r="AY94" s="18" t="s">
        <v>221</v>
      </c>
      <c r="BE94" s="228">
        <f>IF(N94="základní",J94,0)</f>
        <v>0</v>
      </c>
      <c r="BF94" s="228">
        <f>IF(N94="snížená",J94,0)</f>
        <v>0</v>
      </c>
      <c r="BG94" s="228">
        <f>IF(N94="zákl. přenesená",J94,0)</f>
        <v>0</v>
      </c>
      <c r="BH94" s="228">
        <f>IF(N94="sníž. přenesená",J94,0)</f>
        <v>0</v>
      </c>
      <c r="BI94" s="228">
        <f>IF(N94="nulová",J94,0)</f>
        <v>0</v>
      </c>
      <c r="BJ94" s="18" t="s">
        <v>82</v>
      </c>
      <c r="BK94" s="228">
        <f>ROUND(I94*H94,2)</f>
        <v>0</v>
      </c>
      <c r="BL94" s="18" t="s">
        <v>228</v>
      </c>
      <c r="BM94" s="18" t="s">
        <v>271</v>
      </c>
    </row>
    <row r="95" spans="2:65" s="1" customFormat="1" ht="16.5" customHeight="1">
      <c r="B95" s="39"/>
      <c r="C95" s="217" t="s">
        <v>228</v>
      </c>
      <c r="D95" s="217" t="s">
        <v>223</v>
      </c>
      <c r="E95" s="218" t="s">
        <v>2805</v>
      </c>
      <c r="F95" s="219" t="s">
        <v>2806</v>
      </c>
      <c r="G95" s="220" t="s">
        <v>1266</v>
      </c>
      <c r="H95" s="221">
        <v>1</v>
      </c>
      <c r="I95" s="222"/>
      <c r="J95" s="223">
        <f>ROUND(I95*H95,2)</f>
        <v>0</v>
      </c>
      <c r="K95" s="219" t="s">
        <v>365</v>
      </c>
      <c r="L95" s="44"/>
      <c r="M95" s="224" t="s">
        <v>21</v>
      </c>
      <c r="N95" s="225" t="s">
        <v>46</v>
      </c>
      <c r="O95" s="80"/>
      <c r="P95" s="226">
        <f>O95*H95</f>
        <v>0</v>
      </c>
      <c r="Q95" s="226">
        <v>0</v>
      </c>
      <c r="R95" s="226">
        <f>Q95*H95</f>
        <v>0</v>
      </c>
      <c r="S95" s="226">
        <v>0</v>
      </c>
      <c r="T95" s="227">
        <f>S95*H95</f>
        <v>0</v>
      </c>
      <c r="AR95" s="18" t="s">
        <v>228</v>
      </c>
      <c r="AT95" s="18" t="s">
        <v>223</v>
      </c>
      <c r="AU95" s="18" t="s">
        <v>75</v>
      </c>
      <c r="AY95" s="18" t="s">
        <v>221</v>
      </c>
      <c r="BE95" s="228">
        <f>IF(N95="základní",J95,0)</f>
        <v>0</v>
      </c>
      <c r="BF95" s="228">
        <f>IF(N95="snížená",J95,0)</f>
        <v>0</v>
      </c>
      <c r="BG95" s="228">
        <f>IF(N95="zákl. přenesená",J95,0)</f>
        <v>0</v>
      </c>
      <c r="BH95" s="228">
        <f>IF(N95="sníž. přenesená",J95,0)</f>
        <v>0</v>
      </c>
      <c r="BI95" s="228">
        <f>IF(N95="nulová",J95,0)</f>
        <v>0</v>
      </c>
      <c r="BJ95" s="18" t="s">
        <v>82</v>
      </c>
      <c r="BK95" s="228">
        <f>ROUND(I95*H95,2)</f>
        <v>0</v>
      </c>
      <c r="BL95" s="18" t="s">
        <v>228</v>
      </c>
      <c r="BM95" s="18" t="s">
        <v>282</v>
      </c>
    </row>
    <row r="96" spans="2:65" s="1" customFormat="1" ht="16.5" customHeight="1">
      <c r="B96" s="39"/>
      <c r="C96" s="217" t="s">
        <v>267</v>
      </c>
      <c r="D96" s="217" t="s">
        <v>223</v>
      </c>
      <c r="E96" s="218" t="s">
        <v>2807</v>
      </c>
      <c r="F96" s="219" t="s">
        <v>2806</v>
      </c>
      <c r="G96" s="220" t="s">
        <v>1266</v>
      </c>
      <c r="H96" s="221">
        <v>1</v>
      </c>
      <c r="I96" s="222"/>
      <c r="J96" s="223">
        <f>ROUND(I96*H96,2)</f>
        <v>0</v>
      </c>
      <c r="K96" s="219" t="s">
        <v>365</v>
      </c>
      <c r="L96" s="44"/>
      <c r="M96" s="224" t="s">
        <v>21</v>
      </c>
      <c r="N96" s="225" t="s">
        <v>46</v>
      </c>
      <c r="O96" s="80"/>
      <c r="P96" s="226">
        <f>O96*H96</f>
        <v>0</v>
      </c>
      <c r="Q96" s="226">
        <v>0</v>
      </c>
      <c r="R96" s="226">
        <f>Q96*H96</f>
        <v>0</v>
      </c>
      <c r="S96" s="226">
        <v>0</v>
      </c>
      <c r="T96" s="227">
        <f>S96*H96</f>
        <v>0</v>
      </c>
      <c r="AR96" s="18" t="s">
        <v>228</v>
      </c>
      <c r="AT96" s="18" t="s">
        <v>223</v>
      </c>
      <c r="AU96" s="18" t="s">
        <v>75</v>
      </c>
      <c r="AY96" s="18" t="s">
        <v>221</v>
      </c>
      <c r="BE96" s="228">
        <f>IF(N96="základní",J96,0)</f>
        <v>0</v>
      </c>
      <c r="BF96" s="228">
        <f>IF(N96="snížená",J96,0)</f>
        <v>0</v>
      </c>
      <c r="BG96" s="228">
        <f>IF(N96="zákl. přenesená",J96,0)</f>
        <v>0</v>
      </c>
      <c r="BH96" s="228">
        <f>IF(N96="sníž. přenesená",J96,0)</f>
        <v>0</v>
      </c>
      <c r="BI96" s="228">
        <f>IF(N96="nulová",J96,0)</f>
        <v>0</v>
      </c>
      <c r="BJ96" s="18" t="s">
        <v>82</v>
      </c>
      <c r="BK96" s="228">
        <f>ROUND(I96*H96,2)</f>
        <v>0</v>
      </c>
      <c r="BL96" s="18" t="s">
        <v>228</v>
      </c>
      <c r="BM96" s="18" t="s">
        <v>292</v>
      </c>
    </row>
    <row r="97" spans="2:65" s="1" customFormat="1" ht="16.5" customHeight="1">
      <c r="B97" s="39"/>
      <c r="C97" s="217" t="s">
        <v>271</v>
      </c>
      <c r="D97" s="217" t="s">
        <v>223</v>
      </c>
      <c r="E97" s="218" t="s">
        <v>2808</v>
      </c>
      <c r="F97" s="219" t="s">
        <v>2809</v>
      </c>
      <c r="G97" s="220" t="s">
        <v>1266</v>
      </c>
      <c r="H97" s="221">
        <v>1</v>
      </c>
      <c r="I97" s="222"/>
      <c r="J97" s="223">
        <f>ROUND(I97*H97,2)</f>
        <v>0</v>
      </c>
      <c r="K97" s="219" t="s">
        <v>365</v>
      </c>
      <c r="L97" s="44"/>
      <c r="M97" s="224" t="s">
        <v>21</v>
      </c>
      <c r="N97" s="225" t="s">
        <v>46</v>
      </c>
      <c r="O97" s="80"/>
      <c r="P97" s="226">
        <f>O97*H97</f>
        <v>0</v>
      </c>
      <c r="Q97" s="226">
        <v>0</v>
      </c>
      <c r="R97" s="226">
        <f>Q97*H97</f>
        <v>0</v>
      </c>
      <c r="S97" s="226">
        <v>0</v>
      </c>
      <c r="T97" s="227">
        <f>S97*H97</f>
        <v>0</v>
      </c>
      <c r="AR97" s="18" t="s">
        <v>228</v>
      </c>
      <c r="AT97" s="18" t="s">
        <v>223</v>
      </c>
      <c r="AU97" s="18" t="s">
        <v>75</v>
      </c>
      <c r="AY97" s="18" t="s">
        <v>221</v>
      </c>
      <c r="BE97" s="228">
        <f>IF(N97="základní",J97,0)</f>
        <v>0</v>
      </c>
      <c r="BF97" s="228">
        <f>IF(N97="snížená",J97,0)</f>
        <v>0</v>
      </c>
      <c r="BG97" s="228">
        <f>IF(N97="zákl. přenesená",J97,0)</f>
        <v>0</v>
      </c>
      <c r="BH97" s="228">
        <f>IF(N97="sníž. přenesená",J97,0)</f>
        <v>0</v>
      </c>
      <c r="BI97" s="228">
        <f>IF(N97="nulová",J97,0)</f>
        <v>0</v>
      </c>
      <c r="BJ97" s="18" t="s">
        <v>82</v>
      </c>
      <c r="BK97" s="228">
        <f>ROUND(I97*H97,2)</f>
        <v>0</v>
      </c>
      <c r="BL97" s="18" t="s">
        <v>228</v>
      </c>
      <c r="BM97" s="18" t="s">
        <v>305</v>
      </c>
    </row>
    <row r="98" spans="2:65" s="1" customFormat="1" ht="16.5" customHeight="1">
      <c r="B98" s="39"/>
      <c r="C98" s="217" t="s">
        <v>276</v>
      </c>
      <c r="D98" s="217" t="s">
        <v>223</v>
      </c>
      <c r="E98" s="218" t="s">
        <v>2810</v>
      </c>
      <c r="F98" s="219" t="s">
        <v>2809</v>
      </c>
      <c r="G98" s="220" t="s">
        <v>1266</v>
      </c>
      <c r="H98" s="221">
        <v>1</v>
      </c>
      <c r="I98" s="222"/>
      <c r="J98" s="223">
        <f>ROUND(I98*H98,2)</f>
        <v>0</v>
      </c>
      <c r="K98" s="219" t="s">
        <v>365</v>
      </c>
      <c r="L98" s="44"/>
      <c r="M98" s="224" t="s">
        <v>21</v>
      </c>
      <c r="N98" s="225" t="s">
        <v>46</v>
      </c>
      <c r="O98" s="80"/>
      <c r="P98" s="226">
        <f>O98*H98</f>
        <v>0</v>
      </c>
      <c r="Q98" s="226">
        <v>0</v>
      </c>
      <c r="R98" s="226">
        <f>Q98*H98</f>
        <v>0</v>
      </c>
      <c r="S98" s="226">
        <v>0</v>
      </c>
      <c r="T98" s="227">
        <f>S98*H98</f>
        <v>0</v>
      </c>
      <c r="AR98" s="18" t="s">
        <v>228</v>
      </c>
      <c r="AT98" s="18" t="s">
        <v>223</v>
      </c>
      <c r="AU98" s="18" t="s">
        <v>75</v>
      </c>
      <c r="AY98" s="18" t="s">
        <v>221</v>
      </c>
      <c r="BE98" s="228">
        <f>IF(N98="základní",J98,0)</f>
        <v>0</v>
      </c>
      <c r="BF98" s="228">
        <f>IF(N98="snížená",J98,0)</f>
        <v>0</v>
      </c>
      <c r="BG98" s="228">
        <f>IF(N98="zákl. přenesená",J98,0)</f>
        <v>0</v>
      </c>
      <c r="BH98" s="228">
        <f>IF(N98="sníž. přenesená",J98,0)</f>
        <v>0</v>
      </c>
      <c r="BI98" s="228">
        <f>IF(N98="nulová",J98,0)</f>
        <v>0</v>
      </c>
      <c r="BJ98" s="18" t="s">
        <v>82</v>
      </c>
      <c r="BK98" s="228">
        <f>ROUND(I98*H98,2)</f>
        <v>0</v>
      </c>
      <c r="BL98" s="18" t="s">
        <v>228</v>
      </c>
      <c r="BM98" s="18" t="s">
        <v>333</v>
      </c>
    </row>
    <row r="99" spans="2:65" s="1" customFormat="1" ht="16.5" customHeight="1">
      <c r="B99" s="39"/>
      <c r="C99" s="217" t="s">
        <v>282</v>
      </c>
      <c r="D99" s="217" t="s">
        <v>223</v>
      </c>
      <c r="E99" s="218" t="s">
        <v>2811</v>
      </c>
      <c r="F99" s="219" t="s">
        <v>2809</v>
      </c>
      <c r="G99" s="220" t="s">
        <v>1266</v>
      </c>
      <c r="H99" s="221">
        <v>1</v>
      </c>
      <c r="I99" s="222"/>
      <c r="J99" s="223">
        <f>ROUND(I99*H99,2)</f>
        <v>0</v>
      </c>
      <c r="K99" s="219" t="s">
        <v>365</v>
      </c>
      <c r="L99" s="44"/>
      <c r="M99" s="224" t="s">
        <v>21</v>
      </c>
      <c r="N99" s="225" t="s">
        <v>46</v>
      </c>
      <c r="O99" s="80"/>
      <c r="P99" s="226">
        <f>O99*H99</f>
        <v>0</v>
      </c>
      <c r="Q99" s="226">
        <v>0</v>
      </c>
      <c r="R99" s="226">
        <f>Q99*H99</f>
        <v>0</v>
      </c>
      <c r="S99" s="226">
        <v>0</v>
      </c>
      <c r="T99" s="227">
        <f>S99*H99</f>
        <v>0</v>
      </c>
      <c r="AR99" s="18" t="s">
        <v>228</v>
      </c>
      <c r="AT99" s="18" t="s">
        <v>223</v>
      </c>
      <c r="AU99" s="18" t="s">
        <v>75</v>
      </c>
      <c r="AY99" s="18" t="s">
        <v>221</v>
      </c>
      <c r="BE99" s="228">
        <f>IF(N99="základní",J99,0)</f>
        <v>0</v>
      </c>
      <c r="BF99" s="228">
        <f>IF(N99="snížená",J99,0)</f>
        <v>0</v>
      </c>
      <c r="BG99" s="228">
        <f>IF(N99="zákl. přenesená",J99,0)</f>
        <v>0</v>
      </c>
      <c r="BH99" s="228">
        <f>IF(N99="sníž. přenesená",J99,0)</f>
        <v>0</v>
      </c>
      <c r="BI99" s="228">
        <f>IF(N99="nulová",J99,0)</f>
        <v>0</v>
      </c>
      <c r="BJ99" s="18" t="s">
        <v>82</v>
      </c>
      <c r="BK99" s="228">
        <f>ROUND(I99*H99,2)</f>
        <v>0</v>
      </c>
      <c r="BL99" s="18" t="s">
        <v>228</v>
      </c>
      <c r="BM99" s="18" t="s">
        <v>350</v>
      </c>
    </row>
    <row r="100" spans="2:65" s="1" customFormat="1" ht="16.5" customHeight="1">
      <c r="B100" s="39"/>
      <c r="C100" s="217" t="s">
        <v>287</v>
      </c>
      <c r="D100" s="217" t="s">
        <v>223</v>
      </c>
      <c r="E100" s="218" t="s">
        <v>2812</v>
      </c>
      <c r="F100" s="219" t="s">
        <v>2809</v>
      </c>
      <c r="G100" s="220" t="s">
        <v>1266</v>
      </c>
      <c r="H100" s="221">
        <v>1</v>
      </c>
      <c r="I100" s="222"/>
      <c r="J100" s="223">
        <f>ROUND(I100*H100,2)</f>
        <v>0</v>
      </c>
      <c r="K100" s="219" t="s">
        <v>365</v>
      </c>
      <c r="L100" s="44"/>
      <c r="M100" s="224" t="s">
        <v>21</v>
      </c>
      <c r="N100" s="225" t="s">
        <v>46</v>
      </c>
      <c r="O100" s="80"/>
      <c r="P100" s="226">
        <f>O100*H100</f>
        <v>0</v>
      </c>
      <c r="Q100" s="226">
        <v>0</v>
      </c>
      <c r="R100" s="226">
        <f>Q100*H100</f>
        <v>0</v>
      </c>
      <c r="S100" s="226">
        <v>0</v>
      </c>
      <c r="T100" s="227">
        <f>S100*H100</f>
        <v>0</v>
      </c>
      <c r="AR100" s="18" t="s">
        <v>228</v>
      </c>
      <c r="AT100" s="18" t="s">
        <v>223</v>
      </c>
      <c r="AU100" s="18" t="s">
        <v>75</v>
      </c>
      <c r="AY100" s="18" t="s">
        <v>221</v>
      </c>
      <c r="BE100" s="228">
        <f>IF(N100="základní",J100,0)</f>
        <v>0</v>
      </c>
      <c r="BF100" s="228">
        <f>IF(N100="snížená",J100,0)</f>
        <v>0</v>
      </c>
      <c r="BG100" s="228">
        <f>IF(N100="zákl. přenesená",J100,0)</f>
        <v>0</v>
      </c>
      <c r="BH100" s="228">
        <f>IF(N100="sníž. přenesená",J100,0)</f>
        <v>0</v>
      </c>
      <c r="BI100" s="228">
        <f>IF(N100="nulová",J100,0)</f>
        <v>0</v>
      </c>
      <c r="BJ100" s="18" t="s">
        <v>82</v>
      </c>
      <c r="BK100" s="228">
        <f>ROUND(I100*H100,2)</f>
        <v>0</v>
      </c>
      <c r="BL100" s="18" t="s">
        <v>228</v>
      </c>
      <c r="BM100" s="18" t="s">
        <v>362</v>
      </c>
    </row>
    <row r="101" spans="2:65" s="1" customFormat="1" ht="16.5" customHeight="1">
      <c r="B101" s="39"/>
      <c r="C101" s="217" t="s">
        <v>292</v>
      </c>
      <c r="D101" s="217" t="s">
        <v>223</v>
      </c>
      <c r="E101" s="218" t="s">
        <v>2813</v>
      </c>
      <c r="F101" s="219" t="s">
        <v>2814</v>
      </c>
      <c r="G101" s="220" t="s">
        <v>1266</v>
      </c>
      <c r="H101" s="221">
        <v>18</v>
      </c>
      <c r="I101" s="222"/>
      <c r="J101" s="223">
        <f>ROUND(I101*H101,2)</f>
        <v>0</v>
      </c>
      <c r="K101" s="219" t="s">
        <v>365</v>
      </c>
      <c r="L101" s="44"/>
      <c r="M101" s="224" t="s">
        <v>21</v>
      </c>
      <c r="N101" s="225" t="s">
        <v>46</v>
      </c>
      <c r="O101" s="80"/>
      <c r="P101" s="226">
        <f>O101*H101</f>
        <v>0</v>
      </c>
      <c r="Q101" s="226">
        <v>0</v>
      </c>
      <c r="R101" s="226">
        <f>Q101*H101</f>
        <v>0</v>
      </c>
      <c r="S101" s="226">
        <v>0</v>
      </c>
      <c r="T101" s="227">
        <f>S101*H101</f>
        <v>0</v>
      </c>
      <c r="AR101" s="18" t="s">
        <v>228</v>
      </c>
      <c r="AT101" s="18" t="s">
        <v>223</v>
      </c>
      <c r="AU101" s="18" t="s">
        <v>75</v>
      </c>
      <c r="AY101" s="18" t="s">
        <v>221</v>
      </c>
      <c r="BE101" s="228">
        <f>IF(N101="základní",J101,0)</f>
        <v>0</v>
      </c>
      <c r="BF101" s="228">
        <f>IF(N101="snížená",J101,0)</f>
        <v>0</v>
      </c>
      <c r="BG101" s="228">
        <f>IF(N101="zákl. přenesená",J101,0)</f>
        <v>0</v>
      </c>
      <c r="BH101" s="228">
        <f>IF(N101="sníž. přenesená",J101,0)</f>
        <v>0</v>
      </c>
      <c r="BI101" s="228">
        <f>IF(N101="nulová",J101,0)</f>
        <v>0</v>
      </c>
      <c r="BJ101" s="18" t="s">
        <v>82</v>
      </c>
      <c r="BK101" s="228">
        <f>ROUND(I101*H101,2)</f>
        <v>0</v>
      </c>
      <c r="BL101" s="18" t="s">
        <v>228</v>
      </c>
      <c r="BM101" s="18" t="s">
        <v>383</v>
      </c>
    </row>
    <row r="102" spans="2:65" s="1" customFormat="1" ht="16.5" customHeight="1">
      <c r="B102" s="39"/>
      <c r="C102" s="217" t="s">
        <v>299</v>
      </c>
      <c r="D102" s="217" t="s">
        <v>223</v>
      </c>
      <c r="E102" s="218" t="s">
        <v>2815</v>
      </c>
      <c r="F102" s="219" t="s">
        <v>2816</v>
      </c>
      <c r="G102" s="220" t="s">
        <v>1266</v>
      </c>
      <c r="H102" s="221">
        <v>18</v>
      </c>
      <c r="I102" s="222"/>
      <c r="J102" s="223">
        <f>ROUND(I102*H102,2)</f>
        <v>0</v>
      </c>
      <c r="K102" s="219" t="s">
        <v>365</v>
      </c>
      <c r="L102" s="44"/>
      <c r="M102" s="224" t="s">
        <v>21</v>
      </c>
      <c r="N102" s="225" t="s">
        <v>46</v>
      </c>
      <c r="O102" s="80"/>
      <c r="P102" s="226">
        <f>O102*H102</f>
        <v>0</v>
      </c>
      <c r="Q102" s="226">
        <v>0</v>
      </c>
      <c r="R102" s="226">
        <f>Q102*H102</f>
        <v>0</v>
      </c>
      <c r="S102" s="226">
        <v>0</v>
      </c>
      <c r="T102" s="227">
        <f>S102*H102</f>
        <v>0</v>
      </c>
      <c r="AR102" s="18" t="s">
        <v>228</v>
      </c>
      <c r="AT102" s="18" t="s">
        <v>223</v>
      </c>
      <c r="AU102" s="18" t="s">
        <v>75</v>
      </c>
      <c r="AY102" s="18" t="s">
        <v>221</v>
      </c>
      <c r="BE102" s="228">
        <f>IF(N102="základní",J102,0)</f>
        <v>0</v>
      </c>
      <c r="BF102" s="228">
        <f>IF(N102="snížená",J102,0)</f>
        <v>0</v>
      </c>
      <c r="BG102" s="228">
        <f>IF(N102="zákl. přenesená",J102,0)</f>
        <v>0</v>
      </c>
      <c r="BH102" s="228">
        <f>IF(N102="sníž. přenesená",J102,0)</f>
        <v>0</v>
      </c>
      <c r="BI102" s="228">
        <f>IF(N102="nulová",J102,0)</f>
        <v>0</v>
      </c>
      <c r="BJ102" s="18" t="s">
        <v>82</v>
      </c>
      <c r="BK102" s="228">
        <f>ROUND(I102*H102,2)</f>
        <v>0</v>
      </c>
      <c r="BL102" s="18" t="s">
        <v>228</v>
      </c>
      <c r="BM102" s="18" t="s">
        <v>399</v>
      </c>
    </row>
    <row r="103" spans="2:65" s="1" customFormat="1" ht="16.5" customHeight="1">
      <c r="B103" s="39"/>
      <c r="C103" s="217" t="s">
        <v>305</v>
      </c>
      <c r="D103" s="217" t="s">
        <v>223</v>
      </c>
      <c r="E103" s="218" t="s">
        <v>2817</v>
      </c>
      <c r="F103" s="219" t="s">
        <v>2818</v>
      </c>
      <c r="G103" s="220" t="s">
        <v>2819</v>
      </c>
      <c r="H103" s="221">
        <v>84</v>
      </c>
      <c r="I103" s="222"/>
      <c r="J103" s="223">
        <f>ROUND(I103*H103,2)</f>
        <v>0</v>
      </c>
      <c r="K103" s="219" t="s">
        <v>365</v>
      </c>
      <c r="L103" s="44"/>
      <c r="M103" s="224" t="s">
        <v>21</v>
      </c>
      <c r="N103" s="225" t="s">
        <v>46</v>
      </c>
      <c r="O103" s="80"/>
      <c r="P103" s="226">
        <f>O103*H103</f>
        <v>0</v>
      </c>
      <c r="Q103" s="226">
        <v>0</v>
      </c>
      <c r="R103" s="226">
        <f>Q103*H103</f>
        <v>0</v>
      </c>
      <c r="S103" s="226">
        <v>0</v>
      </c>
      <c r="T103" s="227">
        <f>S103*H103</f>
        <v>0</v>
      </c>
      <c r="AR103" s="18" t="s">
        <v>228</v>
      </c>
      <c r="AT103" s="18" t="s">
        <v>223</v>
      </c>
      <c r="AU103" s="18" t="s">
        <v>75</v>
      </c>
      <c r="AY103" s="18" t="s">
        <v>221</v>
      </c>
      <c r="BE103" s="228">
        <f>IF(N103="základní",J103,0)</f>
        <v>0</v>
      </c>
      <c r="BF103" s="228">
        <f>IF(N103="snížená",J103,0)</f>
        <v>0</v>
      </c>
      <c r="BG103" s="228">
        <f>IF(N103="zákl. přenesená",J103,0)</f>
        <v>0</v>
      </c>
      <c r="BH103" s="228">
        <f>IF(N103="sníž. přenesená",J103,0)</f>
        <v>0</v>
      </c>
      <c r="BI103" s="228">
        <f>IF(N103="nulová",J103,0)</f>
        <v>0</v>
      </c>
      <c r="BJ103" s="18" t="s">
        <v>82</v>
      </c>
      <c r="BK103" s="228">
        <f>ROUND(I103*H103,2)</f>
        <v>0</v>
      </c>
      <c r="BL103" s="18" t="s">
        <v>228</v>
      </c>
      <c r="BM103" s="18" t="s">
        <v>418</v>
      </c>
    </row>
    <row r="104" spans="2:65" s="1" customFormat="1" ht="16.5" customHeight="1">
      <c r="B104" s="39"/>
      <c r="C104" s="217" t="s">
        <v>326</v>
      </c>
      <c r="D104" s="217" t="s">
        <v>223</v>
      </c>
      <c r="E104" s="218" t="s">
        <v>2820</v>
      </c>
      <c r="F104" s="219" t="s">
        <v>2821</v>
      </c>
      <c r="G104" s="220" t="s">
        <v>358</v>
      </c>
      <c r="H104" s="221">
        <v>112</v>
      </c>
      <c r="I104" s="222"/>
      <c r="J104" s="223">
        <f>ROUND(I104*H104,2)</f>
        <v>0</v>
      </c>
      <c r="K104" s="219" t="s">
        <v>365</v>
      </c>
      <c r="L104" s="44"/>
      <c r="M104" s="224" t="s">
        <v>21</v>
      </c>
      <c r="N104" s="225" t="s">
        <v>46</v>
      </c>
      <c r="O104" s="80"/>
      <c r="P104" s="226">
        <f>O104*H104</f>
        <v>0</v>
      </c>
      <c r="Q104" s="226">
        <v>0</v>
      </c>
      <c r="R104" s="226">
        <f>Q104*H104</f>
        <v>0</v>
      </c>
      <c r="S104" s="226">
        <v>0</v>
      </c>
      <c r="T104" s="227">
        <f>S104*H104</f>
        <v>0</v>
      </c>
      <c r="AR104" s="18" t="s">
        <v>228</v>
      </c>
      <c r="AT104" s="18" t="s">
        <v>223</v>
      </c>
      <c r="AU104" s="18" t="s">
        <v>75</v>
      </c>
      <c r="AY104" s="18" t="s">
        <v>221</v>
      </c>
      <c r="BE104" s="228">
        <f>IF(N104="základní",J104,0)</f>
        <v>0</v>
      </c>
      <c r="BF104" s="228">
        <f>IF(N104="snížená",J104,0)</f>
        <v>0</v>
      </c>
      <c r="BG104" s="228">
        <f>IF(N104="zákl. přenesená",J104,0)</f>
        <v>0</v>
      </c>
      <c r="BH104" s="228">
        <f>IF(N104="sníž. přenesená",J104,0)</f>
        <v>0</v>
      </c>
      <c r="BI104" s="228">
        <f>IF(N104="nulová",J104,0)</f>
        <v>0</v>
      </c>
      <c r="BJ104" s="18" t="s">
        <v>82</v>
      </c>
      <c r="BK104" s="228">
        <f>ROUND(I104*H104,2)</f>
        <v>0</v>
      </c>
      <c r="BL104" s="18" t="s">
        <v>228</v>
      </c>
      <c r="BM104" s="18" t="s">
        <v>430</v>
      </c>
    </row>
    <row r="105" spans="2:65" s="1" customFormat="1" ht="16.5" customHeight="1">
      <c r="B105" s="39"/>
      <c r="C105" s="217" t="s">
        <v>333</v>
      </c>
      <c r="D105" s="217" t="s">
        <v>223</v>
      </c>
      <c r="E105" s="218" t="s">
        <v>2822</v>
      </c>
      <c r="F105" s="219" t="s">
        <v>2823</v>
      </c>
      <c r="G105" s="220" t="s">
        <v>358</v>
      </c>
      <c r="H105" s="221">
        <v>50</v>
      </c>
      <c r="I105" s="222"/>
      <c r="J105" s="223">
        <f>ROUND(I105*H105,2)</f>
        <v>0</v>
      </c>
      <c r="K105" s="219" t="s">
        <v>365</v>
      </c>
      <c r="L105" s="44"/>
      <c r="M105" s="290" t="s">
        <v>21</v>
      </c>
      <c r="N105" s="291" t="s">
        <v>46</v>
      </c>
      <c r="O105" s="287"/>
      <c r="P105" s="288">
        <f>O105*H105</f>
        <v>0</v>
      </c>
      <c r="Q105" s="288">
        <v>0</v>
      </c>
      <c r="R105" s="288">
        <f>Q105*H105</f>
        <v>0</v>
      </c>
      <c r="S105" s="288">
        <v>0</v>
      </c>
      <c r="T105" s="289">
        <f>S105*H105</f>
        <v>0</v>
      </c>
      <c r="AR105" s="18" t="s">
        <v>228</v>
      </c>
      <c r="AT105" s="18" t="s">
        <v>223</v>
      </c>
      <c r="AU105" s="18" t="s">
        <v>75</v>
      </c>
      <c r="AY105" s="18" t="s">
        <v>221</v>
      </c>
      <c r="BE105" s="228">
        <f>IF(N105="základní",J105,0)</f>
        <v>0</v>
      </c>
      <c r="BF105" s="228">
        <f>IF(N105="snížená",J105,0)</f>
        <v>0</v>
      </c>
      <c r="BG105" s="228">
        <f>IF(N105="zákl. přenesená",J105,0)</f>
        <v>0</v>
      </c>
      <c r="BH105" s="228">
        <f>IF(N105="sníž. přenesená",J105,0)</f>
        <v>0</v>
      </c>
      <c r="BI105" s="228">
        <f>IF(N105="nulová",J105,0)</f>
        <v>0</v>
      </c>
      <c r="BJ105" s="18" t="s">
        <v>82</v>
      </c>
      <c r="BK105" s="228">
        <f>ROUND(I105*H105,2)</f>
        <v>0</v>
      </c>
      <c r="BL105" s="18" t="s">
        <v>228</v>
      </c>
      <c r="BM105" s="18" t="s">
        <v>440</v>
      </c>
    </row>
    <row r="106" spans="2:12" s="1" customFormat="1" ht="6.95" customHeight="1">
      <c r="B106" s="58"/>
      <c r="C106" s="59"/>
      <c r="D106" s="59"/>
      <c r="E106" s="59"/>
      <c r="F106" s="59"/>
      <c r="G106" s="59"/>
      <c r="H106" s="59"/>
      <c r="I106" s="168"/>
      <c r="J106" s="59"/>
      <c r="K106" s="59"/>
      <c r="L106" s="44"/>
    </row>
  </sheetData>
  <sheetProtection password="CC35" sheet="1" objects="1" scenarios="1" formatColumns="0" formatRows="0" autoFilter="0"/>
  <autoFilter ref="C90:K105"/>
  <mergeCells count="15">
    <mergeCell ref="E7:H7"/>
    <mergeCell ref="E11:H11"/>
    <mergeCell ref="E9:H9"/>
    <mergeCell ref="E13:H13"/>
    <mergeCell ref="E22:H22"/>
    <mergeCell ref="E31:H31"/>
    <mergeCell ref="E52:H52"/>
    <mergeCell ref="E56:H56"/>
    <mergeCell ref="E54:H54"/>
    <mergeCell ref="E58:H58"/>
    <mergeCell ref="E77:H77"/>
    <mergeCell ref="E81:H81"/>
    <mergeCell ref="E79:H79"/>
    <mergeCell ref="E83:H8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B2:BM95"/>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7"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8" t="s">
        <v>147</v>
      </c>
    </row>
    <row r="3" spans="2:46" ht="6.95" customHeight="1">
      <c r="B3" s="138"/>
      <c r="C3" s="139"/>
      <c r="D3" s="139"/>
      <c r="E3" s="139"/>
      <c r="F3" s="139"/>
      <c r="G3" s="139"/>
      <c r="H3" s="139"/>
      <c r="I3" s="140"/>
      <c r="J3" s="139"/>
      <c r="K3" s="139"/>
      <c r="L3" s="21"/>
      <c r="AT3" s="18" t="s">
        <v>84</v>
      </c>
    </row>
    <row r="4" spans="2:46" ht="24.95" customHeight="1">
      <c r="B4" s="21"/>
      <c r="D4" s="141" t="s">
        <v>169</v>
      </c>
      <c r="L4" s="21"/>
      <c r="M4" s="25" t="s">
        <v>10</v>
      </c>
      <c r="AT4" s="18" t="s">
        <v>4</v>
      </c>
    </row>
    <row r="5" spans="2:12" ht="6.95" customHeight="1">
      <c r="B5" s="21"/>
      <c r="L5" s="21"/>
    </row>
    <row r="6" spans="2:12" ht="12" customHeight="1">
      <c r="B6" s="21"/>
      <c r="D6" s="142" t="s">
        <v>16</v>
      </c>
      <c r="L6" s="21"/>
    </row>
    <row r="7" spans="2:12" ht="16.5" customHeight="1">
      <c r="B7" s="21"/>
      <c r="E7" s="143" t="str">
        <f>'Rekapitulace stavby'!K6</f>
        <v>Vestavba podkroví ZŠ Kmochova</v>
      </c>
      <c r="F7" s="142"/>
      <c r="G7" s="142"/>
      <c r="H7" s="142"/>
      <c r="L7" s="21"/>
    </row>
    <row r="8" spans="2:12" ht="12">
      <c r="B8" s="21"/>
      <c r="D8" s="142" t="s">
        <v>170</v>
      </c>
      <c r="L8" s="21"/>
    </row>
    <row r="9" spans="2:12" ht="16.5" customHeight="1">
      <c r="B9" s="21"/>
      <c r="E9" s="143" t="s">
        <v>171</v>
      </c>
      <c r="L9" s="21"/>
    </row>
    <row r="10" spans="2:12" ht="12" customHeight="1">
      <c r="B10" s="21"/>
      <c r="D10" s="142" t="s">
        <v>172</v>
      </c>
      <c r="L10" s="21"/>
    </row>
    <row r="11" spans="2:12" s="1" customFormat="1" ht="16.5" customHeight="1">
      <c r="B11" s="44"/>
      <c r="E11" s="142" t="s">
        <v>2797</v>
      </c>
      <c r="F11" s="1"/>
      <c r="G11" s="1"/>
      <c r="H11" s="1"/>
      <c r="I11" s="144"/>
      <c r="L11" s="44"/>
    </row>
    <row r="12" spans="2:12" s="1" customFormat="1" ht="12" customHeight="1">
      <c r="B12" s="44"/>
      <c r="D12" s="142" t="s">
        <v>2535</v>
      </c>
      <c r="I12" s="144"/>
      <c r="L12" s="44"/>
    </row>
    <row r="13" spans="2:12" s="1" customFormat="1" ht="36.95" customHeight="1">
      <c r="B13" s="44"/>
      <c r="E13" s="145" t="s">
        <v>2824</v>
      </c>
      <c r="F13" s="1"/>
      <c r="G13" s="1"/>
      <c r="H13" s="1"/>
      <c r="I13" s="144"/>
      <c r="L13" s="44"/>
    </row>
    <row r="14" spans="2:12" s="1" customFormat="1" ht="12">
      <c r="B14" s="44"/>
      <c r="I14" s="144"/>
      <c r="L14" s="44"/>
    </row>
    <row r="15" spans="2:12" s="1" customFormat="1" ht="12" customHeight="1">
      <c r="B15" s="44"/>
      <c r="D15" s="142" t="s">
        <v>18</v>
      </c>
      <c r="F15" s="18" t="s">
        <v>21</v>
      </c>
      <c r="I15" s="146" t="s">
        <v>20</v>
      </c>
      <c r="J15" s="18" t="s">
        <v>21</v>
      </c>
      <c r="L15" s="44"/>
    </row>
    <row r="16" spans="2:12" s="1" customFormat="1" ht="12" customHeight="1">
      <c r="B16" s="44"/>
      <c r="D16" s="142" t="s">
        <v>22</v>
      </c>
      <c r="F16" s="18" t="s">
        <v>23</v>
      </c>
      <c r="I16" s="146" t="s">
        <v>24</v>
      </c>
      <c r="J16" s="147" t="str">
        <f>'Rekapitulace stavby'!AN8</f>
        <v>8. 11. 2018</v>
      </c>
      <c r="L16" s="44"/>
    </row>
    <row r="17" spans="2:12" s="1" customFormat="1" ht="10.8" customHeight="1">
      <c r="B17" s="44"/>
      <c r="I17" s="144"/>
      <c r="L17" s="44"/>
    </row>
    <row r="18" spans="2:12" s="1" customFormat="1" ht="12" customHeight="1">
      <c r="B18" s="44"/>
      <c r="D18" s="142" t="s">
        <v>26</v>
      </c>
      <c r="I18" s="146" t="s">
        <v>27</v>
      </c>
      <c r="J18" s="18" t="s">
        <v>28</v>
      </c>
      <c r="L18" s="44"/>
    </row>
    <row r="19" spans="2:12" s="1" customFormat="1" ht="18" customHeight="1">
      <c r="B19" s="44"/>
      <c r="E19" s="18" t="s">
        <v>29</v>
      </c>
      <c r="I19" s="146" t="s">
        <v>30</v>
      </c>
      <c r="J19" s="18" t="s">
        <v>21</v>
      </c>
      <c r="L19" s="44"/>
    </row>
    <row r="20" spans="2:12" s="1" customFormat="1" ht="6.95" customHeight="1">
      <c r="B20" s="44"/>
      <c r="I20" s="144"/>
      <c r="L20" s="44"/>
    </row>
    <row r="21" spans="2:12" s="1" customFormat="1" ht="12" customHeight="1">
      <c r="B21" s="44"/>
      <c r="D21" s="142" t="s">
        <v>31</v>
      </c>
      <c r="I21" s="146" t="s">
        <v>27</v>
      </c>
      <c r="J21" s="34" t="str">
        <f>'Rekapitulace stavby'!AN13</f>
        <v>Vyplň údaj</v>
      </c>
      <c r="L21" s="44"/>
    </row>
    <row r="22" spans="2:12" s="1" customFormat="1" ht="18" customHeight="1">
      <c r="B22" s="44"/>
      <c r="E22" s="34" t="str">
        <f>'Rekapitulace stavby'!E14</f>
        <v>Vyplň údaj</v>
      </c>
      <c r="F22" s="18"/>
      <c r="G22" s="18"/>
      <c r="H22" s="18"/>
      <c r="I22" s="146" t="s">
        <v>30</v>
      </c>
      <c r="J22" s="34" t="str">
        <f>'Rekapitulace stavby'!AN14</f>
        <v>Vyplň údaj</v>
      </c>
      <c r="L22" s="44"/>
    </row>
    <row r="23" spans="2:12" s="1" customFormat="1" ht="6.95" customHeight="1">
      <c r="B23" s="44"/>
      <c r="I23" s="144"/>
      <c r="L23" s="44"/>
    </row>
    <row r="24" spans="2:12" s="1" customFormat="1" ht="12" customHeight="1">
      <c r="B24" s="44"/>
      <c r="D24" s="142" t="s">
        <v>33</v>
      </c>
      <c r="I24" s="146" t="s">
        <v>27</v>
      </c>
      <c r="J24" s="18" t="s">
        <v>21</v>
      </c>
      <c r="L24" s="44"/>
    </row>
    <row r="25" spans="2:12" s="1" customFormat="1" ht="18" customHeight="1">
      <c r="B25" s="44"/>
      <c r="E25" s="18" t="s">
        <v>34</v>
      </c>
      <c r="I25" s="146" t="s">
        <v>30</v>
      </c>
      <c r="J25" s="18" t="s">
        <v>21</v>
      </c>
      <c r="L25" s="44"/>
    </row>
    <row r="26" spans="2:12" s="1" customFormat="1" ht="6.95" customHeight="1">
      <c r="B26" s="44"/>
      <c r="I26" s="144"/>
      <c r="L26" s="44"/>
    </row>
    <row r="27" spans="2:12" s="1" customFormat="1" ht="12" customHeight="1">
      <c r="B27" s="44"/>
      <c r="D27" s="142" t="s">
        <v>36</v>
      </c>
      <c r="I27" s="146" t="s">
        <v>27</v>
      </c>
      <c r="J27" s="18" t="s">
        <v>37</v>
      </c>
      <c r="L27" s="44"/>
    </row>
    <row r="28" spans="2:12" s="1" customFormat="1" ht="18" customHeight="1">
      <c r="B28" s="44"/>
      <c r="E28" s="18" t="s">
        <v>38</v>
      </c>
      <c r="I28" s="146" t="s">
        <v>30</v>
      </c>
      <c r="J28" s="18" t="s">
        <v>21</v>
      </c>
      <c r="L28" s="44"/>
    </row>
    <row r="29" spans="2:12" s="1" customFormat="1" ht="6.95" customHeight="1">
      <c r="B29" s="44"/>
      <c r="I29" s="144"/>
      <c r="L29" s="44"/>
    </row>
    <row r="30" spans="2:12" s="1" customFormat="1" ht="12" customHeight="1">
      <c r="B30" s="44"/>
      <c r="D30" s="142" t="s">
        <v>39</v>
      </c>
      <c r="I30" s="144"/>
      <c r="L30" s="44"/>
    </row>
    <row r="31" spans="2:12" s="7" customFormat="1" ht="45" customHeight="1">
      <c r="B31" s="148"/>
      <c r="E31" s="149" t="s">
        <v>40</v>
      </c>
      <c r="F31" s="149"/>
      <c r="G31" s="149"/>
      <c r="H31" s="149"/>
      <c r="I31" s="150"/>
      <c r="L31" s="148"/>
    </row>
    <row r="32" spans="2:12" s="1" customFormat="1" ht="6.95" customHeight="1">
      <c r="B32" s="44"/>
      <c r="I32" s="144"/>
      <c r="L32" s="44"/>
    </row>
    <row r="33" spans="2:12" s="1" customFormat="1" ht="6.95" customHeight="1">
      <c r="B33" s="44"/>
      <c r="D33" s="72"/>
      <c r="E33" s="72"/>
      <c r="F33" s="72"/>
      <c r="G33" s="72"/>
      <c r="H33" s="72"/>
      <c r="I33" s="151"/>
      <c r="J33" s="72"/>
      <c r="K33" s="72"/>
      <c r="L33" s="44"/>
    </row>
    <row r="34" spans="2:12" s="1" customFormat="1" ht="25.4" customHeight="1">
      <c r="B34" s="44"/>
      <c r="D34" s="152" t="s">
        <v>41</v>
      </c>
      <c r="I34" s="144"/>
      <c r="J34" s="153">
        <f>ROUND(J91,2)</f>
        <v>0</v>
      </c>
      <c r="L34" s="44"/>
    </row>
    <row r="35" spans="2:12" s="1" customFormat="1" ht="6.95" customHeight="1">
      <c r="B35" s="44"/>
      <c r="D35" s="72"/>
      <c r="E35" s="72"/>
      <c r="F35" s="72"/>
      <c r="G35" s="72"/>
      <c r="H35" s="72"/>
      <c r="I35" s="151"/>
      <c r="J35" s="72"/>
      <c r="K35" s="72"/>
      <c r="L35" s="44"/>
    </row>
    <row r="36" spans="2:12" s="1" customFormat="1" ht="14.4" customHeight="1">
      <c r="B36" s="44"/>
      <c r="F36" s="154" t="s">
        <v>43</v>
      </c>
      <c r="I36" s="155" t="s">
        <v>42</v>
      </c>
      <c r="J36" s="154" t="s">
        <v>44</v>
      </c>
      <c r="L36" s="44"/>
    </row>
    <row r="37" spans="2:12" s="1" customFormat="1" ht="14.4" customHeight="1">
      <c r="B37" s="44"/>
      <c r="D37" s="142" t="s">
        <v>45</v>
      </c>
      <c r="E37" s="142" t="s">
        <v>46</v>
      </c>
      <c r="F37" s="156">
        <f>ROUND((SUM(BE91:BE94)),2)</f>
        <v>0</v>
      </c>
      <c r="I37" s="157">
        <v>0.21</v>
      </c>
      <c r="J37" s="156">
        <f>ROUND(((SUM(BE91:BE94))*I37),2)</f>
        <v>0</v>
      </c>
      <c r="L37" s="44"/>
    </row>
    <row r="38" spans="2:12" s="1" customFormat="1" ht="14.4" customHeight="1">
      <c r="B38" s="44"/>
      <c r="E38" s="142" t="s">
        <v>47</v>
      </c>
      <c r="F38" s="156">
        <f>ROUND((SUM(BF91:BF94)),2)</f>
        <v>0</v>
      </c>
      <c r="I38" s="157">
        <v>0.15</v>
      </c>
      <c r="J38" s="156">
        <f>ROUND(((SUM(BF91:BF94))*I38),2)</f>
        <v>0</v>
      </c>
      <c r="L38" s="44"/>
    </row>
    <row r="39" spans="2:12" s="1" customFormat="1" ht="14.4" customHeight="1" hidden="1">
      <c r="B39" s="44"/>
      <c r="E39" s="142" t="s">
        <v>48</v>
      </c>
      <c r="F39" s="156">
        <f>ROUND((SUM(BG91:BG94)),2)</f>
        <v>0</v>
      </c>
      <c r="I39" s="157">
        <v>0.21</v>
      </c>
      <c r="J39" s="156">
        <f>0</f>
        <v>0</v>
      </c>
      <c r="L39" s="44"/>
    </row>
    <row r="40" spans="2:12" s="1" customFormat="1" ht="14.4" customHeight="1" hidden="1">
      <c r="B40" s="44"/>
      <c r="E40" s="142" t="s">
        <v>49</v>
      </c>
      <c r="F40" s="156">
        <f>ROUND((SUM(BH91:BH94)),2)</f>
        <v>0</v>
      </c>
      <c r="I40" s="157">
        <v>0.15</v>
      </c>
      <c r="J40" s="156">
        <f>0</f>
        <v>0</v>
      </c>
      <c r="L40" s="44"/>
    </row>
    <row r="41" spans="2:12" s="1" customFormat="1" ht="14.4" customHeight="1" hidden="1">
      <c r="B41" s="44"/>
      <c r="E41" s="142" t="s">
        <v>50</v>
      </c>
      <c r="F41" s="156">
        <f>ROUND((SUM(BI91:BI94)),2)</f>
        <v>0</v>
      </c>
      <c r="I41" s="157">
        <v>0</v>
      </c>
      <c r="J41" s="156">
        <f>0</f>
        <v>0</v>
      </c>
      <c r="L41" s="44"/>
    </row>
    <row r="42" spans="2:12" s="1" customFormat="1" ht="6.95" customHeight="1">
      <c r="B42" s="44"/>
      <c r="I42" s="144"/>
      <c r="L42" s="44"/>
    </row>
    <row r="43" spans="2:12" s="1" customFormat="1" ht="25.4" customHeight="1">
      <c r="B43" s="44"/>
      <c r="C43" s="158"/>
      <c r="D43" s="159" t="s">
        <v>51</v>
      </c>
      <c r="E43" s="160"/>
      <c r="F43" s="160"/>
      <c r="G43" s="161" t="s">
        <v>52</v>
      </c>
      <c r="H43" s="162" t="s">
        <v>53</v>
      </c>
      <c r="I43" s="163"/>
      <c r="J43" s="164">
        <f>SUM(J34:J41)</f>
        <v>0</v>
      </c>
      <c r="K43" s="165"/>
      <c r="L43" s="44"/>
    </row>
    <row r="44" spans="2:12" s="1" customFormat="1" ht="14.4" customHeight="1">
      <c r="B44" s="166"/>
      <c r="C44" s="167"/>
      <c r="D44" s="167"/>
      <c r="E44" s="167"/>
      <c r="F44" s="167"/>
      <c r="G44" s="167"/>
      <c r="H44" s="167"/>
      <c r="I44" s="168"/>
      <c r="J44" s="167"/>
      <c r="K44" s="167"/>
      <c r="L44" s="44"/>
    </row>
    <row r="48" spans="2:12" s="1" customFormat="1" ht="6.95" customHeight="1">
      <c r="B48" s="169"/>
      <c r="C48" s="170"/>
      <c r="D48" s="170"/>
      <c r="E48" s="170"/>
      <c r="F48" s="170"/>
      <c r="G48" s="170"/>
      <c r="H48" s="170"/>
      <c r="I48" s="171"/>
      <c r="J48" s="170"/>
      <c r="K48" s="170"/>
      <c r="L48" s="44"/>
    </row>
    <row r="49" spans="2:12" s="1" customFormat="1" ht="24.95" customHeight="1">
      <c r="B49" s="39"/>
      <c r="C49" s="24" t="s">
        <v>174</v>
      </c>
      <c r="D49" s="40"/>
      <c r="E49" s="40"/>
      <c r="F49" s="40"/>
      <c r="G49" s="40"/>
      <c r="H49" s="40"/>
      <c r="I49" s="144"/>
      <c r="J49" s="40"/>
      <c r="K49" s="40"/>
      <c r="L49" s="44"/>
    </row>
    <row r="50" spans="2:12" s="1" customFormat="1" ht="6.95" customHeight="1">
      <c r="B50" s="39"/>
      <c r="C50" s="40"/>
      <c r="D50" s="40"/>
      <c r="E50" s="40"/>
      <c r="F50" s="40"/>
      <c r="G50" s="40"/>
      <c r="H50" s="40"/>
      <c r="I50" s="144"/>
      <c r="J50" s="40"/>
      <c r="K50" s="40"/>
      <c r="L50" s="44"/>
    </row>
    <row r="51" spans="2:12" s="1" customFormat="1" ht="12" customHeight="1">
      <c r="B51" s="39"/>
      <c r="C51" s="33" t="s">
        <v>16</v>
      </c>
      <c r="D51" s="40"/>
      <c r="E51" s="40"/>
      <c r="F51" s="40"/>
      <c r="G51" s="40"/>
      <c r="H51" s="40"/>
      <c r="I51" s="144"/>
      <c r="J51" s="40"/>
      <c r="K51" s="40"/>
      <c r="L51" s="44"/>
    </row>
    <row r="52" spans="2:12" s="1" customFormat="1" ht="16.5" customHeight="1">
      <c r="B52" s="39"/>
      <c r="C52" s="40"/>
      <c r="D52" s="40"/>
      <c r="E52" s="172" t="str">
        <f>E7</f>
        <v>Vestavba podkroví ZŠ Kmochova</v>
      </c>
      <c r="F52" s="33"/>
      <c r="G52" s="33"/>
      <c r="H52" s="33"/>
      <c r="I52" s="144"/>
      <c r="J52" s="40"/>
      <c r="K52" s="40"/>
      <c r="L52" s="44"/>
    </row>
    <row r="53" spans="2:12" ht="12" customHeight="1">
      <c r="B53" s="22"/>
      <c r="C53" s="33" t="s">
        <v>170</v>
      </c>
      <c r="D53" s="23"/>
      <c r="E53" s="23"/>
      <c r="F53" s="23"/>
      <c r="G53" s="23"/>
      <c r="H53" s="23"/>
      <c r="I53" s="137"/>
      <c r="J53" s="23"/>
      <c r="K53" s="23"/>
      <c r="L53" s="21"/>
    </row>
    <row r="54" spans="2:12" ht="16.5" customHeight="1">
      <c r="B54" s="22"/>
      <c r="C54" s="23"/>
      <c r="D54" s="23"/>
      <c r="E54" s="172" t="s">
        <v>171</v>
      </c>
      <c r="F54" s="23"/>
      <c r="G54" s="23"/>
      <c r="H54" s="23"/>
      <c r="I54" s="137"/>
      <c r="J54" s="23"/>
      <c r="K54" s="23"/>
      <c r="L54" s="21"/>
    </row>
    <row r="55" spans="2:12" ht="12" customHeight="1">
      <c r="B55" s="22"/>
      <c r="C55" s="33" t="s">
        <v>172</v>
      </c>
      <c r="D55" s="23"/>
      <c r="E55" s="23"/>
      <c r="F55" s="23"/>
      <c r="G55" s="23"/>
      <c r="H55" s="23"/>
      <c r="I55" s="137"/>
      <c r="J55" s="23"/>
      <c r="K55" s="23"/>
      <c r="L55" s="21"/>
    </row>
    <row r="56" spans="2:12" s="1" customFormat="1" ht="16.5" customHeight="1">
      <c r="B56" s="39"/>
      <c r="C56" s="40"/>
      <c r="D56" s="40"/>
      <c r="E56" s="33" t="s">
        <v>2797</v>
      </c>
      <c r="F56" s="40"/>
      <c r="G56" s="40"/>
      <c r="H56" s="40"/>
      <c r="I56" s="144"/>
      <c r="J56" s="40"/>
      <c r="K56" s="40"/>
      <c r="L56" s="44"/>
    </row>
    <row r="57" spans="2:12" s="1" customFormat="1" ht="12" customHeight="1">
      <c r="B57" s="39"/>
      <c r="C57" s="33" t="s">
        <v>2535</v>
      </c>
      <c r="D57" s="40"/>
      <c r="E57" s="40"/>
      <c r="F57" s="40"/>
      <c r="G57" s="40"/>
      <c r="H57" s="40"/>
      <c r="I57" s="144"/>
      <c r="J57" s="40"/>
      <c r="K57" s="40"/>
      <c r="L57" s="44"/>
    </row>
    <row r="58" spans="2:12" s="1" customFormat="1" ht="16.5" customHeight="1">
      <c r="B58" s="39"/>
      <c r="C58" s="40"/>
      <c r="D58" s="40"/>
      <c r="E58" s="65" t="str">
        <f>E13</f>
        <v>SO-01.6.2 - Chlazení učeben</v>
      </c>
      <c r="F58" s="40"/>
      <c r="G58" s="40"/>
      <c r="H58" s="40"/>
      <c r="I58" s="144"/>
      <c r="J58" s="40"/>
      <c r="K58" s="40"/>
      <c r="L58" s="44"/>
    </row>
    <row r="59" spans="2:12" s="1" customFormat="1" ht="6.95" customHeight="1">
      <c r="B59" s="39"/>
      <c r="C59" s="40"/>
      <c r="D59" s="40"/>
      <c r="E59" s="40"/>
      <c r="F59" s="40"/>
      <c r="G59" s="40"/>
      <c r="H59" s="40"/>
      <c r="I59" s="144"/>
      <c r="J59" s="40"/>
      <c r="K59" s="40"/>
      <c r="L59" s="44"/>
    </row>
    <row r="60" spans="2:12" s="1" customFormat="1" ht="12" customHeight="1">
      <c r="B60" s="39"/>
      <c r="C60" s="33" t="s">
        <v>22</v>
      </c>
      <c r="D60" s="40"/>
      <c r="E60" s="40"/>
      <c r="F60" s="28" t="str">
        <f>F16</f>
        <v>Kmochova č.p. 943</v>
      </c>
      <c r="G60" s="40"/>
      <c r="H60" s="40"/>
      <c r="I60" s="146" t="s">
        <v>24</v>
      </c>
      <c r="J60" s="68" t="str">
        <f>IF(J16="","",J16)</f>
        <v>8. 11. 2018</v>
      </c>
      <c r="K60" s="40"/>
      <c r="L60" s="44"/>
    </row>
    <row r="61" spans="2:12" s="1" customFormat="1" ht="6.95" customHeight="1">
      <c r="B61" s="39"/>
      <c r="C61" s="40"/>
      <c r="D61" s="40"/>
      <c r="E61" s="40"/>
      <c r="F61" s="40"/>
      <c r="G61" s="40"/>
      <c r="H61" s="40"/>
      <c r="I61" s="144"/>
      <c r="J61" s="40"/>
      <c r="K61" s="40"/>
      <c r="L61" s="44"/>
    </row>
    <row r="62" spans="2:12" s="1" customFormat="1" ht="13.65" customHeight="1">
      <c r="B62" s="39"/>
      <c r="C62" s="33" t="s">
        <v>26</v>
      </c>
      <c r="D62" s="40"/>
      <c r="E62" s="40"/>
      <c r="F62" s="28" t="str">
        <f>E19</f>
        <v>SONET Building s.r.o</v>
      </c>
      <c r="G62" s="40"/>
      <c r="H62" s="40"/>
      <c r="I62" s="146" t="s">
        <v>33</v>
      </c>
      <c r="J62" s="37" t="str">
        <f>E25</f>
        <v>Sodomka Lukáš</v>
      </c>
      <c r="K62" s="40"/>
      <c r="L62" s="44"/>
    </row>
    <row r="63" spans="2:12" s="1" customFormat="1" ht="13.65" customHeight="1">
      <c r="B63" s="39"/>
      <c r="C63" s="33" t="s">
        <v>31</v>
      </c>
      <c r="D63" s="40"/>
      <c r="E63" s="40"/>
      <c r="F63" s="28" t="str">
        <f>IF(E22="","",E22)</f>
        <v>Vyplň údaj</v>
      </c>
      <c r="G63" s="40"/>
      <c r="H63" s="40"/>
      <c r="I63" s="146" t="s">
        <v>36</v>
      </c>
      <c r="J63" s="37" t="str">
        <f>E28</f>
        <v>Toman Martin</v>
      </c>
      <c r="K63" s="40"/>
      <c r="L63" s="44"/>
    </row>
    <row r="64" spans="2:12" s="1" customFormat="1" ht="10.3" customHeight="1">
      <c r="B64" s="39"/>
      <c r="C64" s="40"/>
      <c r="D64" s="40"/>
      <c r="E64" s="40"/>
      <c r="F64" s="40"/>
      <c r="G64" s="40"/>
      <c r="H64" s="40"/>
      <c r="I64" s="144"/>
      <c r="J64" s="40"/>
      <c r="K64" s="40"/>
      <c r="L64" s="44"/>
    </row>
    <row r="65" spans="2:12" s="1" customFormat="1" ht="29.25" customHeight="1">
      <c r="B65" s="39"/>
      <c r="C65" s="173" t="s">
        <v>175</v>
      </c>
      <c r="D65" s="174"/>
      <c r="E65" s="174"/>
      <c r="F65" s="174"/>
      <c r="G65" s="174"/>
      <c r="H65" s="174"/>
      <c r="I65" s="175"/>
      <c r="J65" s="176" t="s">
        <v>176</v>
      </c>
      <c r="K65" s="174"/>
      <c r="L65" s="44"/>
    </row>
    <row r="66" spans="2:12" s="1" customFormat="1" ht="10.3" customHeight="1">
      <c r="B66" s="39"/>
      <c r="C66" s="40"/>
      <c r="D66" s="40"/>
      <c r="E66" s="40"/>
      <c r="F66" s="40"/>
      <c r="G66" s="40"/>
      <c r="H66" s="40"/>
      <c r="I66" s="144"/>
      <c r="J66" s="40"/>
      <c r="K66" s="40"/>
      <c r="L66" s="44"/>
    </row>
    <row r="67" spans="2:47" s="1" customFormat="1" ht="22.8" customHeight="1">
      <c r="B67" s="39"/>
      <c r="C67" s="177" t="s">
        <v>73</v>
      </c>
      <c r="D67" s="40"/>
      <c r="E67" s="40"/>
      <c r="F67" s="40"/>
      <c r="G67" s="40"/>
      <c r="H67" s="40"/>
      <c r="I67" s="144"/>
      <c r="J67" s="98">
        <f>J91</f>
        <v>0</v>
      </c>
      <c r="K67" s="40"/>
      <c r="L67" s="44"/>
      <c r="AU67" s="18" t="s">
        <v>177</v>
      </c>
    </row>
    <row r="68" spans="2:12" s="1" customFormat="1" ht="21.8" customHeight="1">
      <c r="B68" s="39"/>
      <c r="C68" s="40"/>
      <c r="D68" s="40"/>
      <c r="E68" s="40"/>
      <c r="F68" s="40"/>
      <c r="G68" s="40"/>
      <c r="H68" s="40"/>
      <c r="I68" s="144"/>
      <c r="J68" s="40"/>
      <c r="K68" s="40"/>
      <c r="L68" s="44"/>
    </row>
    <row r="69" spans="2:12" s="1" customFormat="1" ht="6.95" customHeight="1">
      <c r="B69" s="58"/>
      <c r="C69" s="59"/>
      <c r="D69" s="59"/>
      <c r="E69" s="59"/>
      <c r="F69" s="59"/>
      <c r="G69" s="59"/>
      <c r="H69" s="59"/>
      <c r="I69" s="168"/>
      <c r="J69" s="59"/>
      <c r="K69" s="59"/>
      <c r="L69" s="44"/>
    </row>
    <row r="73" spans="2:12" s="1" customFormat="1" ht="6.95" customHeight="1">
      <c r="B73" s="60"/>
      <c r="C73" s="61"/>
      <c r="D73" s="61"/>
      <c r="E73" s="61"/>
      <c r="F73" s="61"/>
      <c r="G73" s="61"/>
      <c r="H73" s="61"/>
      <c r="I73" s="171"/>
      <c r="J73" s="61"/>
      <c r="K73" s="61"/>
      <c r="L73" s="44"/>
    </row>
    <row r="74" spans="2:12" s="1" customFormat="1" ht="24.95" customHeight="1">
      <c r="B74" s="39"/>
      <c r="C74" s="24" t="s">
        <v>206</v>
      </c>
      <c r="D74" s="40"/>
      <c r="E74" s="40"/>
      <c r="F74" s="40"/>
      <c r="G74" s="40"/>
      <c r="H74" s="40"/>
      <c r="I74" s="144"/>
      <c r="J74" s="40"/>
      <c r="K74" s="40"/>
      <c r="L74" s="44"/>
    </row>
    <row r="75" spans="2:12" s="1" customFormat="1" ht="6.95" customHeight="1">
      <c r="B75" s="39"/>
      <c r="C75" s="40"/>
      <c r="D75" s="40"/>
      <c r="E75" s="40"/>
      <c r="F75" s="40"/>
      <c r="G75" s="40"/>
      <c r="H75" s="40"/>
      <c r="I75" s="144"/>
      <c r="J75" s="40"/>
      <c r="K75" s="40"/>
      <c r="L75" s="44"/>
    </row>
    <row r="76" spans="2:12" s="1" customFormat="1" ht="12" customHeight="1">
      <c r="B76" s="39"/>
      <c r="C76" s="33" t="s">
        <v>16</v>
      </c>
      <c r="D76" s="40"/>
      <c r="E76" s="40"/>
      <c r="F76" s="40"/>
      <c r="G76" s="40"/>
      <c r="H76" s="40"/>
      <c r="I76" s="144"/>
      <c r="J76" s="40"/>
      <c r="K76" s="40"/>
      <c r="L76" s="44"/>
    </row>
    <row r="77" spans="2:12" s="1" customFormat="1" ht="16.5" customHeight="1">
      <c r="B77" s="39"/>
      <c r="C77" s="40"/>
      <c r="D77" s="40"/>
      <c r="E77" s="172" t="str">
        <f>E7</f>
        <v>Vestavba podkroví ZŠ Kmochova</v>
      </c>
      <c r="F77" s="33"/>
      <c r="G77" s="33"/>
      <c r="H77" s="33"/>
      <c r="I77" s="144"/>
      <c r="J77" s="40"/>
      <c r="K77" s="40"/>
      <c r="L77" s="44"/>
    </row>
    <row r="78" spans="2:12" ht="12" customHeight="1">
      <c r="B78" s="22"/>
      <c r="C78" s="33" t="s">
        <v>170</v>
      </c>
      <c r="D78" s="23"/>
      <c r="E78" s="23"/>
      <c r="F78" s="23"/>
      <c r="G78" s="23"/>
      <c r="H78" s="23"/>
      <c r="I78" s="137"/>
      <c r="J78" s="23"/>
      <c r="K78" s="23"/>
      <c r="L78" s="21"/>
    </row>
    <row r="79" spans="2:12" ht="16.5" customHeight="1">
      <c r="B79" s="22"/>
      <c r="C79" s="23"/>
      <c r="D79" s="23"/>
      <c r="E79" s="172" t="s">
        <v>171</v>
      </c>
      <c r="F79" s="23"/>
      <c r="G79" s="23"/>
      <c r="H79" s="23"/>
      <c r="I79" s="137"/>
      <c r="J79" s="23"/>
      <c r="K79" s="23"/>
      <c r="L79" s="21"/>
    </row>
    <row r="80" spans="2:12" ht="12" customHeight="1">
      <c r="B80" s="22"/>
      <c r="C80" s="33" t="s">
        <v>172</v>
      </c>
      <c r="D80" s="23"/>
      <c r="E80" s="23"/>
      <c r="F80" s="23"/>
      <c r="G80" s="23"/>
      <c r="H80" s="23"/>
      <c r="I80" s="137"/>
      <c r="J80" s="23"/>
      <c r="K80" s="23"/>
      <c r="L80" s="21"/>
    </row>
    <row r="81" spans="2:12" s="1" customFormat="1" ht="16.5" customHeight="1">
      <c r="B81" s="39"/>
      <c r="C81" s="40"/>
      <c r="D81" s="40"/>
      <c r="E81" s="33" t="s">
        <v>2797</v>
      </c>
      <c r="F81" s="40"/>
      <c r="G81" s="40"/>
      <c r="H81" s="40"/>
      <c r="I81" s="144"/>
      <c r="J81" s="40"/>
      <c r="K81" s="40"/>
      <c r="L81" s="44"/>
    </row>
    <row r="82" spans="2:12" s="1" customFormat="1" ht="12" customHeight="1">
      <c r="B82" s="39"/>
      <c r="C82" s="33" t="s">
        <v>2535</v>
      </c>
      <c r="D82" s="40"/>
      <c r="E82" s="40"/>
      <c r="F82" s="40"/>
      <c r="G82" s="40"/>
      <c r="H82" s="40"/>
      <c r="I82" s="144"/>
      <c r="J82" s="40"/>
      <c r="K82" s="40"/>
      <c r="L82" s="44"/>
    </row>
    <row r="83" spans="2:12" s="1" customFormat="1" ht="16.5" customHeight="1">
      <c r="B83" s="39"/>
      <c r="C83" s="40"/>
      <c r="D83" s="40"/>
      <c r="E83" s="65" t="str">
        <f>E13</f>
        <v>SO-01.6.2 - Chlazení učeben</v>
      </c>
      <c r="F83" s="40"/>
      <c r="G83" s="40"/>
      <c r="H83" s="40"/>
      <c r="I83" s="144"/>
      <c r="J83" s="40"/>
      <c r="K83" s="40"/>
      <c r="L83" s="44"/>
    </row>
    <row r="84" spans="2:12" s="1" customFormat="1" ht="6.95" customHeight="1">
      <c r="B84" s="39"/>
      <c r="C84" s="40"/>
      <c r="D84" s="40"/>
      <c r="E84" s="40"/>
      <c r="F84" s="40"/>
      <c r="G84" s="40"/>
      <c r="H84" s="40"/>
      <c r="I84" s="144"/>
      <c r="J84" s="40"/>
      <c r="K84" s="40"/>
      <c r="L84" s="44"/>
    </row>
    <row r="85" spans="2:12" s="1" customFormat="1" ht="12" customHeight="1">
      <c r="B85" s="39"/>
      <c r="C85" s="33" t="s">
        <v>22</v>
      </c>
      <c r="D85" s="40"/>
      <c r="E85" s="40"/>
      <c r="F85" s="28" t="str">
        <f>F16</f>
        <v>Kmochova č.p. 943</v>
      </c>
      <c r="G85" s="40"/>
      <c r="H85" s="40"/>
      <c r="I85" s="146" t="s">
        <v>24</v>
      </c>
      <c r="J85" s="68" t="str">
        <f>IF(J16="","",J16)</f>
        <v>8. 11. 2018</v>
      </c>
      <c r="K85" s="40"/>
      <c r="L85" s="44"/>
    </row>
    <row r="86" spans="2:12" s="1" customFormat="1" ht="6.95" customHeight="1">
      <c r="B86" s="39"/>
      <c r="C86" s="40"/>
      <c r="D86" s="40"/>
      <c r="E86" s="40"/>
      <c r="F86" s="40"/>
      <c r="G86" s="40"/>
      <c r="H86" s="40"/>
      <c r="I86" s="144"/>
      <c r="J86" s="40"/>
      <c r="K86" s="40"/>
      <c r="L86" s="44"/>
    </row>
    <row r="87" spans="2:12" s="1" customFormat="1" ht="13.65" customHeight="1">
      <c r="B87" s="39"/>
      <c r="C87" s="33" t="s">
        <v>26</v>
      </c>
      <c r="D87" s="40"/>
      <c r="E87" s="40"/>
      <c r="F87" s="28" t="str">
        <f>E19</f>
        <v>SONET Building s.r.o</v>
      </c>
      <c r="G87" s="40"/>
      <c r="H87" s="40"/>
      <c r="I87" s="146" t="s">
        <v>33</v>
      </c>
      <c r="J87" s="37" t="str">
        <f>E25</f>
        <v>Sodomka Lukáš</v>
      </c>
      <c r="K87" s="40"/>
      <c r="L87" s="44"/>
    </row>
    <row r="88" spans="2:12" s="1" customFormat="1" ht="13.65" customHeight="1">
      <c r="B88" s="39"/>
      <c r="C88" s="33" t="s">
        <v>31</v>
      </c>
      <c r="D88" s="40"/>
      <c r="E88" s="40"/>
      <c r="F88" s="28" t="str">
        <f>IF(E22="","",E22)</f>
        <v>Vyplň údaj</v>
      </c>
      <c r="G88" s="40"/>
      <c r="H88" s="40"/>
      <c r="I88" s="146" t="s">
        <v>36</v>
      </c>
      <c r="J88" s="37" t="str">
        <f>E28</f>
        <v>Toman Martin</v>
      </c>
      <c r="K88" s="40"/>
      <c r="L88" s="44"/>
    </row>
    <row r="89" spans="2:12" s="1" customFormat="1" ht="10.3" customHeight="1">
      <c r="B89" s="39"/>
      <c r="C89" s="40"/>
      <c r="D89" s="40"/>
      <c r="E89" s="40"/>
      <c r="F89" s="40"/>
      <c r="G89" s="40"/>
      <c r="H89" s="40"/>
      <c r="I89" s="144"/>
      <c r="J89" s="40"/>
      <c r="K89" s="40"/>
      <c r="L89" s="44"/>
    </row>
    <row r="90" spans="2:20" s="10" customFormat="1" ht="29.25" customHeight="1">
      <c r="B90" s="191"/>
      <c r="C90" s="192" t="s">
        <v>207</v>
      </c>
      <c r="D90" s="193" t="s">
        <v>60</v>
      </c>
      <c r="E90" s="193" t="s">
        <v>56</v>
      </c>
      <c r="F90" s="193" t="s">
        <v>57</v>
      </c>
      <c r="G90" s="193" t="s">
        <v>208</v>
      </c>
      <c r="H90" s="193" t="s">
        <v>209</v>
      </c>
      <c r="I90" s="194" t="s">
        <v>210</v>
      </c>
      <c r="J90" s="193" t="s">
        <v>176</v>
      </c>
      <c r="K90" s="195" t="s">
        <v>211</v>
      </c>
      <c r="L90" s="196"/>
      <c r="M90" s="88" t="s">
        <v>21</v>
      </c>
      <c r="N90" s="89" t="s">
        <v>45</v>
      </c>
      <c r="O90" s="89" t="s">
        <v>212</v>
      </c>
      <c r="P90" s="89" t="s">
        <v>213</v>
      </c>
      <c r="Q90" s="89" t="s">
        <v>214</v>
      </c>
      <c r="R90" s="89" t="s">
        <v>215</v>
      </c>
      <c r="S90" s="89" t="s">
        <v>216</v>
      </c>
      <c r="T90" s="90" t="s">
        <v>217</v>
      </c>
    </row>
    <row r="91" spans="2:63" s="1" customFormat="1" ht="22.8" customHeight="1">
      <c r="B91" s="39"/>
      <c r="C91" s="95" t="s">
        <v>218</v>
      </c>
      <c r="D91" s="40"/>
      <c r="E91" s="40"/>
      <c r="F91" s="40"/>
      <c r="G91" s="40"/>
      <c r="H91" s="40"/>
      <c r="I91" s="144"/>
      <c r="J91" s="197">
        <f>BK91</f>
        <v>0</v>
      </c>
      <c r="K91" s="40"/>
      <c r="L91" s="44"/>
      <c r="M91" s="91"/>
      <c r="N91" s="92"/>
      <c r="O91" s="92"/>
      <c r="P91" s="198">
        <f>SUM(P92:P94)</f>
        <v>0</v>
      </c>
      <c r="Q91" s="92"/>
      <c r="R91" s="198">
        <f>SUM(R92:R94)</f>
        <v>0</v>
      </c>
      <c r="S91" s="92"/>
      <c r="T91" s="199">
        <f>SUM(T92:T94)</f>
        <v>0</v>
      </c>
      <c r="AT91" s="18" t="s">
        <v>74</v>
      </c>
      <c r="AU91" s="18" t="s">
        <v>177</v>
      </c>
      <c r="BK91" s="200">
        <f>SUM(BK92:BK94)</f>
        <v>0</v>
      </c>
    </row>
    <row r="92" spans="2:65" s="1" customFormat="1" ht="16.5" customHeight="1">
      <c r="B92" s="39"/>
      <c r="C92" s="217" t="s">
        <v>82</v>
      </c>
      <c r="D92" s="217" t="s">
        <v>223</v>
      </c>
      <c r="E92" s="218" t="s">
        <v>2825</v>
      </c>
      <c r="F92" s="219" t="s">
        <v>2826</v>
      </c>
      <c r="G92" s="220" t="s">
        <v>1266</v>
      </c>
      <c r="H92" s="221">
        <v>1</v>
      </c>
      <c r="I92" s="222"/>
      <c r="J92" s="223">
        <f>ROUND(I92*H92,2)</f>
        <v>0</v>
      </c>
      <c r="K92" s="219" t="s">
        <v>365</v>
      </c>
      <c r="L92" s="44"/>
      <c r="M92" s="224" t="s">
        <v>21</v>
      </c>
      <c r="N92" s="225" t="s">
        <v>46</v>
      </c>
      <c r="O92" s="80"/>
      <c r="P92" s="226">
        <f>O92*H92</f>
        <v>0</v>
      </c>
      <c r="Q92" s="226">
        <v>0</v>
      </c>
      <c r="R92" s="226">
        <f>Q92*H92</f>
        <v>0</v>
      </c>
      <c r="S92" s="226">
        <v>0</v>
      </c>
      <c r="T92" s="227">
        <f>S92*H92</f>
        <v>0</v>
      </c>
      <c r="AR92" s="18" t="s">
        <v>228</v>
      </c>
      <c r="AT92" s="18" t="s">
        <v>223</v>
      </c>
      <c r="AU92" s="18" t="s">
        <v>75</v>
      </c>
      <c r="AY92" s="18" t="s">
        <v>221</v>
      </c>
      <c r="BE92" s="228">
        <f>IF(N92="základní",J92,0)</f>
        <v>0</v>
      </c>
      <c r="BF92" s="228">
        <f>IF(N92="snížená",J92,0)</f>
        <v>0</v>
      </c>
      <c r="BG92" s="228">
        <f>IF(N92="zákl. přenesená",J92,0)</f>
        <v>0</v>
      </c>
      <c r="BH92" s="228">
        <f>IF(N92="sníž. přenesená",J92,0)</f>
        <v>0</v>
      </c>
      <c r="BI92" s="228">
        <f>IF(N92="nulová",J92,0)</f>
        <v>0</v>
      </c>
      <c r="BJ92" s="18" t="s">
        <v>82</v>
      </c>
      <c r="BK92" s="228">
        <f>ROUND(I92*H92,2)</f>
        <v>0</v>
      </c>
      <c r="BL92" s="18" t="s">
        <v>228</v>
      </c>
      <c r="BM92" s="18" t="s">
        <v>84</v>
      </c>
    </row>
    <row r="93" spans="2:65" s="1" customFormat="1" ht="16.5" customHeight="1">
      <c r="B93" s="39"/>
      <c r="C93" s="217" t="s">
        <v>84</v>
      </c>
      <c r="D93" s="217" t="s">
        <v>223</v>
      </c>
      <c r="E93" s="218" t="s">
        <v>2827</v>
      </c>
      <c r="F93" s="219" t="s">
        <v>2828</v>
      </c>
      <c r="G93" s="220" t="s">
        <v>1266</v>
      </c>
      <c r="H93" s="221">
        <v>5</v>
      </c>
      <c r="I93" s="222"/>
      <c r="J93" s="223">
        <f>ROUND(I93*H93,2)</f>
        <v>0</v>
      </c>
      <c r="K93" s="219" t="s">
        <v>365</v>
      </c>
      <c r="L93" s="44"/>
      <c r="M93" s="224" t="s">
        <v>21</v>
      </c>
      <c r="N93" s="225" t="s">
        <v>46</v>
      </c>
      <c r="O93" s="80"/>
      <c r="P93" s="226">
        <f>O93*H93</f>
        <v>0</v>
      </c>
      <c r="Q93" s="226">
        <v>0</v>
      </c>
      <c r="R93" s="226">
        <f>Q93*H93</f>
        <v>0</v>
      </c>
      <c r="S93" s="226">
        <v>0</v>
      </c>
      <c r="T93" s="227">
        <f>S93*H93</f>
        <v>0</v>
      </c>
      <c r="AR93" s="18" t="s">
        <v>228</v>
      </c>
      <c r="AT93" s="18" t="s">
        <v>223</v>
      </c>
      <c r="AU93" s="18" t="s">
        <v>75</v>
      </c>
      <c r="AY93" s="18" t="s">
        <v>221</v>
      </c>
      <c r="BE93" s="228">
        <f>IF(N93="základní",J93,0)</f>
        <v>0</v>
      </c>
      <c r="BF93" s="228">
        <f>IF(N93="snížená",J93,0)</f>
        <v>0</v>
      </c>
      <c r="BG93" s="228">
        <f>IF(N93="zákl. přenesená",J93,0)</f>
        <v>0</v>
      </c>
      <c r="BH93" s="228">
        <f>IF(N93="sníž. přenesená",J93,0)</f>
        <v>0</v>
      </c>
      <c r="BI93" s="228">
        <f>IF(N93="nulová",J93,0)</f>
        <v>0</v>
      </c>
      <c r="BJ93" s="18" t="s">
        <v>82</v>
      </c>
      <c r="BK93" s="228">
        <f>ROUND(I93*H93,2)</f>
        <v>0</v>
      </c>
      <c r="BL93" s="18" t="s">
        <v>228</v>
      </c>
      <c r="BM93" s="18" t="s">
        <v>228</v>
      </c>
    </row>
    <row r="94" spans="2:65" s="1" customFormat="1" ht="16.5" customHeight="1">
      <c r="B94" s="39"/>
      <c r="C94" s="217" t="s">
        <v>101</v>
      </c>
      <c r="D94" s="217" t="s">
        <v>223</v>
      </c>
      <c r="E94" s="218" t="s">
        <v>2829</v>
      </c>
      <c r="F94" s="219" t="s">
        <v>2830</v>
      </c>
      <c r="G94" s="220" t="s">
        <v>2819</v>
      </c>
      <c r="H94" s="221">
        <v>120</v>
      </c>
      <c r="I94" s="222"/>
      <c r="J94" s="223">
        <f>ROUND(I94*H94,2)</f>
        <v>0</v>
      </c>
      <c r="K94" s="219" t="s">
        <v>365</v>
      </c>
      <c r="L94" s="44"/>
      <c r="M94" s="290" t="s">
        <v>21</v>
      </c>
      <c r="N94" s="291" t="s">
        <v>46</v>
      </c>
      <c r="O94" s="287"/>
      <c r="P94" s="288">
        <f>O94*H94</f>
        <v>0</v>
      </c>
      <c r="Q94" s="288">
        <v>0</v>
      </c>
      <c r="R94" s="288">
        <f>Q94*H94</f>
        <v>0</v>
      </c>
      <c r="S94" s="288">
        <v>0</v>
      </c>
      <c r="T94" s="289">
        <f>S94*H94</f>
        <v>0</v>
      </c>
      <c r="AR94" s="18" t="s">
        <v>228</v>
      </c>
      <c r="AT94" s="18" t="s">
        <v>223</v>
      </c>
      <c r="AU94" s="18" t="s">
        <v>75</v>
      </c>
      <c r="AY94" s="18" t="s">
        <v>221</v>
      </c>
      <c r="BE94" s="228">
        <f>IF(N94="základní",J94,0)</f>
        <v>0</v>
      </c>
      <c r="BF94" s="228">
        <f>IF(N94="snížená",J94,0)</f>
        <v>0</v>
      </c>
      <c r="BG94" s="228">
        <f>IF(N94="zákl. přenesená",J94,0)</f>
        <v>0</v>
      </c>
      <c r="BH94" s="228">
        <f>IF(N94="sníž. přenesená",J94,0)</f>
        <v>0</v>
      </c>
      <c r="BI94" s="228">
        <f>IF(N94="nulová",J94,0)</f>
        <v>0</v>
      </c>
      <c r="BJ94" s="18" t="s">
        <v>82</v>
      </c>
      <c r="BK94" s="228">
        <f>ROUND(I94*H94,2)</f>
        <v>0</v>
      </c>
      <c r="BL94" s="18" t="s">
        <v>228</v>
      </c>
      <c r="BM94" s="18" t="s">
        <v>271</v>
      </c>
    </row>
    <row r="95" spans="2:12" s="1" customFormat="1" ht="6.95" customHeight="1">
      <c r="B95" s="58"/>
      <c r="C95" s="59"/>
      <c r="D95" s="59"/>
      <c r="E95" s="59"/>
      <c r="F95" s="59"/>
      <c r="G95" s="59"/>
      <c r="H95" s="59"/>
      <c r="I95" s="168"/>
      <c r="J95" s="59"/>
      <c r="K95" s="59"/>
      <c r="L95" s="44"/>
    </row>
  </sheetData>
  <sheetProtection password="CC35" sheet="1" objects="1" scenarios="1" formatColumns="0" formatRows="0" autoFilter="0"/>
  <autoFilter ref="C90:K94"/>
  <mergeCells count="15">
    <mergeCell ref="E7:H7"/>
    <mergeCell ref="E11:H11"/>
    <mergeCell ref="E9:H9"/>
    <mergeCell ref="E13:H13"/>
    <mergeCell ref="E22:H22"/>
    <mergeCell ref="E31:H31"/>
    <mergeCell ref="E52:H52"/>
    <mergeCell ref="E56:H56"/>
    <mergeCell ref="E54:H54"/>
    <mergeCell ref="E58:H58"/>
    <mergeCell ref="E77:H77"/>
    <mergeCell ref="E81:H81"/>
    <mergeCell ref="E79:H79"/>
    <mergeCell ref="E83:H8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B2:BM99"/>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7"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8" t="s">
        <v>150</v>
      </c>
    </row>
    <row r="3" spans="2:46" ht="6.95" customHeight="1">
      <c r="B3" s="138"/>
      <c r="C3" s="139"/>
      <c r="D3" s="139"/>
      <c r="E3" s="139"/>
      <c r="F3" s="139"/>
      <c r="G3" s="139"/>
      <c r="H3" s="139"/>
      <c r="I3" s="140"/>
      <c r="J3" s="139"/>
      <c r="K3" s="139"/>
      <c r="L3" s="21"/>
      <c r="AT3" s="18" t="s">
        <v>84</v>
      </c>
    </row>
    <row r="4" spans="2:46" ht="24.95" customHeight="1">
      <c r="B4" s="21"/>
      <c r="D4" s="141" t="s">
        <v>169</v>
      </c>
      <c r="L4" s="21"/>
      <c r="M4" s="25" t="s">
        <v>10</v>
      </c>
      <c r="AT4" s="18" t="s">
        <v>4</v>
      </c>
    </row>
    <row r="5" spans="2:12" ht="6.95" customHeight="1">
      <c r="B5" s="21"/>
      <c r="L5" s="21"/>
    </row>
    <row r="6" spans="2:12" ht="12" customHeight="1">
      <c r="B6" s="21"/>
      <c r="D6" s="142" t="s">
        <v>16</v>
      </c>
      <c r="L6" s="21"/>
    </row>
    <row r="7" spans="2:12" ht="16.5" customHeight="1">
      <c r="B7" s="21"/>
      <c r="E7" s="143" t="str">
        <f>'Rekapitulace stavby'!K6</f>
        <v>Vestavba podkroví ZŠ Kmochova</v>
      </c>
      <c r="F7" s="142"/>
      <c r="G7" s="142"/>
      <c r="H7" s="142"/>
      <c r="L7" s="21"/>
    </row>
    <row r="8" spans="2:12" ht="12">
      <c r="B8" s="21"/>
      <c r="D8" s="142" t="s">
        <v>170</v>
      </c>
      <c r="L8" s="21"/>
    </row>
    <row r="9" spans="2:12" ht="16.5" customHeight="1">
      <c r="B9" s="21"/>
      <c r="E9" s="143" t="s">
        <v>171</v>
      </c>
      <c r="L9" s="21"/>
    </row>
    <row r="10" spans="2:12" ht="12" customHeight="1">
      <c r="B10" s="21"/>
      <c r="D10" s="142" t="s">
        <v>172</v>
      </c>
      <c r="L10" s="21"/>
    </row>
    <row r="11" spans="2:12" s="1" customFormat="1" ht="16.5" customHeight="1">
      <c r="B11" s="44"/>
      <c r="E11" s="142" t="s">
        <v>2797</v>
      </c>
      <c r="F11" s="1"/>
      <c r="G11" s="1"/>
      <c r="H11" s="1"/>
      <c r="I11" s="144"/>
      <c r="L11" s="44"/>
    </row>
    <row r="12" spans="2:12" s="1" customFormat="1" ht="12" customHeight="1">
      <c r="B12" s="44"/>
      <c r="D12" s="142" t="s">
        <v>2535</v>
      </c>
      <c r="I12" s="144"/>
      <c r="L12" s="44"/>
    </row>
    <row r="13" spans="2:12" s="1" customFormat="1" ht="36.95" customHeight="1">
      <c r="B13" s="44"/>
      <c r="E13" s="145" t="s">
        <v>2831</v>
      </c>
      <c r="F13" s="1"/>
      <c r="G13" s="1"/>
      <c r="H13" s="1"/>
      <c r="I13" s="144"/>
      <c r="L13" s="44"/>
    </row>
    <row r="14" spans="2:12" s="1" customFormat="1" ht="12">
      <c r="B14" s="44"/>
      <c r="I14" s="144"/>
      <c r="L14" s="44"/>
    </row>
    <row r="15" spans="2:12" s="1" customFormat="1" ht="12" customHeight="1">
      <c r="B15" s="44"/>
      <c r="D15" s="142" t="s">
        <v>18</v>
      </c>
      <c r="F15" s="18" t="s">
        <v>21</v>
      </c>
      <c r="I15" s="146" t="s">
        <v>20</v>
      </c>
      <c r="J15" s="18" t="s">
        <v>21</v>
      </c>
      <c r="L15" s="44"/>
    </row>
    <row r="16" spans="2:12" s="1" customFormat="1" ht="12" customHeight="1">
      <c r="B16" s="44"/>
      <c r="D16" s="142" t="s">
        <v>22</v>
      </c>
      <c r="F16" s="18" t="s">
        <v>23</v>
      </c>
      <c r="I16" s="146" t="s">
        <v>24</v>
      </c>
      <c r="J16" s="147" t="str">
        <f>'Rekapitulace stavby'!AN8</f>
        <v>8. 11. 2018</v>
      </c>
      <c r="L16" s="44"/>
    </row>
    <row r="17" spans="2:12" s="1" customFormat="1" ht="10.8" customHeight="1">
      <c r="B17" s="44"/>
      <c r="I17" s="144"/>
      <c r="L17" s="44"/>
    </row>
    <row r="18" spans="2:12" s="1" customFormat="1" ht="12" customHeight="1">
      <c r="B18" s="44"/>
      <c r="D18" s="142" t="s">
        <v>26</v>
      </c>
      <c r="I18" s="146" t="s">
        <v>27</v>
      </c>
      <c r="J18" s="18" t="s">
        <v>28</v>
      </c>
      <c r="L18" s="44"/>
    </row>
    <row r="19" spans="2:12" s="1" customFormat="1" ht="18" customHeight="1">
      <c r="B19" s="44"/>
      <c r="E19" s="18" t="s">
        <v>29</v>
      </c>
      <c r="I19" s="146" t="s">
        <v>30</v>
      </c>
      <c r="J19" s="18" t="s">
        <v>21</v>
      </c>
      <c r="L19" s="44"/>
    </row>
    <row r="20" spans="2:12" s="1" customFormat="1" ht="6.95" customHeight="1">
      <c r="B20" s="44"/>
      <c r="I20" s="144"/>
      <c r="L20" s="44"/>
    </row>
    <row r="21" spans="2:12" s="1" customFormat="1" ht="12" customHeight="1">
      <c r="B21" s="44"/>
      <c r="D21" s="142" t="s">
        <v>31</v>
      </c>
      <c r="I21" s="146" t="s">
        <v>27</v>
      </c>
      <c r="J21" s="34" t="str">
        <f>'Rekapitulace stavby'!AN13</f>
        <v>Vyplň údaj</v>
      </c>
      <c r="L21" s="44"/>
    </row>
    <row r="22" spans="2:12" s="1" customFormat="1" ht="18" customHeight="1">
      <c r="B22" s="44"/>
      <c r="E22" s="34" t="str">
        <f>'Rekapitulace stavby'!E14</f>
        <v>Vyplň údaj</v>
      </c>
      <c r="F22" s="18"/>
      <c r="G22" s="18"/>
      <c r="H22" s="18"/>
      <c r="I22" s="146" t="s">
        <v>30</v>
      </c>
      <c r="J22" s="34" t="str">
        <f>'Rekapitulace stavby'!AN14</f>
        <v>Vyplň údaj</v>
      </c>
      <c r="L22" s="44"/>
    </row>
    <row r="23" spans="2:12" s="1" customFormat="1" ht="6.95" customHeight="1">
      <c r="B23" s="44"/>
      <c r="I23" s="144"/>
      <c r="L23" s="44"/>
    </row>
    <row r="24" spans="2:12" s="1" customFormat="1" ht="12" customHeight="1">
      <c r="B24" s="44"/>
      <c r="D24" s="142" t="s">
        <v>33</v>
      </c>
      <c r="I24" s="146" t="s">
        <v>27</v>
      </c>
      <c r="J24" s="18" t="s">
        <v>21</v>
      </c>
      <c r="L24" s="44"/>
    </row>
    <row r="25" spans="2:12" s="1" customFormat="1" ht="18" customHeight="1">
      <c r="B25" s="44"/>
      <c r="E25" s="18" t="s">
        <v>34</v>
      </c>
      <c r="I25" s="146" t="s">
        <v>30</v>
      </c>
      <c r="J25" s="18" t="s">
        <v>21</v>
      </c>
      <c r="L25" s="44"/>
    </row>
    <row r="26" spans="2:12" s="1" customFormat="1" ht="6.95" customHeight="1">
      <c r="B26" s="44"/>
      <c r="I26" s="144"/>
      <c r="L26" s="44"/>
    </row>
    <row r="27" spans="2:12" s="1" customFormat="1" ht="12" customHeight="1">
      <c r="B27" s="44"/>
      <c r="D27" s="142" t="s">
        <v>36</v>
      </c>
      <c r="I27" s="146" t="s">
        <v>27</v>
      </c>
      <c r="J27" s="18" t="s">
        <v>37</v>
      </c>
      <c r="L27" s="44"/>
    </row>
    <row r="28" spans="2:12" s="1" customFormat="1" ht="18" customHeight="1">
      <c r="B28" s="44"/>
      <c r="E28" s="18" t="s">
        <v>38</v>
      </c>
      <c r="I28" s="146" t="s">
        <v>30</v>
      </c>
      <c r="J28" s="18" t="s">
        <v>21</v>
      </c>
      <c r="L28" s="44"/>
    </row>
    <row r="29" spans="2:12" s="1" customFormat="1" ht="6.95" customHeight="1">
      <c r="B29" s="44"/>
      <c r="I29" s="144"/>
      <c r="L29" s="44"/>
    </row>
    <row r="30" spans="2:12" s="1" customFormat="1" ht="12" customHeight="1">
      <c r="B30" s="44"/>
      <c r="D30" s="142" t="s">
        <v>39</v>
      </c>
      <c r="I30" s="144"/>
      <c r="L30" s="44"/>
    </row>
    <row r="31" spans="2:12" s="7" customFormat="1" ht="45" customHeight="1">
      <c r="B31" s="148"/>
      <c r="E31" s="149" t="s">
        <v>40</v>
      </c>
      <c r="F31" s="149"/>
      <c r="G31" s="149"/>
      <c r="H31" s="149"/>
      <c r="I31" s="150"/>
      <c r="L31" s="148"/>
    </row>
    <row r="32" spans="2:12" s="1" customFormat="1" ht="6.95" customHeight="1">
      <c r="B32" s="44"/>
      <c r="I32" s="144"/>
      <c r="L32" s="44"/>
    </row>
    <row r="33" spans="2:12" s="1" customFormat="1" ht="6.95" customHeight="1">
      <c r="B33" s="44"/>
      <c r="D33" s="72"/>
      <c r="E33" s="72"/>
      <c r="F33" s="72"/>
      <c r="G33" s="72"/>
      <c r="H33" s="72"/>
      <c r="I33" s="151"/>
      <c r="J33" s="72"/>
      <c r="K33" s="72"/>
      <c r="L33" s="44"/>
    </row>
    <row r="34" spans="2:12" s="1" customFormat="1" ht="25.4" customHeight="1">
      <c r="B34" s="44"/>
      <c r="D34" s="152" t="s">
        <v>41</v>
      </c>
      <c r="I34" s="144"/>
      <c r="J34" s="153">
        <f>ROUND(J91,2)</f>
        <v>0</v>
      </c>
      <c r="L34" s="44"/>
    </row>
    <row r="35" spans="2:12" s="1" customFormat="1" ht="6.95" customHeight="1">
      <c r="B35" s="44"/>
      <c r="D35" s="72"/>
      <c r="E35" s="72"/>
      <c r="F35" s="72"/>
      <c r="G35" s="72"/>
      <c r="H35" s="72"/>
      <c r="I35" s="151"/>
      <c r="J35" s="72"/>
      <c r="K35" s="72"/>
      <c r="L35" s="44"/>
    </row>
    <row r="36" spans="2:12" s="1" customFormat="1" ht="14.4" customHeight="1">
      <c r="B36" s="44"/>
      <c r="F36" s="154" t="s">
        <v>43</v>
      </c>
      <c r="I36" s="155" t="s">
        <v>42</v>
      </c>
      <c r="J36" s="154" t="s">
        <v>44</v>
      </c>
      <c r="L36" s="44"/>
    </row>
    <row r="37" spans="2:12" s="1" customFormat="1" ht="14.4" customHeight="1">
      <c r="B37" s="44"/>
      <c r="D37" s="142" t="s">
        <v>45</v>
      </c>
      <c r="E37" s="142" t="s">
        <v>46</v>
      </c>
      <c r="F37" s="156">
        <f>ROUND((SUM(BE91:BE98)),2)</f>
        <v>0</v>
      </c>
      <c r="I37" s="157">
        <v>0.21</v>
      </c>
      <c r="J37" s="156">
        <f>ROUND(((SUM(BE91:BE98))*I37),2)</f>
        <v>0</v>
      </c>
      <c r="L37" s="44"/>
    </row>
    <row r="38" spans="2:12" s="1" customFormat="1" ht="14.4" customHeight="1">
      <c r="B38" s="44"/>
      <c r="E38" s="142" t="s">
        <v>47</v>
      </c>
      <c r="F38" s="156">
        <f>ROUND((SUM(BF91:BF98)),2)</f>
        <v>0</v>
      </c>
      <c r="I38" s="157">
        <v>0.15</v>
      </c>
      <c r="J38" s="156">
        <f>ROUND(((SUM(BF91:BF98))*I38),2)</f>
        <v>0</v>
      </c>
      <c r="L38" s="44"/>
    </row>
    <row r="39" spans="2:12" s="1" customFormat="1" ht="14.4" customHeight="1" hidden="1">
      <c r="B39" s="44"/>
      <c r="E39" s="142" t="s">
        <v>48</v>
      </c>
      <c r="F39" s="156">
        <f>ROUND((SUM(BG91:BG98)),2)</f>
        <v>0</v>
      </c>
      <c r="I39" s="157">
        <v>0.21</v>
      </c>
      <c r="J39" s="156">
        <f>0</f>
        <v>0</v>
      </c>
      <c r="L39" s="44"/>
    </row>
    <row r="40" spans="2:12" s="1" customFormat="1" ht="14.4" customHeight="1" hidden="1">
      <c r="B40" s="44"/>
      <c r="E40" s="142" t="s">
        <v>49</v>
      </c>
      <c r="F40" s="156">
        <f>ROUND((SUM(BH91:BH98)),2)</f>
        <v>0</v>
      </c>
      <c r="I40" s="157">
        <v>0.15</v>
      </c>
      <c r="J40" s="156">
        <f>0</f>
        <v>0</v>
      </c>
      <c r="L40" s="44"/>
    </row>
    <row r="41" spans="2:12" s="1" customFormat="1" ht="14.4" customHeight="1" hidden="1">
      <c r="B41" s="44"/>
      <c r="E41" s="142" t="s">
        <v>50</v>
      </c>
      <c r="F41" s="156">
        <f>ROUND((SUM(BI91:BI98)),2)</f>
        <v>0</v>
      </c>
      <c r="I41" s="157">
        <v>0</v>
      </c>
      <c r="J41" s="156">
        <f>0</f>
        <v>0</v>
      </c>
      <c r="L41" s="44"/>
    </row>
    <row r="42" spans="2:12" s="1" customFormat="1" ht="6.95" customHeight="1">
      <c r="B42" s="44"/>
      <c r="I42" s="144"/>
      <c r="L42" s="44"/>
    </row>
    <row r="43" spans="2:12" s="1" customFormat="1" ht="25.4" customHeight="1">
      <c r="B43" s="44"/>
      <c r="C43" s="158"/>
      <c r="D43" s="159" t="s">
        <v>51</v>
      </c>
      <c r="E43" s="160"/>
      <c r="F43" s="160"/>
      <c r="G43" s="161" t="s">
        <v>52</v>
      </c>
      <c r="H43" s="162" t="s">
        <v>53</v>
      </c>
      <c r="I43" s="163"/>
      <c r="J43" s="164">
        <f>SUM(J34:J41)</f>
        <v>0</v>
      </c>
      <c r="K43" s="165"/>
      <c r="L43" s="44"/>
    </row>
    <row r="44" spans="2:12" s="1" customFormat="1" ht="14.4" customHeight="1">
      <c r="B44" s="166"/>
      <c r="C44" s="167"/>
      <c r="D44" s="167"/>
      <c r="E44" s="167"/>
      <c r="F44" s="167"/>
      <c r="G44" s="167"/>
      <c r="H44" s="167"/>
      <c r="I44" s="168"/>
      <c r="J44" s="167"/>
      <c r="K44" s="167"/>
      <c r="L44" s="44"/>
    </row>
    <row r="48" spans="2:12" s="1" customFormat="1" ht="6.95" customHeight="1">
      <c r="B48" s="169"/>
      <c r="C48" s="170"/>
      <c r="D48" s="170"/>
      <c r="E48" s="170"/>
      <c r="F48" s="170"/>
      <c r="G48" s="170"/>
      <c r="H48" s="170"/>
      <c r="I48" s="171"/>
      <c r="J48" s="170"/>
      <c r="K48" s="170"/>
      <c r="L48" s="44"/>
    </row>
    <row r="49" spans="2:12" s="1" customFormat="1" ht="24.95" customHeight="1">
      <c r="B49" s="39"/>
      <c r="C49" s="24" t="s">
        <v>174</v>
      </c>
      <c r="D49" s="40"/>
      <c r="E49" s="40"/>
      <c r="F49" s="40"/>
      <c r="G49" s="40"/>
      <c r="H49" s="40"/>
      <c r="I49" s="144"/>
      <c r="J49" s="40"/>
      <c r="K49" s="40"/>
      <c r="L49" s="44"/>
    </row>
    <row r="50" spans="2:12" s="1" customFormat="1" ht="6.95" customHeight="1">
      <c r="B50" s="39"/>
      <c r="C50" s="40"/>
      <c r="D50" s="40"/>
      <c r="E50" s="40"/>
      <c r="F50" s="40"/>
      <c r="G50" s="40"/>
      <c r="H50" s="40"/>
      <c r="I50" s="144"/>
      <c r="J50" s="40"/>
      <c r="K50" s="40"/>
      <c r="L50" s="44"/>
    </row>
    <row r="51" spans="2:12" s="1" customFormat="1" ht="12" customHeight="1">
      <c r="B51" s="39"/>
      <c r="C51" s="33" t="s">
        <v>16</v>
      </c>
      <c r="D51" s="40"/>
      <c r="E51" s="40"/>
      <c r="F51" s="40"/>
      <c r="G51" s="40"/>
      <c r="H51" s="40"/>
      <c r="I51" s="144"/>
      <c r="J51" s="40"/>
      <c r="K51" s="40"/>
      <c r="L51" s="44"/>
    </row>
    <row r="52" spans="2:12" s="1" customFormat="1" ht="16.5" customHeight="1">
      <c r="B52" s="39"/>
      <c r="C52" s="40"/>
      <c r="D52" s="40"/>
      <c r="E52" s="172" t="str">
        <f>E7</f>
        <v>Vestavba podkroví ZŠ Kmochova</v>
      </c>
      <c r="F52" s="33"/>
      <c r="G52" s="33"/>
      <c r="H52" s="33"/>
      <c r="I52" s="144"/>
      <c r="J52" s="40"/>
      <c r="K52" s="40"/>
      <c r="L52" s="44"/>
    </row>
    <row r="53" spans="2:12" ht="12" customHeight="1">
      <c r="B53" s="22"/>
      <c r="C53" s="33" t="s">
        <v>170</v>
      </c>
      <c r="D53" s="23"/>
      <c r="E53" s="23"/>
      <c r="F53" s="23"/>
      <c r="G53" s="23"/>
      <c r="H53" s="23"/>
      <c r="I53" s="137"/>
      <c r="J53" s="23"/>
      <c r="K53" s="23"/>
      <c r="L53" s="21"/>
    </row>
    <row r="54" spans="2:12" ht="16.5" customHeight="1">
      <c r="B54" s="22"/>
      <c r="C54" s="23"/>
      <c r="D54" s="23"/>
      <c r="E54" s="172" t="s">
        <v>171</v>
      </c>
      <c r="F54" s="23"/>
      <c r="G54" s="23"/>
      <c r="H54" s="23"/>
      <c r="I54" s="137"/>
      <c r="J54" s="23"/>
      <c r="K54" s="23"/>
      <c r="L54" s="21"/>
    </row>
    <row r="55" spans="2:12" ht="12" customHeight="1">
      <c r="B55" s="22"/>
      <c r="C55" s="33" t="s">
        <v>172</v>
      </c>
      <c r="D55" s="23"/>
      <c r="E55" s="23"/>
      <c r="F55" s="23"/>
      <c r="G55" s="23"/>
      <c r="H55" s="23"/>
      <c r="I55" s="137"/>
      <c r="J55" s="23"/>
      <c r="K55" s="23"/>
      <c r="L55" s="21"/>
    </row>
    <row r="56" spans="2:12" s="1" customFormat="1" ht="16.5" customHeight="1">
      <c r="B56" s="39"/>
      <c r="C56" s="40"/>
      <c r="D56" s="40"/>
      <c r="E56" s="33" t="s">
        <v>2797</v>
      </c>
      <c r="F56" s="40"/>
      <c r="G56" s="40"/>
      <c r="H56" s="40"/>
      <c r="I56" s="144"/>
      <c r="J56" s="40"/>
      <c r="K56" s="40"/>
      <c r="L56" s="44"/>
    </row>
    <row r="57" spans="2:12" s="1" customFormat="1" ht="12" customHeight="1">
      <c r="B57" s="39"/>
      <c r="C57" s="33" t="s">
        <v>2535</v>
      </c>
      <c r="D57" s="40"/>
      <c r="E57" s="40"/>
      <c r="F57" s="40"/>
      <c r="G57" s="40"/>
      <c r="H57" s="40"/>
      <c r="I57" s="144"/>
      <c r="J57" s="40"/>
      <c r="K57" s="40"/>
      <c r="L57" s="44"/>
    </row>
    <row r="58" spans="2:12" s="1" customFormat="1" ht="16.5" customHeight="1">
      <c r="B58" s="39"/>
      <c r="C58" s="40"/>
      <c r="D58" s="40"/>
      <c r="E58" s="65" t="str">
        <f>E13</f>
        <v>SO-01.6.3 - Větrání wc</v>
      </c>
      <c r="F58" s="40"/>
      <c r="G58" s="40"/>
      <c r="H58" s="40"/>
      <c r="I58" s="144"/>
      <c r="J58" s="40"/>
      <c r="K58" s="40"/>
      <c r="L58" s="44"/>
    </row>
    <row r="59" spans="2:12" s="1" customFormat="1" ht="6.95" customHeight="1">
      <c r="B59" s="39"/>
      <c r="C59" s="40"/>
      <c r="D59" s="40"/>
      <c r="E59" s="40"/>
      <c r="F59" s="40"/>
      <c r="G59" s="40"/>
      <c r="H59" s="40"/>
      <c r="I59" s="144"/>
      <c r="J59" s="40"/>
      <c r="K59" s="40"/>
      <c r="L59" s="44"/>
    </row>
    <row r="60" spans="2:12" s="1" customFormat="1" ht="12" customHeight="1">
      <c r="B60" s="39"/>
      <c r="C60" s="33" t="s">
        <v>22</v>
      </c>
      <c r="D60" s="40"/>
      <c r="E60" s="40"/>
      <c r="F60" s="28" t="str">
        <f>F16</f>
        <v>Kmochova č.p. 943</v>
      </c>
      <c r="G60" s="40"/>
      <c r="H60" s="40"/>
      <c r="I60" s="146" t="s">
        <v>24</v>
      </c>
      <c r="J60" s="68" t="str">
        <f>IF(J16="","",J16)</f>
        <v>8. 11. 2018</v>
      </c>
      <c r="K60" s="40"/>
      <c r="L60" s="44"/>
    </row>
    <row r="61" spans="2:12" s="1" customFormat="1" ht="6.95" customHeight="1">
      <c r="B61" s="39"/>
      <c r="C61" s="40"/>
      <c r="D61" s="40"/>
      <c r="E61" s="40"/>
      <c r="F61" s="40"/>
      <c r="G61" s="40"/>
      <c r="H61" s="40"/>
      <c r="I61" s="144"/>
      <c r="J61" s="40"/>
      <c r="K61" s="40"/>
      <c r="L61" s="44"/>
    </row>
    <row r="62" spans="2:12" s="1" customFormat="1" ht="13.65" customHeight="1">
      <c r="B62" s="39"/>
      <c r="C62" s="33" t="s">
        <v>26</v>
      </c>
      <c r="D62" s="40"/>
      <c r="E62" s="40"/>
      <c r="F62" s="28" t="str">
        <f>E19</f>
        <v>SONET Building s.r.o</v>
      </c>
      <c r="G62" s="40"/>
      <c r="H62" s="40"/>
      <c r="I62" s="146" t="s">
        <v>33</v>
      </c>
      <c r="J62" s="37" t="str">
        <f>E25</f>
        <v>Sodomka Lukáš</v>
      </c>
      <c r="K62" s="40"/>
      <c r="L62" s="44"/>
    </row>
    <row r="63" spans="2:12" s="1" customFormat="1" ht="13.65" customHeight="1">
      <c r="B63" s="39"/>
      <c r="C63" s="33" t="s">
        <v>31</v>
      </c>
      <c r="D63" s="40"/>
      <c r="E63" s="40"/>
      <c r="F63" s="28" t="str">
        <f>IF(E22="","",E22)</f>
        <v>Vyplň údaj</v>
      </c>
      <c r="G63" s="40"/>
      <c r="H63" s="40"/>
      <c r="I63" s="146" t="s">
        <v>36</v>
      </c>
      <c r="J63" s="37" t="str">
        <f>E28</f>
        <v>Toman Martin</v>
      </c>
      <c r="K63" s="40"/>
      <c r="L63" s="44"/>
    </row>
    <row r="64" spans="2:12" s="1" customFormat="1" ht="10.3" customHeight="1">
      <c r="B64" s="39"/>
      <c r="C64" s="40"/>
      <c r="D64" s="40"/>
      <c r="E64" s="40"/>
      <c r="F64" s="40"/>
      <c r="G64" s="40"/>
      <c r="H64" s="40"/>
      <c r="I64" s="144"/>
      <c r="J64" s="40"/>
      <c r="K64" s="40"/>
      <c r="L64" s="44"/>
    </row>
    <row r="65" spans="2:12" s="1" customFormat="1" ht="29.25" customHeight="1">
      <c r="B65" s="39"/>
      <c r="C65" s="173" t="s">
        <v>175</v>
      </c>
      <c r="D65" s="174"/>
      <c r="E65" s="174"/>
      <c r="F65" s="174"/>
      <c r="G65" s="174"/>
      <c r="H65" s="174"/>
      <c r="I65" s="175"/>
      <c r="J65" s="176" t="s">
        <v>176</v>
      </c>
      <c r="K65" s="174"/>
      <c r="L65" s="44"/>
    </row>
    <row r="66" spans="2:12" s="1" customFormat="1" ht="10.3" customHeight="1">
      <c r="B66" s="39"/>
      <c r="C66" s="40"/>
      <c r="D66" s="40"/>
      <c r="E66" s="40"/>
      <c r="F66" s="40"/>
      <c r="G66" s="40"/>
      <c r="H66" s="40"/>
      <c r="I66" s="144"/>
      <c r="J66" s="40"/>
      <c r="K66" s="40"/>
      <c r="L66" s="44"/>
    </row>
    <row r="67" spans="2:47" s="1" customFormat="1" ht="22.8" customHeight="1">
      <c r="B67" s="39"/>
      <c r="C67" s="177" t="s">
        <v>73</v>
      </c>
      <c r="D67" s="40"/>
      <c r="E67" s="40"/>
      <c r="F67" s="40"/>
      <c r="G67" s="40"/>
      <c r="H67" s="40"/>
      <c r="I67" s="144"/>
      <c r="J67" s="98">
        <f>J91</f>
        <v>0</v>
      </c>
      <c r="K67" s="40"/>
      <c r="L67" s="44"/>
      <c r="AU67" s="18" t="s">
        <v>177</v>
      </c>
    </row>
    <row r="68" spans="2:12" s="1" customFormat="1" ht="21.8" customHeight="1">
      <c r="B68" s="39"/>
      <c r="C68" s="40"/>
      <c r="D68" s="40"/>
      <c r="E68" s="40"/>
      <c r="F68" s="40"/>
      <c r="G68" s="40"/>
      <c r="H68" s="40"/>
      <c r="I68" s="144"/>
      <c r="J68" s="40"/>
      <c r="K68" s="40"/>
      <c r="L68" s="44"/>
    </row>
    <row r="69" spans="2:12" s="1" customFormat="1" ht="6.95" customHeight="1">
      <c r="B69" s="58"/>
      <c r="C69" s="59"/>
      <c r="D69" s="59"/>
      <c r="E69" s="59"/>
      <c r="F69" s="59"/>
      <c r="G69" s="59"/>
      <c r="H69" s="59"/>
      <c r="I69" s="168"/>
      <c r="J69" s="59"/>
      <c r="K69" s="59"/>
      <c r="L69" s="44"/>
    </row>
    <row r="73" spans="2:12" s="1" customFormat="1" ht="6.95" customHeight="1">
      <c r="B73" s="60"/>
      <c r="C73" s="61"/>
      <c r="D73" s="61"/>
      <c r="E73" s="61"/>
      <c r="F73" s="61"/>
      <c r="G73" s="61"/>
      <c r="H73" s="61"/>
      <c r="I73" s="171"/>
      <c r="J73" s="61"/>
      <c r="K73" s="61"/>
      <c r="L73" s="44"/>
    </row>
    <row r="74" spans="2:12" s="1" customFormat="1" ht="24.95" customHeight="1">
      <c r="B74" s="39"/>
      <c r="C74" s="24" t="s">
        <v>206</v>
      </c>
      <c r="D74" s="40"/>
      <c r="E74" s="40"/>
      <c r="F74" s="40"/>
      <c r="G74" s="40"/>
      <c r="H74" s="40"/>
      <c r="I74" s="144"/>
      <c r="J74" s="40"/>
      <c r="K74" s="40"/>
      <c r="L74" s="44"/>
    </row>
    <row r="75" spans="2:12" s="1" customFormat="1" ht="6.95" customHeight="1">
      <c r="B75" s="39"/>
      <c r="C75" s="40"/>
      <c r="D75" s="40"/>
      <c r="E75" s="40"/>
      <c r="F75" s="40"/>
      <c r="G75" s="40"/>
      <c r="H75" s="40"/>
      <c r="I75" s="144"/>
      <c r="J75" s="40"/>
      <c r="K75" s="40"/>
      <c r="L75" s="44"/>
    </row>
    <row r="76" spans="2:12" s="1" customFormat="1" ht="12" customHeight="1">
      <c r="B76" s="39"/>
      <c r="C76" s="33" t="s">
        <v>16</v>
      </c>
      <c r="D76" s="40"/>
      <c r="E76" s="40"/>
      <c r="F76" s="40"/>
      <c r="G76" s="40"/>
      <c r="H76" s="40"/>
      <c r="I76" s="144"/>
      <c r="J76" s="40"/>
      <c r="K76" s="40"/>
      <c r="L76" s="44"/>
    </row>
    <row r="77" spans="2:12" s="1" customFormat="1" ht="16.5" customHeight="1">
      <c r="B77" s="39"/>
      <c r="C77" s="40"/>
      <c r="D77" s="40"/>
      <c r="E77" s="172" t="str">
        <f>E7</f>
        <v>Vestavba podkroví ZŠ Kmochova</v>
      </c>
      <c r="F77" s="33"/>
      <c r="G77" s="33"/>
      <c r="H77" s="33"/>
      <c r="I77" s="144"/>
      <c r="J77" s="40"/>
      <c r="K77" s="40"/>
      <c r="L77" s="44"/>
    </row>
    <row r="78" spans="2:12" ht="12" customHeight="1">
      <c r="B78" s="22"/>
      <c r="C78" s="33" t="s">
        <v>170</v>
      </c>
      <c r="D78" s="23"/>
      <c r="E78" s="23"/>
      <c r="F78" s="23"/>
      <c r="G78" s="23"/>
      <c r="H78" s="23"/>
      <c r="I78" s="137"/>
      <c r="J78" s="23"/>
      <c r="K78" s="23"/>
      <c r="L78" s="21"/>
    </row>
    <row r="79" spans="2:12" ht="16.5" customHeight="1">
      <c r="B79" s="22"/>
      <c r="C79" s="23"/>
      <c r="D79" s="23"/>
      <c r="E79" s="172" t="s">
        <v>171</v>
      </c>
      <c r="F79" s="23"/>
      <c r="G79" s="23"/>
      <c r="H79" s="23"/>
      <c r="I79" s="137"/>
      <c r="J79" s="23"/>
      <c r="K79" s="23"/>
      <c r="L79" s="21"/>
    </row>
    <row r="80" spans="2:12" ht="12" customHeight="1">
      <c r="B80" s="22"/>
      <c r="C80" s="33" t="s">
        <v>172</v>
      </c>
      <c r="D80" s="23"/>
      <c r="E80" s="23"/>
      <c r="F80" s="23"/>
      <c r="G80" s="23"/>
      <c r="H80" s="23"/>
      <c r="I80" s="137"/>
      <c r="J80" s="23"/>
      <c r="K80" s="23"/>
      <c r="L80" s="21"/>
    </row>
    <row r="81" spans="2:12" s="1" customFormat="1" ht="16.5" customHeight="1">
      <c r="B81" s="39"/>
      <c r="C81" s="40"/>
      <c r="D81" s="40"/>
      <c r="E81" s="33" t="s">
        <v>2797</v>
      </c>
      <c r="F81" s="40"/>
      <c r="G81" s="40"/>
      <c r="H81" s="40"/>
      <c r="I81" s="144"/>
      <c r="J81" s="40"/>
      <c r="K81" s="40"/>
      <c r="L81" s="44"/>
    </row>
    <row r="82" spans="2:12" s="1" customFormat="1" ht="12" customHeight="1">
      <c r="B82" s="39"/>
      <c r="C82" s="33" t="s">
        <v>2535</v>
      </c>
      <c r="D82" s="40"/>
      <c r="E82" s="40"/>
      <c r="F82" s="40"/>
      <c r="G82" s="40"/>
      <c r="H82" s="40"/>
      <c r="I82" s="144"/>
      <c r="J82" s="40"/>
      <c r="K82" s="40"/>
      <c r="L82" s="44"/>
    </row>
    <row r="83" spans="2:12" s="1" customFormat="1" ht="16.5" customHeight="1">
      <c r="B83" s="39"/>
      <c r="C83" s="40"/>
      <c r="D83" s="40"/>
      <c r="E83" s="65" t="str">
        <f>E13</f>
        <v>SO-01.6.3 - Větrání wc</v>
      </c>
      <c r="F83" s="40"/>
      <c r="G83" s="40"/>
      <c r="H83" s="40"/>
      <c r="I83" s="144"/>
      <c r="J83" s="40"/>
      <c r="K83" s="40"/>
      <c r="L83" s="44"/>
    </row>
    <row r="84" spans="2:12" s="1" customFormat="1" ht="6.95" customHeight="1">
      <c r="B84" s="39"/>
      <c r="C84" s="40"/>
      <c r="D84" s="40"/>
      <c r="E84" s="40"/>
      <c r="F84" s="40"/>
      <c r="G84" s="40"/>
      <c r="H84" s="40"/>
      <c r="I84" s="144"/>
      <c r="J84" s="40"/>
      <c r="K84" s="40"/>
      <c r="L84" s="44"/>
    </row>
    <row r="85" spans="2:12" s="1" customFormat="1" ht="12" customHeight="1">
      <c r="B85" s="39"/>
      <c r="C85" s="33" t="s">
        <v>22</v>
      </c>
      <c r="D85" s="40"/>
      <c r="E85" s="40"/>
      <c r="F85" s="28" t="str">
        <f>F16</f>
        <v>Kmochova č.p. 943</v>
      </c>
      <c r="G85" s="40"/>
      <c r="H85" s="40"/>
      <c r="I85" s="146" t="s">
        <v>24</v>
      </c>
      <c r="J85" s="68" t="str">
        <f>IF(J16="","",J16)</f>
        <v>8. 11. 2018</v>
      </c>
      <c r="K85" s="40"/>
      <c r="L85" s="44"/>
    </row>
    <row r="86" spans="2:12" s="1" customFormat="1" ht="6.95" customHeight="1">
      <c r="B86" s="39"/>
      <c r="C86" s="40"/>
      <c r="D86" s="40"/>
      <c r="E86" s="40"/>
      <c r="F86" s="40"/>
      <c r="G86" s="40"/>
      <c r="H86" s="40"/>
      <c r="I86" s="144"/>
      <c r="J86" s="40"/>
      <c r="K86" s="40"/>
      <c r="L86" s="44"/>
    </row>
    <row r="87" spans="2:12" s="1" customFormat="1" ht="13.65" customHeight="1">
      <c r="B87" s="39"/>
      <c r="C87" s="33" t="s">
        <v>26</v>
      </c>
      <c r="D87" s="40"/>
      <c r="E87" s="40"/>
      <c r="F87" s="28" t="str">
        <f>E19</f>
        <v>SONET Building s.r.o</v>
      </c>
      <c r="G87" s="40"/>
      <c r="H87" s="40"/>
      <c r="I87" s="146" t="s">
        <v>33</v>
      </c>
      <c r="J87" s="37" t="str">
        <f>E25</f>
        <v>Sodomka Lukáš</v>
      </c>
      <c r="K87" s="40"/>
      <c r="L87" s="44"/>
    </row>
    <row r="88" spans="2:12" s="1" customFormat="1" ht="13.65" customHeight="1">
      <c r="B88" s="39"/>
      <c r="C88" s="33" t="s">
        <v>31</v>
      </c>
      <c r="D88" s="40"/>
      <c r="E88" s="40"/>
      <c r="F88" s="28" t="str">
        <f>IF(E22="","",E22)</f>
        <v>Vyplň údaj</v>
      </c>
      <c r="G88" s="40"/>
      <c r="H88" s="40"/>
      <c r="I88" s="146" t="s">
        <v>36</v>
      </c>
      <c r="J88" s="37" t="str">
        <f>E28</f>
        <v>Toman Martin</v>
      </c>
      <c r="K88" s="40"/>
      <c r="L88" s="44"/>
    </row>
    <row r="89" spans="2:12" s="1" customFormat="1" ht="10.3" customHeight="1">
      <c r="B89" s="39"/>
      <c r="C89" s="40"/>
      <c r="D89" s="40"/>
      <c r="E89" s="40"/>
      <c r="F89" s="40"/>
      <c r="G89" s="40"/>
      <c r="H89" s="40"/>
      <c r="I89" s="144"/>
      <c r="J89" s="40"/>
      <c r="K89" s="40"/>
      <c r="L89" s="44"/>
    </row>
    <row r="90" spans="2:20" s="10" customFormat="1" ht="29.25" customHeight="1">
      <c r="B90" s="191"/>
      <c r="C90" s="192" t="s">
        <v>207</v>
      </c>
      <c r="D90" s="193" t="s">
        <v>60</v>
      </c>
      <c r="E90" s="193" t="s">
        <v>56</v>
      </c>
      <c r="F90" s="193" t="s">
        <v>57</v>
      </c>
      <c r="G90" s="193" t="s">
        <v>208</v>
      </c>
      <c r="H90" s="193" t="s">
        <v>209</v>
      </c>
      <c r="I90" s="194" t="s">
        <v>210</v>
      </c>
      <c r="J90" s="193" t="s">
        <v>176</v>
      </c>
      <c r="K90" s="195" t="s">
        <v>211</v>
      </c>
      <c r="L90" s="196"/>
      <c r="M90" s="88" t="s">
        <v>21</v>
      </c>
      <c r="N90" s="89" t="s">
        <v>45</v>
      </c>
      <c r="O90" s="89" t="s">
        <v>212</v>
      </c>
      <c r="P90" s="89" t="s">
        <v>213</v>
      </c>
      <c r="Q90" s="89" t="s">
        <v>214</v>
      </c>
      <c r="R90" s="89" t="s">
        <v>215</v>
      </c>
      <c r="S90" s="89" t="s">
        <v>216</v>
      </c>
      <c r="T90" s="90" t="s">
        <v>217</v>
      </c>
    </row>
    <row r="91" spans="2:63" s="1" customFormat="1" ht="22.8" customHeight="1">
      <c r="B91" s="39"/>
      <c r="C91" s="95" t="s">
        <v>218</v>
      </c>
      <c r="D91" s="40"/>
      <c r="E91" s="40"/>
      <c r="F91" s="40"/>
      <c r="G91" s="40"/>
      <c r="H91" s="40"/>
      <c r="I91" s="144"/>
      <c r="J91" s="197">
        <f>BK91</f>
        <v>0</v>
      </c>
      <c r="K91" s="40"/>
      <c r="L91" s="44"/>
      <c r="M91" s="91"/>
      <c r="N91" s="92"/>
      <c r="O91" s="92"/>
      <c r="P91" s="198">
        <f>SUM(P92:P98)</f>
        <v>0</v>
      </c>
      <c r="Q91" s="92"/>
      <c r="R91" s="198">
        <f>SUM(R92:R98)</f>
        <v>0</v>
      </c>
      <c r="S91" s="92"/>
      <c r="T91" s="199">
        <f>SUM(T92:T98)</f>
        <v>0</v>
      </c>
      <c r="AT91" s="18" t="s">
        <v>74</v>
      </c>
      <c r="AU91" s="18" t="s">
        <v>177</v>
      </c>
      <c r="BK91" s="200">
        <f>SUM(BK92:BK98)</f>
        <v>0</v>
      </c>
    </row>
    <row r="92" spans="2:65" s="1" customFormat="1" ht="22.5" customHeight="1">
      <c r="B92" s="39"/>
      <c r="C92" s="217" t="s">
        <v>82</v>
      </c>
      <c r="D92" s="217" t="s">
        <v>223</v>
      </c>
      <c r="E92" s="218" t="s">
        <v>2832</v>
      </c>
      <c r="F92" s="219" t="s">
        <v>2833</v>
      </c>
      <c r="G92" s="220" t="s">
        <v>1266</v>
      </c>
      <c r="H92" s="221">
        <v>1</v>
      </c>
      <c r="I92" s="222"/>
      <c r="J92" s="223">
        <f>ROUND(I92*H92,2)</f>
        <v>0</v>
      </c>
      <c r="K92" s="219" t="s">
        <v>365</v>
      </c>
      <c r="L92" s="44"/>
      <c r="M92" s="224" t="s">
        <v>21</v>
      </c>
      <c r="N92" s="225" t="s">
        <v>46</v>
      </c>
      <c r="O92" s="80"/>
      <c r="P92" s="226">
        <f>O92*H92</f>
        <v>0</v>
      </c>
      <c r="Q92" s="226">
        <v>0</v>
      </c>
      <c r="R92" s="226">
        <f>Q92*H92</f>
        <v>0</v>
      </c>
      <c r="S92" s="226">
        <v>0</v>
      </c>
      <c r="T92" s="227">
        <f>S92*H92</f>
        <v>0</v>
      </c>
      <c r="AR92" s="18" t="s">
        <v>228</v>
      </c>
      <c r="AT92" s="18" t="s">
        <v>223</v>
      </c>
      <c r="AU92" s="18" t="s">
        <v>75</v>
      </c>
      <c r="AY92" s="18" t="s">
        <v>221</v>
      </c>
      <c r="BE92" s="228">
        <f>IF(N92="základní",J92,0)</f>
        <v>0</v>
      </c>
      <c r="BF92" s="228">
        <f>IF(N92="snížená",J92,0)</f>
        <v>0</v>
      </c>
      <c r="BG92" s="228">
        <f>IF(N92="zákl. přenesená",J92,0)</f>
        <v>0</v>
      </c>
      <c r="BH92" s="228">
        <f>IF(N92="sníž. přenesená",J92,0)</f>
        <v>0</v>
      </c>
      <c r="BI92" s="228">
        <f>IF(N92="nulová",J92,0)</f>
        <v>0</v>
      </c>
      <c r="BJ92" s="18" t="s">
        <v>82</v>
      </c>
      <c r="BK92" s="228">
        <f>ROUND(I92*H92,2)</f>
        <v>0</v>
      </c>
      <c r="BL92" s="18" t="s">
        <v>228</v>
      </c>
      <c r="BM92" s="18" t="s">
        <v>84</v>
      </c>
    </row>
    <row r="93" spans="2:65" s="1" customFormat="1" ht="22.5" customHeight="1">
      <c r="B93" s="39"/>
      <c r="C93" s="217" t="s">
        <v>84</v>
      </c>
      <c r="D93" s="217" t="s">
        <v>223</v>
      </c>
      <c r="E93" s="218" t="s">
        <v>2834</v>
      </c>
      <c r="F93" s="219" t="s">
        <v>2835</v>
      </c>
      <c r="G93" s="220" t="s">
        <v>1266</v>
      </c>
      <c r="H93" s="221">
        <v>2</v>
      </c>
      <c r="I93" s="222"/>
      <c r="J93" s="223">
        <f>ROUND(I93*H93,2)</f>
        <v>0</v>
      </c>
      <c r="K93" s="219" t="s">
        <v>365</v>
      </c>
      <c r="L93" s="44"/>
      <c r="M93" s="224" t="s">
        <v>21</v>
      </c>
      <c r="N93" s="225" t="s">
        <v>46</v>
      </c>
      <c r="O93" s="80"/>
      <c r="P93" s="226">
        <f>O93*H93</f>
        <v>0</v>
      </c>
      <c r="Q93" s="226">
        <v>0</v>
      </c>
      <c r="R93" s="226">
        <f>Q93*H93</f>
        <v>0</v>
      </c>
      <c r="S93" s="226">
        <v>0</v>
      </c>
      <c r="T93" s="227">
        <f>S93*H93</f>
        <v>0</v>
      </c>
      <c r="AR93" s="18" t="s">
        <v>228</v>
      </c>
      <c r="AT93" s="18" t="s">
        <v>223</v>
      </c>
      <c r="AU93" s="18" t="s">
        <v>75</v>
      </c>
      <c r="AY93" s="18" t="s">
        <v>221</v>
      </c>
      <c r="BE93" s="228">
        <f>IF(N93="základní",J93,0)</f>
        <v>0</v>
      </c>
      <c r="BF93" s="228">
        <f>IF(N93="snížená",J93,0)</f>
        <v>0</v>
      </c>
      <c r="BG93" s="228">
        <f>IF(N93="zákl. přenesená",J93,0)</f>
        <v>0</v>
      </c>
      <c r="BH93" s="228">
        <f>IF(N93="sníž. přenesená",J93,0)</f>
        <v>0</v>
      </c>
      <c r="BI93" s="228">
        <f>IF(N93="nulová",J93,0)</f>
        <v>0</v>
      </c>
      <c r="BJ93" s="18" t="s">
        <v>82</v>
      </c>
      <c r="BK93" s="228">
        <f>ROUND(I93*H93,2)</f>
        <v>0</v>
      </c>
      <c r="BL93" s="18" t="s">
        <v>228</v>
      </c>
      <c r="BM93" s="18" t="s">
        <v>228</v>
      </c>
    </row>
    <row r="94" spans="2:65" s="1" customFormat="1" ht="16.5" customHeight="1">
      <c r="B94" s="39"/>
      <c r="C94" s="217" t="s">
        <v>101</v>
      </c>
      <c r="D94" s="217" t="s">
        <v>223</v>
      </c>
      <c r="E94" s="218" t="s">
        <v>2836</v>
      </c>
      <c r="F94" s="219" t="s">
        <v>2837</v>
      </c>
      <c r="G94" s="220" t="s">
        <v>1266</v>
      </c>
      <c r="H94" s="221">
        <v>1</v>
      </c>
      <c r="I94" s="222"/>
      <c r="J94" s="223">
        <f>ROUND(I94*H94,2)</f>
        <v>0</v>
      </c>
      <c r="K94" s="219" t="s">
        <v>365</v>
      </c>
      <c r="L94" s="44"/>
      <c r="M94" s="224" t="s">
        <v>21</v>
      </c>
      <c r="N94" s="225" t="s">
        <v>46</v>
      </c>
      <c r="O94" s="80"/>
      <c r="P94" s="226">
        <f>O94*H94</f>
        <v>0</v>
      </c>
      <c r="Q94" s="226">
        <v>0</v>
      </c>
      <c r="R94" s="226">
        <f>Q94*H94</f>
        <v>0</v>
      </c>
      <c r="S94" s="226">
        <v>0</v>
      </c>
      <c r="T94" s="227">
        <f>S94*H94</f>
        <v>0</v>
      </c>
      <c r="AR94" s="18" t="s">
        <v>228</v>
      </c>
      <c r="AT94" s="18" t="s">
        <v>223</v>
      </c>
      <c r="AU94" s="18" t="s">
        <v>75</v>
      </c>
      <c r="AY94" s="18" t="s">
        <v>221</v>
      </c>
      <c r="BE94" s="228">
        <f>IF(N94="základní",J94,0)</f>
        <v>0</v>
      </c>
      <c r="BF94" s="228">
        <f>IF(N94="snížená",J94,0)</f>
        <v>0</v>
      </c>
      <c r="BG94" s="228">
        <f>IF(N94="zákl. přenesená",J94,0)</f>
        <v>0</v>
      </c>
      <c r="BH94" s="228">
        <f>IF(N94="sníž. přenesená",J94,0)</f>
        <v>0</v>
      </c>
      <c r="BI94" s="228">
        <f>IF(N94="nulová",J94,0)</f>
        <v>0</v>
      </c>
      <c r="BJ94" s="18" t="s">
        <v>82</v>
      </c>
      <c r="BK94" s="228">
        <f>ROUND(I94*H94,2)</f>
        <v>0</v>
      </c>
      <c r="BL94" s="18" t="s">
        <v>228</v>
      </c>
      <c r="BM94" s="18" t="s">
        <v>271</v>
      </c>
    </row>
    <row r="95" spans="2:65" s="1" customFormat="1" ht="16.5" customHeight="1">
      <c r="B95" s="39"/>
      <c r="C95" s="217" t="s">
        <v>228</v>
      </c>
      <c r="D95" s="217" t="s">
        <v>223</v>
      </c>
      <c r="E95" s="218" t="s">
        <v>2838</v>
      </c>
      <c r="F95" s="219" t="s">
        <v>2839</v>
      </c>
      <c r="G95" s="220" t="s">
        <v>1266</v>
      </c>
      <c r="H95" s="221">
        <v>6</v>
      </c>
      <c r="I95" s="222"/>
      <c r="J95" s="223">
        <f>ROUND(I95*H95,2)</f>
        <v>0</v>
      </c>
      <c r="K95" s="219" t="s">
        <v>365</v>
      </c>
      <c r="L95" s="44"/>
      <c r="M95" s="224" t="s">
        <v>21</v>
      </c>
      <c r="N95" s="225" t="s">
        <v>46</v>
      </c>
      <c r="O95" s="80"/>
      <c r="P95" s="226">
        <f>O95*H95</f>
        <v>0</v>
      </c>
      <c r="Q95" s="226">
        <v>0</v>
      </c>
      <c r="R95" s="226">
        <f>Q95*H95</f>
        <v>0</v>
      </c>
      <c r="S95" s="226">
        <v>0</v>
      </c>
      <c r="T95" s="227">
        <f>S95*H95</f>
        <v>0</v>
      </c>
      <c r="AR95" s="18" t="s">
        <v>228</v>
      </c>
      <c r="AT95" s="18" t="s">
        <v>223</v>
      </c>
      <c r="AU95" s="18" t="s">
        <v>75</v>
      </c>
      <c r="AY95" s="18" t="s">
        <v>221</v>
      </c>
      <c r="BE95" s="228">
        <f>IF(N95="základní",J95,0)</f>
        <v>0</v>
      </c>
      <c r="BF95" s="228">
        <f>IF(N95="snížená",J95,0)</f>
        <v>0</v>
      </c>
      <c r="BG95" s="228">
        <f>IF(N95="zákl. přenesená",J95,0)</f>
        <v>0</v>
      </c>
      <c r="BH95" s="228">
        <f>IF(N95="sníž. přenesená",J95,0)</f>
        <v>0</v>
      </c>
      <c r="BI95" s="228">
        <f>IF(N95="nulová",J95,0)</f>
        <v>0</v>
      </c>
      <c r="BJ95" s="18" t="s">
        <v>82</v>
      </c>
      <c r="BK95" s="228">
        <f>ROUND(I95*H95,2)</f>
        <v>0</v>
      </c>
      <c r="BL95" s="18" t="s">
        <v>228</v>
      </c>
      <c r="BM95" s="18" t="s">
        <v>282</v>
      </c>
    </row>
    <row r="96" spans="2:65" s="1" customFormat="1" ht="16.5" customHeight="1">
      <c r="B96" s="39"/>
      <c r="C96" s="217" t="s">
        <v>267</v>
      </c>
      <c r="D96" s="217" t="s">
        <v>223</v>
      </c>
      <c r="E96" s="218" t="s">
        <v>2840</v>
      </c>
      <c r="F96" s="219" t="s">
        <v>2841</v>
      </c>
      <c r="G96" s="220" t="s">
        <v>2819</v>
      </c>
      <c r="H96" s="221">
        <v>20</v>
      </c>
      <c r="I96" s="222"/>
      <c r="J96" s="223">
        <f>ROUND(I96*H96,2)</f>
        <v>0</v>
      </c>
      <c r="K96" s="219" t="s">
        <v>365</v>
      </c>
      <c r="L96" s="44"/>
      <c r="M96" s="224" t="s">
        <v>21</v>
      </c>
      <c r="N96" s="225" t="s">
        <v>46</v>
      </c>
      <c r="O96" s="80"/>
      <c r="P96" s="226">
        <f>O96*H96</f>
        <v>0</v>
      </c>
      <c r="Q96" s="226">
        <v>0</v>
      </c>
      <c r="R96" s="226">
        <f>Q96*H96</f>
        <v>0</v>
      </c>
      <c r="S96" s="226">
        <v>0</v>
      </c>
      <c r="T96" s="227">
        <f>S96*H96</f>
        <v>0</v>
      </c>
      <c r="AR96" s="18" t="s">
        <v>228</v>
      </c>
      <c r="AT96" s="18" t="s">
        <v>223</v>
      </c>
      <c r="AU96" s="18" t="s">
        <v>75</v>
      </c>
      <c r="AY96" s="18" t="s">
        <v>221</v>
      </c>
      <c r="BE96" s="228">
        <f>IF(N96="základní",J96,0)</f>
        <v>0</v>
      </c>
      <c r="BF96" s="228">
        <f>IF(N96="snížená",J96,0)</f>
        <v>0</v>
      </c>
      <c r="BG96" s="228">
        <f>IF(N96="zákl. přenesená",J96,0)</f>
        <v>0</v>
      </c>
      <c r="BH96" s="228">
        <f>IF(N96="sníž. přenesená",J96,0)</f>
        <v>0</v>
      </c>
      <c r="BI96" s="228">
        <f>IF(N96="nulová",J96,0)</f>
        <v>0</v>
      </c>
      <c r="BJ96" s="18" t="s">
        <v>82</v>
      </c>
      <c r="BK96" s="228">
        <f>ROUND(I96*H96,2)</f>
        <v>0</v>
      </c>
      <c r="BL96" s="18" t="s">
        <v>228</v>
      </c>
      <c r="BM96" s="18" t="s">
        <v>292</v>
      </c>
    </row>
    <row r="97" spans="2:65" s="1" customFormat="1" ht="16.5" customHeight="1">
      <c r="B97" s="39"/>
      <c r="C97" s="217" t="s">
        <v>271</v>
      </c>
      <c r="D97" s="217" t="s">
        <v>223</v>
      </c>
      <c r="E97" s="218" t="s">
        <v>2842</v>
      </c>
      <c r="F97" s="219" t="s">
        <v>2843</v>
      </c>
      <c r="G97" s="220" t="s">
        <v>2819</v>
      </c>
      <c r="H97" s="221">
        <v>30</v>
      </c>
      <c r="I97" s="222"/>
      <c r="J97" s="223">
        <f>ROUND(I97*H97,2)</f>
        <v>0</v>
      </c>
      <c r="K97" s="219" t="s">
        <v>365</v>
      </c>
      <c r="L97" s="44"/>
      <c r="M97" s="224" t="s">
        <v>21</v>
      </c>
      <c r="N97" s="225" t="s">
        <v>46</v>
      </c>
      <c r="O97" s="80"/>
      <c r="P97" s="226">
        <f>O97*H97</f>
        <v>0</v>
      </c>
      <c r="Q97" s="226">
        <v>0</v>
      </c>
      <c r="R97" s="226">
        <f>Q97*H97</f>
        <v>0</v>
      </c>
      <c r="S97" s="226">
        <v>0</v>
      </c>
      <c r="T97" s="227">
        <f>S97*H97</f>
        <v>0</v>
      </c>
      <c r="AR97" s="18" t="s">
        <v>228</v>
      </c>
      <c r="AT97" s="18" t="s">
        <v>223</v>
      </c>
      <c r="AU97" s="18" t="s">
        <v>75</v>
      </c>
      <c r="AY97" s="18" t="s">
        <v>221</v>
      </c>
      <c r="BE97" s="228">
        <f>IF(N97="základní",J97,0)</f>
        <v>0</v>
      </c>
      <c r="BF97" s="228">
        <f>IF(N97="snížená",J97,0)</f>
        <v>0</v>
      </c>
      <c r="BG97" s="228">
        <f>IF(N97="zákl. přenesená",J97,0)</f>
        <v>0</v>
      </c>
      <c r="BH97" s="228">
        <f>IF(N97="sníž. přenesená",J97,0)</f>
        <v>0</v>
      </c>
      <c r="BI97" s="228">
        <f>IF(N97="nulová",J97,0)</f>
        <v>0</v>
      </c>
      <c r="BJ97" s="18" t="s">
        <v>82</v>
      </c>
      <c r="BK97" s="228">
        <f>ROUND(I97*H97,2)</f>
        <v>0</v>
      </c>
      <c r="BL97" s="18" t="s">
        <v>228</v>
      </c>
      <c r="BM97" s="18" t="s">
        <v>305</v>
      </c>
    </row>
    <row r="98" spans="2:65" s="1" customFormat="1" ht="16.5" customHeight="1">
      <c r="B98" s="39"/>
      <c r="C98" s="217" t="s">
        <v>276</v>
      </c>
      <c r="D98" s="217" t="s">
        <v>223</v>
      </c>
      <c r="E98" s="218" t="s">
        <v>2844</v>
      </c>
      <c r="F98" s="219" t="s">
        <v>2845</v>
      </c>
      <c r="G98" s="220" t="s">
        <v>2819</v>
      </c>
      <c r="H98" s="221">
        <v>10</v>
      </c>
      <c r="I98" s="222"/>
      <c r="J98" s="223">
        <f>ROUND(I98*H98,2)</f>
        <v>0</v>
      </c>
      <c r="K98" s="219" t="s">
        <v>365</v>
      </c>
      <c r="L98" s="44"/>
      <c r="M98" s="290" t="s">
        <v>21</v>
      </c>
      <c r="N98" s="291" t="s">
        <v>46</v>
      </c>
      <c r="O98" s="287"/>
      <c r="P98" s="288">
        <f>O98*H98</f>
        <v>0</v>
      </c>
      <c r="Q98" s="288">
        <v>0</v>
      </c>
      <c r="R98" s="288">
        <f>Q98*H98</f>
        <v>0</v>
      </c>
      <c r="S98" s="288">
        <v>0</v>
      </c>
      <c r="T98" s="289">
        <f>S98*H98</f>
        <v>0</v>
      </c>
      <c r="AR98" s="18" t="s">
        <v>228</v>
      </c>
      <c r="AT98" s="18" t="s">
        <v>223</v>
      </c>
      <c r="AU98" s="18" t="s">
        <v>75</v>
      </c>
      <c r="AY98" s="18" t="s">
        <v>221</v>
      </c>
      <c r="BE98" s="228">
        <f>IF(N98="základní",J98,0)</f>
        <v>0</v>
      </c>
      <c r="BF98" s="228">
        <f>IF(N98="snížená",J98,0)</f>
        <v>0</v>
      </c>
      <c r="BG98" s="228">
        <f>IF(N98="zákl. přenesená",J98,0)</f>
        <v>0</v>
      </c>
      <c r="BH98" s="228">
        <f>IF(N98="sníž. přenesená",J98,0)</f>
        <v>0</v>
      </c>
      <c r="BI98" s="228">
        <f>IF(N98="nulová",J98,0)</f>
        <v>0</v>
      </c>
      <c r="BJ98" s="18" t="s">
        <v>82</v>
      </c>
      <c r="BK98" s="228">
        <f>ROUND(I98*H98,2)</f>
        <v>0</v>
      </c>
      <c r="BL98" s="18" t="s">
        <v>228</v>
      </c>
      <c r="BM98" s="18" t="s">
        <v>333</v>
      </c>
    </row>
    <row r="99" spans="2:12" s="1" customFormat="1" ht="6.95" customHeight="1">
      <c r="B99" s="58"/>
      <c r="C99" s="59"/>
      <c r="D99" s="59"/>
      <c r="E99" s="59"/>
      <c r="F99" s="59"/>
      <c r="G99" s="59"/>
      <c r="H99" s="59"/>
      <c r="I99" s="168"/>
      <c r="J99" s="59"/>
      <c r="K99" s="59"/>
      <c r="L99" s="44"/>
    </row>
  </sheetData>
  <sheetProtection password="CC35" sheet="1" objects="1" scenarios="1" formatColumns="0" formatRows="0" autoFilter="0"/>
  <autoFilter ref="C90:K98"/>
  <mergeCells count="15">
    <mergeCell ref="E7:H7"/>
    <mergeCell ref="E11:H11"/>
    <mergeCell ref="E9:H9"/>
    <mergeCell ref="E13:H13"/>
    <mergeCell ref="E22:H22"/>
    <mergeCell ref="E31:H31"/>
    <mergeCell ref="E52:H52"/>
    <mergeCell ref="E56:H56"/>
    <mergeCell ref="E54:H54"/>
    <mergeCell ref="E58:H58"/>
    <mergeCell ref="E77:H77"/>
    <mergeCell ref="E81:H81"/>
    <mergeCell ref="E79:H79"/>
    <mergeCell ref="E83:H8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2:BM1697"/>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7"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8" t="s">
        <v>89</v>
      </c>
    </row>
    <row r="3" spans="2:46" ht="6.95" customHeight="1">
      <c r="B3" s="138"/>
      <c r="C3" s="139"/>
      <c r="D3" s="139"/>
      <c r="E3" s="139"/>
      <c r="F3" s="139"/>
      <c r="G3" s="139"/>
      <c r="H3" s="139"/>
      <c r="I3" s="140"/>
      <c r="J3" s="139"/>
      <c r="K3" s="139"/>
      <c r="L3" s="21"/>
      <c r="AT3" s="18" t="s">
        <v>84</v>
      </c>
    </row>
    <row r="4" spans="2:46" ht="24.95" customHeight="1">
      <c r="B4" s="21"/>
      <c r="D4" s="141" t="s">
        <v>169</v>
      </c>
      <c r="L4" s="21"/>
      <c r="M4" s="25" t="s">
        <v>10</v>
      </c>
      <c r="AT4" s="18" t="s">
        <v>4</v>
      </c>
    </row>
    <row r="5" spans="2:12" ht="6.95" customHeight="1">
      <c r="B5" s="21"/>
      <c r="L5" s="21"/>
    </row>
    <row r="6" spans="2:12" ht="12" customHeight="1">
      <c r="B6" s="21"/>
      <c r="D6" s="142" t="s">
        <v>16</v>
      </c>
      <c r="L6" s="21"/>
    </row>
    <row r="7" spans="2:12" ht="16.5" customHeight="1">
      <c r="B7" s="21"/>
      <c r="E7" s="143" t="str">
        <f>'Rekapitulace stavby'!K6</f>
        <v>Vestavba podkroví ZŠ Kmochova</v>
      </c>
      <c r="F7" s="142"/>
      <c r="G7" s="142"/>
      <c r="H7" s="142"/>
      <c r="L7" s="21"/>
    </row>
    <row r="8" spans="2:12" ht="12" customHeight="1">
      <c r="B8" s="21"/>
      <c r="D8" s="142" t="s">
        <v>170</v>
      </c>
      <c r="L8" s="21"/>
    </row>
    <row r="9" spans="2:12" s="1" customFormat="1" ht="16.5" customHeight="1">
      <c r="B9" s="44"/>
      <c r="E9" s="143" t="s">
        <v>171</v>
      </c>
      <c r="F9" s="1"/>
      <c r="G9" s="1"/>
      <c r="H9" s="1"/>
      <c r="I9" s="144"/>
      <c r="L9" s="44"/>
    </row>
    <row r="10" spans="2:12" s="1" customFormat="1" ht="12" customHeight="1">
      <c r="B10" s="44"/>
      <c r="D10" s="142" t="s">
        <v>172</v>
      </c>
      <c r="I10" s="144"/>
      <c r="L10" s="44"/>
    </row>
    <row r="11" spans="2:12" s="1" customFormat="1" ht="36.95" customHeight="1">
      <c r="B11" s="44"/>
      <c r="E11" s="145" t="s">
        <v>173</v>
      </c>
      <c r="F11" s="1"/>
      <c r="G11" s="1"/>
      <c r="H11" s="1"/>
      <c r="I11" s="144"/>
      <c r="L11" s="44"/>
    </row>
    <row r="12" spans="2:12" s="1" customFormat="1" ht="12">
      <c r="B12" s="44"/>
      <c r="I12" s="144"/>
      <c r="L12" s="44"/>
    </row>
    <row r="13" spans="2:12" s="1" customFormat="1" ht="12" customHeight="1">
      <c r="B13" s="44"/>
      <c r="D13" s="142" t="s">
        <v>18</v>
      </c>
      <c r="F13" s="18" t="s">
        <v>19</v>
      </c>
      <c r="I13" s="146" t="s">
        <v>20</v>
      </c>
      <c r="J13" s="18" t="s">
        <v>21</v>
      </c>
      <c r="L13" s="44"/>
    </row>
    <row r="14" spans="2:12" s="1" customFormat="1" ht="12" customHeight="1">
      <c r="B14" s="44"/>
      <c r="D14" s="142" t="s">
        <v>22</v>
      </c>
      <c r="F14" s="18" t="s">
        <v>23</v>
      </c>
      <c r="I14" s="146" t="s">
        <v>24</v>
      </c>
      <c r="J14" s="147" t="str">
        <f>'Rekapitulace stavby'!AN8</f>
        <v>8. 11. 2018</v>
      </c>
      <c r="L14" s="44"/>
    </row>
    <row r="15" spans="2:12" s="1" customFormat="1" ht="10.8" customHeight="1">
      <c r="B15" s="44"/>
      <c r="I15" s="144"/>
      <c r="L15" s="44"/>
    </row>
    <row r="16" spans="2:12" s="1" customFormat="1" ht="12" customHeight="1">
      <c r="B16" s="44"/>
      <c r="D16" s="142" t="s">
        <v>26</v>
      </c>
      <c r="I16" s="146" t="s">
        <v>27</v>
      </c>
      <c r="J16" s="18" t="s">
        <v>28</v>
      </c>
      <c r="L16" s="44"/>
    </row>
    <row r="17" spans="2:12" s="1" customFormat="1" ht="18" customHeight="1">
      <c r="B17" s="44"/>
      <c r="E17" s="18" t="s">
        <v>29</v>
      </c>
      <c r="I17" s="146" t="s">
        <v>30</v>
      </c>
      <c r="J17" s="18" t="s">
        <v>21</v>
      </c>
      <c r="L17" s="44"/>
    </row>
    <row r="18" spans="2:12" s="1" customFormat="1" ht="6.95" customHeight="1">
      <c r="B18" s="44"/>
      <c r="I18" s="144"/>
      <c r="L18" s="44"/>
    </row>
    <row r="19" spans="2:12" s="1" customFormat="1" ht="12" customHeight="1">
      <c r="B19" s="44"/>
      <c r="D19" s="142" t="s">
        <v>31</v>
      </c>
      <c r="I19" s="146" t="s">
        <v>27</v>
      </c>
      <c r="J19" s="34" t="str">
        <f>'Rekapitulace stavby'!AN13</f>
        <v>Vyplň údaj</v>
      </c>
      <c r="L19" s="44"/>
    </row>
    <row r="20" spans="2:12" s="1" customFormat="1" ht="18" customHeight="1">
      <c r="B20" s="44"/>
      <c r="E20" s="34" t="str">
        <f>'Rekapitulace stavby'!E14</f>
        <v>Vyplň údaj</v>
      </c>
      <c r="F20" s="18"/>
      <c r="G20" s="18"/>
      <c r="H20" s="18"/>
      <c r="I20" s="146" t="s">
        <v>30</v>
      </c>
      <c r="J20" s="34" t="str">
        <f>'Rekapitulace stavby'!AN14</f>
        <v>Vyplň údaj</v>
      </c>
      <c r="L20" s="44"/>
    </row>
    <row r="21" spans="2:12" s="1" customFormat="1" ht="6.95" customHeight="1">
      <c r="B21" s="44"/>
      <c r="I21" s="144"/>
      <c r="L21" s="44"/>
    </row>
    <row r="22" spans="2:12" s="1" customFormat="1" ht="12" customHeight="1">
      <c r="B22" s="44"/>
      <c r="D22" s="142" t="s">
        <v>33</v>
      </c>
      <c r="I22" s="146" t="s">
        <v>27</v>
      </c>
      <c r="J22" s="18" t="s">
        <v>21</v>
      </c>
      <c r="L22" s="44"/>
    </row>
    <row r="23" spans="2:12" s="1" customFormat="1" ht="18" customHeight="1">
      <c r="B23" s="44"/>
      <c r="E23" s="18" t="s">
        <v>34</v>
      </c>
      <c r="I23" s="146" t="s">
        <v>30</v>
      </c>
      <c r="J23" s="18" t="s">
        <v>21</v>
      </c>
      <c r="L23" s="44"/>
    </row>
    <row r="24" spans="2:12" s="1" customFormat="1" ht="6.95" customHeight="1">
      <c r="B24" s="44"/>
      <c r="I24" s="144"/>
      <c r="L24" s="44"/>
    </row>
    <row r="25" spans="2:12" s="1" customFormat="1" ht="12" customHeight="1">
      <c r="B25" s="44"/>
      <c r="D25" s="142" t="s">
        <v>36</v>
      </c>
      <c r="I25" s="146" t="s">
        <v>27</v>
      </c>
      <c r="J25" s="18" t="s">
        <v>37</v>
      </c>
      <c r="L25" s="44"/>
    </row>
    <row r="26" spans="2:12" s="1" customFormat="1" ht="18" customHeight="1">
      <c r="B26" s="44"/>
      <c r="E26" s="18" t="s">
        <v>38</v>
      </c>
      <c r="I26" s="146" t="s">
        <v>30</v>
      </c>
      <c r="J26" s="18" t="s">
        <v>21</v>
      </c>
      <c r="L26" s="44"/>
    </row>
    <row r="27" spans="2:12" s="1" customFormat="1" ht="6.95" customHeight="1">
      <c r="B27" s="44"/>
      <c r="I27" s="144"/>
      <c r="L27" s="44"/>
    </row>
    <row r="28" spans="2:12" s="1" customFormat="1" ht="12" customHeight="1">
      <c r="B28" s="44"/>
      <c r="D28" s="142" t="s">
        <v>39</v>
      </c>
      <c r="I28" s="144"/>
      <c r="L28" s="44"/>
    </row>
    <row r="29" spans="2:12" s="7" customFormat="1" ht="45" customHeight="1">
      <c r="B29" s="148"/>
      <c r="E29" s="149" t="s">
        <v>40</v>
      </c>
      <c r="F29" s="149"/>
      <c r="G29" s="149"/>
      <c r="H29" s="149"/>
      <c r="I29" s="150"/>
      <c r="L29" s="148"/>
    </row>
    <row r="30" spans="2:12" s="1" customFormat="1" ht="6.95" customHeight="1">
      <c r="B30" s="44"/>
      <c r="I30" s="144"/>
      <c r="L30" s="44"/>
    </row>
    <row r="31" spans="2:12" s="1" customFormat="1" ht="6.95" customHeight="1">
      <c r="B31" s="44"/>
      <c r="D31" s="72"/>
      <c r="E31" s="72"/>
      <c r="F31" s="72"/>
      <c r="G31" s="72"/>
      <c r="H31" s="72"/>
      <c r="I31" s="151"/>
      <c r="J31" s="72"/>
      <c r="K31" s="72"/>
      <c r="L31" s="44"/>
    </row>
    <row r="32" spans="2:12" s="1" customFormat="1" ht="25.4" customHeight="1">
      <c r="B32" s="44"/>
      <c r="D32" s="152" t="s">
        <v>41</v>
      </c>
      <c r="I32" s="144"/>
      <c r="J32" s="153">
        <f>ROUND(J113,2)</f>
        <v>0</v>
      </c>
      <c r="L32" s="44"/>
    </row>
    <row r="33" spans="2:12" s="1" customFormat="1" ht="6.95" customHeight="1">
      <c r="B33" s="44"/>
      <c r="D33" s="72"/>
      <c r="E33" s="72"/>
      <c r="F33" s="72"/>
      <c r="G33" s="72"/>
      <c r="H33" s="72"/>
      <c r="I33" s="151"/>
      <c r="J33" s="72"/>
      <c r="K33" s="72"/>
      <c r="L33" s="44"/>
    </row>
    <row r="34" spans="2:12" s="1" customFormat="1" ht="14.4" customHeight="1">
      <c r="B34" s="44"/>
      <c r="F34" s="154" t="s">
        <v>43</v>
      </c>
      <c r="I34" s="155" t="s">
        <v>42</v>
      </c>
      <c r="J34" s="154" t="s">
        <v>44</v>
      </c>
      <c r="L34" s="44"/>
    </row>
    <row r="35" spans="2:12" s="1" customFormat="1" ht="14.4" customHeight="1">
      <c r="B35" s="44"/>
      <c r="D35" s="142" t="s">
        <v>45</v>
      </c>
      <c r="E35" s="142" t="s">
        <v>46</v>
      </c>
      <c r="F35" s="156">
        <f>ROUND((SUM(BE113:BE1696)),2)</f>
        <v>0</v>
      </c>
      <c r="I35" s="157">
        <v>0.21</v>
      </c>
      <c r="J35" s="156">
        <f>ROUND(((SUM(BE113:BE1696))*I35),2)</f>
        <v>0</v>
      </c>
      <c r="L35" s="44"/>
    </row>
    <row r="36" spans="2:12" s="1" customFormat="1" ht="14.4" customHeight="1">
      <c r="B36" s="44"/>
      <c r="E36" s="142" t="s">
        <v>47</v>
      </c>
      <c r="F36" s="156">
        <f>ROUND((SUM(BF113:BF1696)),2)</f>
        <v>0</v>
      </c>
      <c r="I36" s="157">
        <v>0.15</v>
      </c>
      <c r="J36" s="156">
        <f>ROUND(((SUM(BF113:BF1696))*I36),2)</f>
        <v>0</v>
      </c>
      <c r="L36" s="44"/>
    </row>
    <row r="37" spans="2:12" s="1" customFormat="1" ht="14.4" customHeight="1" hidden="1">
      <c r="B37" s="44"/>
      <c r="E37" s="142" t="s">
        <v>48</v>
      </c>
      <c r="F37" s="156">
        <f>ROUND((SUM(BG113:BG1696)),2)</f>
        <v>0</v>
      </c>
      <c r="I37" s="157">
        <v>0.21</v>
      </c>
      <c r="J37" s="156">
        <f>0</f>
        <v>0</v>
      </c>
      <c r="L37" s="44"/>
    </row>
    <row r="38" spans="2:12" s="1" customFormat="1" ht="14.4" customHeight="1" hidden="1">
      <c r="B38" s="44"/>
      <c r="E38" s="142" t="s">
        <v>49</v>
      </c>
      <c r="F38" s="156">
        <f>ROUND((SUM(BH113:BH1696)),2)</f>
        <v>0</v>
      </c>
      <c r="I38" s="157">
        <v>0.15</v>
      </c>
      <c r="J38" s="156">
        <f>0</f>
        <v>0</v>
      </c>
      <c r="L38" s="44"/>
    </row>
    <row r="39" spans="2:12" s="1" customFormat="1" ht="14.4" customHeight="1" hidden="1">
      <c r="B39" s="44"/>
      <c r="E39" s="142" t="s">
        <v>50</v>
      </c>
      <c r="F39" s="156">
        <f>ROUND((SUM(BI113:BI1696)),2)</f>
        <v>0</v>
      </c>
      <c r="I39" s="157">
        <v>0</v>
      </c>
      <c r="J39" s="156">
        <f>0</f>
        <v>0</v>
      </c>
      <c r="L39" s="44"/>
    </row>
    <row r="40" spans="2:12" s="1" customFormat="1" ht="6.95" customHeight="1">
      <c r="B40" s="44"/>
      <c r="I40" s="144"/>
      <c r="L40" s="44"/>
    </row>
    <row r="41" spans="2:12" s="1" customFormat="1" ht="25.4" customHeight="1">
      <c r="B41" s="44"/>
      <c r="C41" s="158"/>
      <c r="D41" s="159" t="s">
        <v>51</v>
      </c>
      <c r="E41" s="160"/>
      <c r="F41" s="160"/>
      <c r="G41" s="161" t="s">
        <v>52</v>
      </c>
      <c r="H41" s="162" t="s">
        <v>53</v>
      </c>
      <c r="I41" s="163"/>
      <c r="J41" s="164">
        <f>SUM(J32:J39)</f>
        <v>0</v>
      </c>
      <c r="K41" s="165"/>
      <c r="L41" s="44"/>
    </row>
    <row r="42" spans="2:12" s="1" customFormat="1" ht="14.4" customHeight="1">
      <c r="B42" s="166"/>
      <c r="C42" s="167"/>
      <c r="D42" s="167"/>
      <c r="E42" s="167"/>
      <c r="F42" s="167"/>
      <c r="G42" s="167"/>
      <c r="H42" s="167"/>
      <c r="I42" s="168"/>
      <c r="J42" s="167"/>
      <c r="K42" s="167"/>
      <c r="L42" s="44"/>
    </row>
    <row r="46" spans="2:12" s="1" customFormat="1" ht="6.95" customHeight="1">
      <c r="B46" s="169"/>
      <c r="C46" s="170"/>
      <c r="D46" s="170"/>
      <c r="E46" s="170"/>
      <c r="F46" s="170"/>
      <c r="G46" s="170"/>
      <c r="H46" s="170"/>
      <c r="I46" s="171"/>
      <c r="J46" s="170"/>
      <c r="K46" s="170"/>
      <c r="L46" s="44"/>
    </row>
    <row r="47" spans="2:12" s="1" customFormat="1" ht="24.95" customHeight="1">
      <c r="B47" s="39"/>
      <c r="C47" s="24" t="s">
        <v>174</v>
      </c>
      <c r="D47" s="40"/>
      <c r="E47" s="40"/>
      <c r="F47" s="40"/>
      <c r="G47" s="40"/>
      <c r="H47" s="40"/>
      <c r="I47" s="144"/>
      <c r="J47" s="40"/>
      <c r="K47" s="40"/>
      <c r="L47" s="44"/>
    </row>
    <row r="48" spans="2:12" s="1" customFormat="1" ht="6.95" customHeight="1">
      <c r="B48" s="39"/>
      <c r="C48" s="40"/>
      <c r="D48" s="40"/>
      <c r="E48" s="40"/>
      <c r="F48" s="40"/>
      <c r="G48" s="40"/>
      <c r="H48" s="40"/>
      <c r="I48" s="144"/>
      <c r="J48" s="40"/>
      <c r="K48" s="40"/>
      <c r="L48" s="44"/>
    </row>
    <row r="49" spans="2:12" s="1" customFormat="1" ht="12" customHeight="1">
      <c r="B49" s="39"/>
      <c r="C49" s="33" t="s">
        <v>16</v>
      </c>
      <c r="D49" s="40"/>
      <c r="E49" s="40"/>
      <c r="F49" s="40"/>
      <c r="G49" s="40"/>
      <c r="H49" s="40"/>
      <c r="I49" s="144"/>
      <c r="J49" s="40"/>
      <c r="K49" s="40"/>
      <c r="L49" s="44"/>
    </row>
    <row r="50" spans="2:12" s="1" customFormat="1" ht="16.5" customHeight="1">
      <c r="B50" s="39"/>
      <c r="C50" s="40"/>
      <c r="D50" s="40"/>
      <c r="E50" s="172" t="str">
        <f>E7</f>
        <v>Vestavba podkroví ZŠ Kmochova</v>
      </c>
      <c r="F50" s="33"/>
      <c r="G50" s="33"/>
      <c r="H50" s="33"/>
      <c r="I50" s="144"/>
      <c r="J50" s="40"/>
      <c r="K50" s="40"/>
      <c r="L50" s="44"/>
    </row>
    <row r="51" spans="2:12" ht="12" customHeight="1">
      <c r="B51" s="22"/>
      <c r="C51" s="33" t="s">
        <v>170</v>
      </c>
      <c r="D51" s="23"/>
      <c r="E51" s="23"/>
      <c r="F51" s="23"/>
      <c r="G51" s="23"/>
      <c r="H51" s="23"/>
      <c r="I51" s="137"/>
      <c r="J51" s="23"/>
      <c r="K51" s="23"/>
      <c r="L51" s="21"/>
    </row>
    <row r="52" spans="2:12" s="1" customFormat="1" ht="16.5" customHeight="1">
      <c r="B52" s="39"/>
      <c r="C52" s="40"/>
      <c r="D52" s="40"/>
      <c r="E52" s="172" t="s">
        <v>171</v>
      </c>
      <c r="F52" s="40"/>
      <c r="G52" s="40"/>
      <c r="H52" s="40"/>
      <c r="I52" s="144"/>
      <c r="J52" s="40"/>
      <c r="K52" s="40"/>
      <c r="L52" s="44"/>
    </row>
    <row r="53" spans="2:12" s="1" customFormat="1" ht="12" customHeight="1">
      <c r="B53" s="39"/>
      <c r="C53" s="33" t="s">
        <v>172</v>
      </c>
      <c r="D53" s="40"/>
      <c r="E53" s="40"/>
      <c r="F53" s="40"/>
      <c r="G53" s="40"/>
      <c r="H53" s="40"/>
      <c r="I53" s="144"/>
      <c r="J53" s="40"/>
      <c r="K53" s="40"/>
      <c r="L53" s="44"/>
    </row>
    <row r="54" spans="2:12" s="1" customFormat="1" ht="16.5" customHeight="1">
      <c r="B54" s="39"/>
      <c r="C54" s="40"/>
      <c r="D54" s="40"/>
      <c r="E54" s="65" t="str">
        <f>E11</f>
        <v>SO-01.1 - Architektonicko-stavební řešení</v>
      </c>
      <c r="F54" s="40"/>
      <c r="G54" s="40"/>
      <c r="H54" s="40"/>
      <c r="I54" s="144"/>
      <c r="J54" s="40"/>
      <c r="K54" s="40"/>
      <c r="L54" s="44"/>
    </row>
    <row r="55" spans="2:12" s="1" customFormat="1" ht="6.95" customHeight="1">
      <c r="B55" s="39"/>
      <c r="C55" s="40"/>
      <c r="D55" s="40"/>
      <c r="E55" s="40"/>
      <c r="F55" s="40"/>
      <c r="G55" s="40"/>
      <c r="H55" s="40"/>
      <c r="I55" s="144"/>
      <c r="J55" s="40"/>
      <c r="K55" s="40"/>
      <c r="L55" s="44"/>
    </row>
    <row r="56" spans="2:12" s="1" customFormat="1" ht="12" customHeight="1">
      <c r="B56" s="39"/>
      <c r="C56" s="33" t="s">
        <v>22</v>
      </c>
      <c r="D56" s="40"/>
      <c r="E56" s="40"/>
      <c r="F56" s="28" t="str">
        <f>F14</f>
        <v>Kmochova č.p. 943</v>
      </c>
      <c r="G56" s="40"/>
      <c r="H56" s="40"/>
      <c r="I56" s="146" t="s">
        <v>24</v>
      </c>
      <c r="J56" s="68" t="str">
        <f>IF(J14="","",J14)</f>
        <v>8. 11. 2018</v>
      </c>
      <c r="K56" s="40"/>
      <c r="L56" s="44"/>
    </row>
    <row r="57" spans="2:12" s="1" customFormat="1" ht="6.95" customHeight="1">
      <c r="B57" s="39"/>
      <c r="C57" s="40"/>
      <c r="D57" s="40"/>
      <c r="E57" s="40"/>
      <c r="F57" s="40"/>
      <c r="G57" s="40"/>
      <c r="H57" s="40"/>
      <c r="I57" s="144"/>
      <c r="J57" s="40"/>
      <c r="K57" s="40"/>
      <c r="L57" s="44"/>
    </row>
    <row r="58" spans="2:12" s="1" customFormat="1" ht="13.65" customHeight="1">
      <c r="B58" s="39"/>
      <c r="C58" s="33" t="s">
        <v>26</v>
      </c>
      <c r="D58" s="40"/>
      <c r="E58" s="40"/>
      <c r="F58" s="28" t="str">
        <f>E17</f>
        <v>SONET Building s.r.o</v>
      </c>
      <c r="G58" s="40"/>
      <c r="H58" s="40"/>
      <c r="I58" s="146" t="s">
        <v>33</v>
      </c>
      <c r="J58" s="37" t="str">
        <f>E23</f>
        <v>Sodomka Lukáš</v>
      </c>
      <c r="K58" s="40"/>
      <c r="L58" s="44"/>
    </row>
    <row r="59" spans="2:12" s="1" customFormat="1" ht="13.65" customHeight="1">
      <c r="B59" s="39"/>
      <c r="C59" s="33" t="s">
        <v>31</v>
      </c>
      <c r="D59" s="40"/>
      <c r="E59" s="40"/>
      <c r="F59" s="28" t="str">
        <f>IF(E20="","",E20)</f>
        <v>Vyplň údaj</v>
      </c>
      <c r="G59" s="40"/>
      <c r="H59" s="40"/>
      <c r="I59" s="146" t="s">
        <v>36</v>
      </c>
      <c r="J59" s="37" t="str">
        <f>E26</f>
        <v>Toman Martin</v>
      </c>
      <c r="K59" s="40"/>
      <c r="L59" s="44"/>
    </row>
    <row r="60" spans="2:12" s="1" customFormat="1" ht="10.3" customHeight="1">
      <c r="B60" s="39"/>
      <c r="C60" s="40"/>
      <c r="D60" s="40"/>
      <c r="E60" s="40"/>
      <c r="F60" s="40"/>
      <c r="G60" s="40"/>
      <c r="H60" s="40"/>
      <c r="I60" s="144"/>
      <c r="J60" s="40"/>
      <c r="K60" s="40"/>
      <c r="L60" s="44"/>
    </row>
    <row r="61" spans="2:12" s="1" customFormat="1" ht="29.25" customHeight="1">
      <c r="B61" s="39"/>
      <c r="C61" s="173" t="s">
        <v>175</v>
      </c>
      <c r="D61" s="174"/>
      <c r="E61" s="174"/>
      <c r="F61" s="174"/>
      <c r="G61" s="174"/>
      <c r="H61" s="174"/>
      <c r="I61" s="175"/>
      <c r="J61" s="176" t="s">
        <v>176</v>
      </c>
      <c r="K61" s="174"/>
      <c r="L61" s="44"/>
    </row>
    <row r="62" spans="2:12" s="1" customFormat="1" ht="10.3" customHeight="1">
      <c r="B62" s="39"/>
      <c r="C62" s="40"/>
      <c r="D62" s="40"/>
      <c r="E62" s="40"/>
      <c r="F62" s="40"/>
      <c r="G62" s="40"/>
      <c r="H62" s="40"/>
      <c r="I62" s="144"/>
      <c r="J62" s="40"/>
      <c r="K62" s="40"/>
      <c r="L62" s="44"/>
    </row>
    <row r="63" spans="2:47" s="1" customFormat="1" ht="22.8" customHeight="1">
      <c r="B63" s="39"/>
      <c r="C63" s="177" t="s">
        <v>73</v>
      </c>
      <c r="D63" s="40"/>
      <c r="E63" s="40"/>
      <c r="F63" s="40"/>
      <c r="G63" s="40"/>
      <c r="H63" s="40"/>
      <c r="I63" s="144"/>
      <c r="J63" s="98">
        <f>J113</f>
        <v>0</v>
      </c>
      <c r="K63" s="40"/>
      <c r="L63" s="44"/>
      <c r="AU63" s="18" t="s">
        <v>177</v>
      </c>
    </row>
    <row r="64" spans="2:12" s="8" customFormat="1" ht="24.95" customHeight="1">
      <c r="B64" s="178"/>
      <c r="C64" s="179"/>
      <c r="D64" s="180" t="s">
        <v>178</v>
      </c>
      <c r="E64" s="181"/>
      <c r="F64" s="181"/>
      <c r="G64" s="181"/>
      <c r="H64" s="181"/>
      <c r="I64" s="182"/>
      <c r="J64" s="183">
        <f>J114</f>
        <v>0</v>
      </c>
      <c r="K64" s="179"/>
      <c r="L64" s="184"/>
    </row>
    <row r="65" spans="2:12" s="9" customFormat="1" ht="19.9" customHeight="1">
      <c r="B65" s="185"/>
      <c r="C65" s="122"/>
      <c r="D65" s="186" t="s">
        <v>179</v>
      </c>
      <c r="E65" s="187"/>
      <c r="F65" s="187"/>
      <c r="G65" s="187"/>
      <c r="H65" s="187"/>
      <c r="I65" s="188"/>
      <c r="J65" s="189">
        <f>J115</f>
        <v>0</v>
      </c>
      <c r="K65" s="122"/>
      <c r="L65" s="190"/>
    </row>
    <row r="66" spans="2:12" s="9" customFormat="1" ht="19.9" customHeight="1">
      <c r="B66" s="185"/>
      <c r="C66" s="122"/>
      <c r="D66" s="186" t="s">
        <v>180</v>
      </c>
      <c r="E66" s="187"/>
      <c r="F66" s="187"/>
      <c r="G66" s="187"/>
      <c r="H66" s="187"/>
      <c r="I66" s="188"/>
      <c r="J66" s="189">
        <f>J171</f>
        <v>0</v>
      </c>
      <c r="K66" s="122"/>
      <c r="L66" s="190"/>
    </row>
    <row r="67" spans="2:12" s="9" customFormat="1" ht="19.9" customHeight="1">
      <c r="B67" s="185"/>
      <c r="C67" s="122"/>
      <c r="D67" s="186" t="s">
        <v>181</v>
      </c>
      <c r="E67" s="187"/>
      <c r="F67" s="187"/>
      <c r="G67" s="187"/>
      <c r="H67" s="187"/>
      <c r="I67" s="188"/>
      <c r="J67" s="189">
        <f>J235</f>
        <v>0</v>
      </c>
      <c r="K67" s="122"/>
      <c r="L67" s="190"/>
    </row>
    <row r="68" spans="2:12" s="9" customFormat="1" ht="19.9" customHeight="1">
      <c r="B68" s="185"/>
      <c r="C68" s="122"/>
      <c r="D68" s="186" t="s">
        <v>182</v>
      </c>
      <c r="E68" s="187"/>
      <c r="F68" s="187"/>
      <c r="G68" s="187"/>
      <c r="H68" s="187"/>
      <c r="I68" s="188"/>
      <c r="J68" s="189">
        <f>J344</f>
        <v>0</v>
      </c>
      <c r="K68" s="122"/>
      <c r="L68" s="190"/>
    </row>
    <row r="69" spans="2:12" s="9" customFormat="1" ht="19.9" customHeight="1">
      <c r="B69" s="185"/>
      <c r="C69" s="122"/>
      <c r="D69" s="186" t="s">
        <v>183</v>
      </c>
      <c r="E69" s="187"/>
      <c r="F69" s="187"/>
      <c r="G69" s="187"/>
      <c r="H69" s="187"/>
      <c r="I69" s="188"/>
      <c r="J69" s="189">
        <f>J464</f>
        <v>0</v>
      </c>
      <c r="K69" s="122"/>
      <c r="L69" s="190"/>
    </row>
    <row r="70" spans="2:12" s="9" customFormat="1" ht="19.9" customHeight="1">
      <c r="B70" s="185"/>
      <c r="C70" s="122"/>
      <c r="D70" s="186" t="s">
        <v>184</v>
      </c>
      <c r="E70" s="187"/>
      <c r="F70" s="187"/>
      <c r="G70" s="187"/>
      <c r="H70" s="187"/>
      <c r="I70" s="188"/>
      <c r="J70" s="189">
        <f>J645</f>
        <v>0</v>
      </c>
      <c r="K70" s="122"/>
      <c r="L70" s="190"/>
    </row>
    <row r="71" spans="2:12" s="9" customFormat="1" ht="19.9" customHeight="1">
      <c r="B71" s="185"/>
      <c r="C71" s="122"/>
      <c r="D71" s="186" t="s">
        <v>185</v>
      </c>
      <c r="E71" s="187"/>
      <c r="F71" s="187"/>
      <c r="G71" s="187"/>
      <c r="H71" s="187"/>
      <c r="I71" s="188"/>
      <c r="J71" s="189">
        <f>J797</f>
        <v>0</v>
      </c>
      <c r="K71" s="122"/>
      <c r="L71" s="190"/>
    </row>
    <row r="72" spans="2:12" s="9" customFormat="1" ht="19.9" customHeight="1">
      <c r="B72" s="185"/>
      <c r="C72" s="122"/>
      <c r="D72" s="186" t="s">
        <v>186</v>
      </c>
      <c r="E72" s="187"/>
      <c r="F72" s="187"/>
      <c r="G72" s="187"/>
      <c r="H72" s="187"/>
      <c r="I72" s="188"/>
      <c r="J72" s="189">
        <f>J814</f>
        <v>0</v>
      </c>
      <c r="K72" s="122"/>
      <c r="L72" s="190"/>
    </row>
    <row r="73" spans="2:12" s="8" customFormat="1" ht="24.95" customHeight="1">
      <c r="B73" s="178"/>
      <c r="C73" s="179"/>
      <c r="D73" s="180" t="s">
        <v>187</v>
      </c>
      <c r="E73" s="181"/>
      <c r="F73" s="181"/>
      <c r="G73" s="181"/>
      <c r="H73" s="181"/>
      <c r="I73" s="182"/>
      <c r="J73" s="183">
        <f>J817</f>
        <v>0</v>
      </c>
      <c r="K73" s="179"/>
      <c r="L73" s="184"/>
    </row>
    <row r="74" spans="2:12" s="9" customFormat="1" ht="19.9" customHeight="1">
      <c r="B74" s="185"/>
      <c r="C74" s="122"/>
      <c r="D74" s="186" t="s">
        <v>188</v>
      </c>
      <c r="E74" s="187"/>
      <c r="F74" s="187"/>
      <c r="G74" s="187"/>
      <c r="H74" s="187"/>
      <c r="I74" s="188"/>
      <c r="J74" s="189">
        <f>J818</f>
        <v>0</v>
      </c>
      <c r="K74" s="122"/>
      <c r="L74" s="190"/>
    </row>
    <row r="75" spans="2:12" s="9" customFormat="1" ht="19.9" customHeight="1">
      <c r="B75" s="185"/>
      <c r="C75" s="122"/>
      <c r="D75" s="186" t="s">
        <v>189</v>
      </c>
      <c r="E75" s="187"/>
      <c r="F75" s="187"/>
      <c r="G75" s="187"/>
      <c r="H75" s="187"/>
      <c r="I75" s="188"/>
      <c r="J75" s="189">
        <f>J863</f>
        <v>0</v>
      </c>
      <c r="K75" s="122"/>
      <c r="L75" s="190"/>
    </row>
    <row r="76" spans="2:12" s="9" customFormat="1" ht="19.9" customHeight="1">
      <c r="B76" s="185"/>
      <c r="C76" s="122"/>
      <c r="D76" s="186" t="s">
        <v>190</v>
      </c>
      <c r="E76" s="187"/>
      <c r="F76" s="187"/>
      <c r="G76" s="187"/>
      <c r="H76" s="187"/>
      <c r="I76" s="188"/>
      <c r="J76" s="189">
        <f>J879</f>
        <v>0</v>
      </c>
      <c r="K76" s="122"/>
      <c r="L76" s="190"/>
    </row>
    <row r="77" spans="2:12" s="9" customFormat="1" ht="19.9" customHeight="1">
      <c r="B77" s="185"/>
      <c r="C77" s="122"/>
      <c r="D77" s="186" t="s">
        <v>191</v>
      </c>
      <c r="E77" s="187"/>
      <c r="F77" s="187"/>
      <c r="G77" s="187"/>
      <c r="H77" s="187"/>
      <c r="I77" s="188"/>
      <c r="J77" s="189">
        <f>J972</f>
        <v>0</v>
      </c>
      <c r="K77" s="122"/>
      <c r="L77" s="190"/>
    </row>
    <row r="78" spans="2:12" s="9" customFormat="1" ht="19.9" customHeight="1">
      <c r="B78" s="185"/>
      <c r="C78" s="122"/>
      <c r="D78" s="186" t="s">
        <v>192</v>
      </c>
      <c r="E78" s="187"/>
      <c r="F78" s="187"/>
      <c r="G78" s="187"/>
      <c r="H78" s="187"/>
      <c r="I78" s="188"/>
      <c r="J78" s="189">
        <f>J975</f>
        <v>0</v>
      </c>
      <c r="K78" s="122"/>
      <c r="L78" s="190"/>
    </row>
    <row r="79" spans="2:12" s="9" customFormat="1" ht="19.9" customHeight="1">
      <c r="B79" s="185"/>
      <c r="C79" s="122"/>
      <c r="D79" s="186" t="s">
        <v>193</v>
      </c>
      <c r="E79" s="187"/>
      <c r="F79" s="187"/>
      <c r="G79" s="187"/>
      <c r="H79" s="187"/>
      <c r="I79" s="188"/>
      <c r="J79" s="189">
        <f>J985</f>
        <v>0</v>
      </c>
      <c r="K79" s="122"/>
      <c r="L79" s="190"/>
    </row>
    <row r="80" spans="2:12" s="9" customFormat="1" ht="19.9" customHeight="1">
      <c r="B80" s="185"/>
      <c r="C80" s="122"/>
      <c r="D80" s="186" t="s">
        <v>194</v>
      </c>
      <c r="E80" s="187"/>
      <c r="F80" s="187"/>
      <c r="G80" s="187"/>
      <c r="H80" s="187"/>
      <c r="I80" s="188"/>
      <c r="J80" s="189">
        <f>J1071</f>
        <v>0</v>
      </c>
      <c r="K80" s="122"/>
      <c r="L80" s="190"/>
    </row>
    <row r="81" spans="2:12" s="9" customFormat="1" ht="19.9" customHeight="1">
      <c r="B81" s="185"/>
      <c r="C81" s="122"/>
      <c r="D81" s="186" t="s">
        <v>195</v>
      </c>
      <c r="E81" s="187"/>
      <c r="F81" s="187"/>
      <c r="G81" s="187"/>
      <c r="H81" s="187"/>
      <c r="I81" s="188"/>
      <c r="J81" s="189">
        <f>J1239</f>
        <v>0</v>
      </c>
      <c r="K81" s="122"/>
      <c r="L81" s="190"/>
    </row>
    <row r="82" spans="2:12" s="9" customFormat="1" ht="19.9" customHeight="1">
      <c r="B82" s="185"/>
      <c r="C82" s="122"/>
      <c r="D82" s="186" t="s">
        <v>196</v>
      </c>
      <c r="E82" s="187"/>
      <c r="F82" s="187"/>
      <c r="G82" s="187"/>
      <c r="H82" s="187"/>
      <c r="I82" s="188"/>
      <c r="J82" s="189">
        <f>J1286</f>
        <v>0</v>
      </c>
      <c r="K82" s="122"/>
      <c r="L82" s="190"/>
    </row>
    <row r="83" spans="2:12" s="9" customFormat="1" ht="19.9" customHeight="1">
      <c r="B83" s="185"/>
      <c r="C83" s="122"/>
      <c r="D83" s="186" t="s">
        <v>197</v>
      </c>
      <c r="E83" s="187"/>
      <c r="F83" s="187"/>
      <c r="G83" s="187"/>
      <c r="H83" s="187"/>
      <c r="I83" s="188"/>
      <c r="J83" s="189">
        <f>J1357</f>
        <v>0</v>
      </c>
      <c r="K83" s="122"/>
      <c r="L83" s="190"/>
    </row>
    <row r="84" spans="2:12" s="9" customFormat="1" ht="19.9" customHeight="1">
      <c r="B84" s="185"/>
      <c r="C84" s="122"/>
      <c r="D84" s="186" t="s">
        <v>198</v>
      </c>
      <c r="E84" s="187"/>
      <c r="F84" s="187"/>
      <c r="G84" s="187"/>
      <c r="H84" s="187"/>
      <c r="I84" s="188"/>
      <c r="J84" s="189">
        <f>J1450</f>
        <v>0</v>
      </c>
      <c r="K84" s="122"/>
      <c r="L84" s="190"/>
    </row>
    <row r="85" spans="2:12" s="9" customFormat="1" ht="19.9" customHeight="1">
      <c r="B85" s="185"/>
      <c r="C85" s="122"/>
      <c r="D85" s="186" t="s">
        <v>199</v>
      </c>
      <c r="E85" s="187"/>
      <c r="F85" s="187"/>
      <c r="G85" s="187"/>
      <c r="H85" s="187"/>
      <c r="I85" s="188"/>
      <c r="J85" s="189">
        <f>J1481</f>
        <v>0</v>
      </c>
      <c r="K85" s="122"/>
      <c r="L85" s="190"/>
    </row>
    <row r="86" spans="2:12" s="9" customFormat="1" ht="19.9" customHeight="1">
      <c r="B86" s="185"/>
      <c r="C86" s="122"/>
      <c r="D86" s="186" t="s">
        <v>200</v>
      </c>
      <c r="E86" s="187"/>
      <c r="F86" s="187"/>
      <c r="G86" s="187"/>
      <c r="H86" s="187"/>
      <c r="I86" s="188"/>
      <c r="J86" s="189">
        <f>J1536</f>
        <v>0</v>
      </c>
      <c r="K86" s="122"/>
      <c r="L86" s="190"/>
    </row>
    <row r="87" spans="2:12" s="9" customFormat="1" ht="19.9" customHeight="1">
      <c r="B87" s="185"/>
      <c r="C87" s="122"/>
      <c r="D87" s="186" t="s">
        <v>201</v>
      </c>
      <c r="E87" s="187"/>
      <c r="F87" s="187"/>
      <c r="G87" s="187"/>
      <c r="H87" s="187"/>
      <c r="I87" s="188"/>
      <c r="J87" s="189">
        <f>J1602</f>
        <v>0</v>
      </c>
      <c r="K87" s="122"/>
      <c r="L87" s="190"/>
    </row>
    <row r="88" spans="2:12" s="9" customFormat="1" ht="19.9" customHeight="1">
      <c r="B88" s="185"/>
      <c r="C88" s="122"/>
      <c r="D88" s="186" t="s">
        <v>202</v>
      </c>
      <c r="E88" s="187"/>
      <c r="F88" s="187"/>
      <c r="G88" s="187"/>
      <c r="H88" s="187"/>
      <c r="I88" s="188"/>
      <c r="J88" s="189">
        <f>J1645</f>
        <v>0</v>
      </c>
      <c r="K88" s="122"/>
      <c r="L88" s="190"/>
    </row>
    <row r="89" spans="2:12" s="9" customFormat="1" ht="19.9" customHeight="1">
      <c r="B89" s="185"/>
      <c r="C89" s="122"/>
      <c r="D89" s="186" t="s">
        <v>203</v>
      </c>
      <c r="E89" s="187"/>
      <c r="F89" s="187"/>
      <c r="G89" s="187"/>
      <c r="H89" s="187"/>
      <c r="I89" s="188"/>
      <c r="J89" s="189">
        <f>J1647</f>
        <v>0</v>
      </c>
      <c r="K89" s="122"/>
      <c r="L89" s="190"/>
    </row>
    <row r="90" spans="2:12" s="9" customFormat="1" ht="19.9" customHeight="1">
      <c r="B90" s="185"/>
      <c r="C90" s="122"/>
      <c r="D90" s="186" t="s">
        <v>204</v>
      </c>
      <c r="E90" s="187"/>
      <c r="F90" s="187"/>
      <c r="G90" s="187"/>
      <c r="H90" s="187"/>
      <c r="I90" s="188"/>
      <c r="J90" s="189">
        <f>J1677</f>
        <v>0</v>
      </c>
      <c r="K90" s="122"/>
      <c r="L90" s="190"/>
    </row>
    <row r="91" spans="2:12" s="8" customFormat="1" ht="24.95" customHeight="1">
      <c r="B91" s="178"/>
      <c r="C91" s="179"/>
      <c r="D91" s="180" t="s">
        <v>205</v>
      </c>
      <c r="E91" s="181"/>
      <c r="F91" s="181"/>
      <c r="G91" s="181"/>
      <c r="H91" s="181"/>
      <c r="I91" s="182"/>
      <c r="J91" s="183">
        <f>J1688</f>
        <v>0</v>
      </c>
      <c r="K91" s="179"/>
      <c r="L91" s="184"/>
    </row>
    <row r="92" spans="2:12" s="1" customFormat="1" ht="21.8" customHeight="1">
      <c r="B92" s="39"/>
      <c r="C92" s="40"/>
      <c r="D92" s="40"/>
      <c r="E92" s="40"/>
      <c r="F92" s="40"/>
      <c r="G92" s="40"/>
      <c r="H92" s="40"/>
      <c r="I92" s="144"/>
      <c r="J92" s="40"/>
      <c r="K92" s="40"/>
      <c r="L92" s="44"/>
    </row>
    <row r="93" spans="2:12" s="1" customFormat="1" ht="6.95" customHeight="1">
      <c r="B93" s="58"/>
      <c r="C93" s="59"/>
      <c r="D93" s="59"/>
      <c r="E93" s="59"/>
      <c r="F93" s="59"/>
      <c r="G93" s="59"/>
      <c r="H93" s="59"/>
      <c r="I93" s="168"/>
      <c r="J93" s="59"/>
      <c r="K93" s="59"/>
      <c r="L93" s="44"/>
    </row>
    <row r="97" spans="2:12" s="1" customFormat="1" ht="6.95" customHeight="1">
      <c r="B97" s="60"/>
      <c r="C97" s="61"/>
      <c r="D97" s="61"/>
      <c r="E97" s="61"/>
      <c r="F97" s="61"/>
      <c r="G97" s="61"/>
      <c r="H97" s="61"/>
      <c r="I97" s="171"/>
      <c r="J97" s="61"/>
      <c r="K97" s="61"/>
      <c r="L97" s="44"/>
    </row>
    <row r="98" spans="2:12" s="1" customFormat="1" ht="24.95" customHeight="1">
      <c r="B98" s="39"/>
      <c r="C98" s="24" t="s">
        <v>206</v>
      </c>
      <c r="D98" s="40"/>
      <c r="E98" s="40"/>
      <c r="F98" s="40"/>
      <c r="G98" s="40"/>
      <c r="H98" s="40"/>
      <c r="I98" s="144"/>
      <c r="J98" s="40"/>
      <c r="K98" s="40"/>
      <c r="L98" s="44"/>
    </row>
    <row r="99" spans="2:12" s="1" customFormat="1" ht="6.95" customHeight="1">
      <c r="B99" s="39"/>
      <c r="C99" s="40"/>
      <c r="D99" s="40"/>
      <c r="E99" s="40"/>
      <c r="F99" s="40"/>
      <c r="G99" s="40"/>
      <c r="H99" s="40"/>
      <c r="I99" s="144"/>
      <c r="J99" s="40"/>
      <c r="K99" s="40"/>
      <c r="L99" s="44"/>
    </row>
    <row r="100" spans="2:12" s="1" customFormat="1" ht="12" customHeight="1">
      <c r="B100" s="39"/>
      <c r="C100" s="33" t="s">
        <v>16</v>
      </c>
      <c r="D100" s="40"/>
      <c r="E100" s="40"/>
      <c r="F100" s="40"/>
      <c r="G100" s="40"/>
      <c r="H100" s="40"/>
      <c r="I100" s="144"/>
      <c r="J100" s="40"/>
      <c r="K100" s="40"/>
      <c r="L100" s="44"/>
    </row>
    <row r="101" spans="2:12" s="1" customFormat="1" ht="16.5" customHeight="1">
      <c r="B101" s="39"/>
      <c r="C101" s="40"/>
      <c r="D101" s="40"/>
      <c r="E101" s="172" t="str">
        <f>E7</f>
        <v>Vestavba podkroví ZŠ Kmochova</v>
      </c>
      <c r="F101" s="33"/>
      <c r="G101" s="33"/>
      <c r="H101" s="33"/>
      <c r="I101" s="144"/>
      <c r="J101" s="40"/>
      <c r="K101" s="40"/>
      <c r="L101" s="44"/>
    </row>
    <row r="102" spans="2:12" ht="12" customHeight="1">
      <c r="B102" s="22"/>
      <c r="C102" s="33" t="s">
        <v>170</v>
      </c>
      <c r="D102" s="23"/>
      <c r="E102" s="23"/>
      <c r="F102" s="23"/>
      <c r="G102" s="23"/>
      <c r="H102" s="23"/>
      <c r="I102" s="137"/>
      <c r="J102" s="23"/>
      <c r="K102" s="23"/>
      <c r="L102" s="21"/>
    </row>
    <row r="103" spans="2:12" s="1" customFormat="1" ht="16.5" customHeight="1">
      <c r="B103" s="39"/>
      <c r="C103" s="40"/>
      <c r="D103" s="40"/>
      <c r="E103" s="172" t="s">
        <v>171</v>
      </c>
      <c r="F103" s="40"/>
      <c r="G103" s="40"/>
      <c r="H103" s="40"/>
      <c r="I103" s="144"/>
      <c r="J103" s="40"/>
      <c r="K103" s="40"/>
      <c r="L103" s="44"/>
    </row>
    <row r="104" spans="2:12" s="1" customFormat="1" ht="12" customHeight="1">
      <c r="B104" s="39"/>
      <c r="C104" s="33" t="s">
        <v>172</v>
      </c>
      <c r="D104" s="40"/>
      <c r="E104" s="40"/>
      <c r="F104" s="40"/>
      <c r="G104" s="40"/>
      <c r="H104" s="40"/>
      <c r="I104" s="144"/>
      <c r="J104" s="40"/>
      <c r="K104" s="40"/>
      <c r="L104" s="44"/>
    </row>
    <row r="105" spans="2:12" s="1" customFormat="1" ht="16.5" customHeight="1">
      <c r="B105" s="39"/>
      <c r="C105" s="40"/>
      <c r="D105" s="40"/>
      <c r="E105" s="65" t="str">
        <f>E11</f>
        <v>SO-01.1 - Architektonicko-stavební řešení</v>
      </c>
      <c r="F105" s="40"/>
      <c r="G105" s="40"/>
      <c r="H105" s="40"/>
      <c r="I105" s="144"/>
      <c r="J105" s="40"/>
      <c r="K105" s="40"/>
      <c r="L105" s="44"/>
    </row>
    <row r="106" spans="2:12" s="1" customFormat="1" ht="6.95" customHeight="1">
      <c r="B106" s="39"/>
      <c r="C106" s="40"/>
      <c r="D106" s="40"/>
      <c r="E106" s="40"/>
      <c r="F106" s="40"/>
      <c r="G106" s="40"/>
      <c r="H106" s="40"/>
      <c r="I106" s="144"/>
      <c r="J106" s="40"/>
      <c r="K106" s="40"/>
      <c r="L106" s="44"/>
    </row>
    <row r="107" spans="2:12" s="1" customFormat="1" ht="12" customHeight="1">
      <c r="B107" s="39"/>
      <c r="C107" s="33" t="s">
        <v>22</v>
      </c>
      <c r="D107" s="40"/>
      <c r="E107" s="40"/>
      <c r="F107" s="28" t="str">
        <f>F14</f>
        <v>Kmochova č.p. 943</v>
      </c>
      <c r="G107" s="40"/>
      <c r="H107" s="40"/>
      <c r="I107" s="146" t="s">
        <v>24</v>
      </c>
      <c r="J107" s="68" t="str">
        <f>IF(J14="","",J14)</f>
        <v>8. 11. 2018</v>
      </c>
      <c r="K107" s="40"/>
      <c r="L107" s="44"/>
    </row>
    <row r="108" spans="2:12" s="1" customFormat="1" ht="6.95" customHeight="1">
      <c r="B108" s="39"/>
      <c r="C108" s="40"/>
      <c r="D108" s="40"/>
      <c r="E108" s="40"/>
      <c r="F108" s="40"/>
      <c r="G108" s="40"/>
      <c r="H108" s="40"/>
      <c r="I108" s="144"/>
      <c r="J108" s="40"/>
      <c r="K108" s="40"/>
      <c r="L108" s="44"/>
    </row>
    <row r="109" spans="2:12" s="1" customFormat="1" ht="13.65" customHeight="1">
      <c r="B109" s="39"/>
      <c r="C109" s="33" t="s">
        <v>26</v>
      </c>
      <c r="D109" s="40"/>
      <c r="E109" s="40"/>
      <c r="F109" s="28" t="str">
        <f>E17</f>
        <v>SONET Building s.r.o</v>
      </c>
      <c r="G109" s="40"/>
      <c r="H109" s="40"/>
      <c r="I109" s="146" t="s">
        <v>33</v>
      </c>
      <c r="J109" s="37" t="str">
        <f>E23</f>
        <v>Sodomka Lukáš</v>
      </c>
      <c r="K109" s="40"/>
      <c r="L109" s="44"/>
    </row>
    <row r="110" spans="2:12" s="1" customFormat="1" ht="13.65" customHeight="1">
      <c r="B110" s="39"/>
      <c r="C110" s="33" t="s">
        <v>31</v>
      </c>
      <c r="D110" s="40"/>
      <c r="E110" s="40"/>
      <c r="F110" s="28" t="str">
        <f>IF(E20="","",E20)</f>
        <v>Vyplň údaj</v>
      </c>
      <c r="G110" s="40"/>
      <c r="H110" s="40"/>
      <c r="I110" s="146" t="s">
        <v>36</v>
      </c>
      <c r="J110" s="37" t="str">
        <f>E26</f>
        <v>Toman Martin</v>
      </c>
      <c r="K110" s="40"/>
      <c r="L110" s="44"/>
    </row>
    <row r="111" spans="2:12" s="1" customFormat="1" ht="10.3" customHeight="1">
      <c r="B111" s="39"/>
      <c r="C111" s="40"/>
      <c r="D111" s="40"/>
      <c r="E111" s="40"/>
      <c r="F111" s="40"/>
      <c r="G111" s="40"/>
      <c r="H111" s="40"/>
      <c r="I111" s="144"/>
      <c r="J111" s="40"/>
      <c r="K111" s="40"/>
      <c r="L111" s="44"/>
    </row>
    <row r="112" spans="2:20" s="10" customFormat="1" ht="29.25" customHeight="1">
      <c r="B112" s="191"/>
      <c r="C112" s="192" t="s">
        <v>207</v>
      </c>
      <c r="D112" s="193" t="s">
        <v>60</v>
      </c>
      <c r="E112" s="193" t="s">
        <v>56</v>
      </c>
      <c r="F112" s="193" t="s">
        <v>57</v>
      </c>
      <c r="G112" s="193" t="s">
        <v>208</v>
      </c>
      <c r="H112" s="193" t="s">
        <v>209</v>
      </c>
      <c r="I112" s="194" t="s">
        <v>210</v>
      </c>
      <c r="J112" s="193" t="s">
        <v>176</v>
      </c>
      <c r="K112" s="195" t="s">
        <v>211</v>
      </c>
      <c r="L112" s="196"/>
      <c r="M112" s="88" t="s">
        <v>21</v>
      </c>
      <c r="N112" s="89" t="s">
        <v>45</v>
      </c>
      <c r="O112" s="89" t="s">
        <v>212</v>
      </c>
      <c r="P112" s="89" t="s">
        <v>213</v>
      </c>
      <c r="Q112" s="89" t="s">
        <v>214</v>
      </c>
      <c r="R112" s="89" t="s">
        <v>215</v>
      </c>
      <c r="S112" s="89" t="s">
        <v>216</v>
      </c>
      <c r="T112" s="90" t="s">
        <v>217</v>
      </c>
    </row>
    <row r="113" spans="2:63" s="1" customFormat="1" ht="22.8" customHeight="1">
      <c r="B113" s="39"/>
      <c r="C113" s="95" t="s">
        <v>218</v>
      </c>
      <c r="D113" s="40"/>
      <c r="E113" s="40"/>
      <c r="F113" s="40"/>
      <c r="G113" s="40"/>
      <c r="H113" s="40"/>
      <c r="I113" s="144"/>
      <c r="J113" s="197">
        <f>BK113</f>
        <v>0</v>
      </c>
      <c r="K113" s="40"/>
      <c r="L113" s="44"/>
      <c r="M113" s="91"/>
      <c r="N113" s="92"/>
      <c r="O113" s="92"/>
      <c r="P113" s="198">
        <f>P114+P817+P1688</f>
        <v>0</v>
      </c>
      <c r="Q113" s="92"/>
      <c r="R113" s="198">
        <f>R114+R817+R1688</f>
        <v>486.86631846</v>
      </c>
      <c r="S113" s="92"/>
      <c r="T113" s="199">
        <f>T114+T817+T1688</f>
        <v>157.16304498999997</v>
      </c>
      <c r="AT113" s="18" t="s">
        <v>74</v>
      </c>
      <c r="AU113" s="18" t="s">
        <v>177</v>
      </c>
      <c r="BK113" s="200">
        <f>BK114+BK817+BK1688</f>
        <v>0</v>
      </c>
    </row>
    <row r="114" spans="2:63" s="11" customFormat="1" ht="25.9" customHeight="1">
      <c r="B114" s="201"/>
      <c r="C114" s="202"/>
      <c r="D114" s="203" t="s">
        <v>74</v>
      </c>
      <c r="E114" s="204" t="s">
        <v>219</v>
      </c>
      <c r="F114" s="204" t="s">
        <v>220</v>
      </c>
      <c r="G114" s="202"/>
      <c r="H114" s="202"/>
      <c r="I114" s="205"/>
      <c r="J114" s="206">
        <f>BK114</f>
        <v>0</v>
      </c>
      <c r="K114" s="202"/>
      <c r="L114" s="207"/>
      <c r="M114" s="208"/>
      <c r="N114" s="209"/>
      <c r="O114" s="209"/>
      <c r="P114" s="210">
        <f>P115+P171+P235+P344+P464+P645+P797+P814</f>
        <v>0</v>
      </c>
      <c r="Q114" s="209"/>
      <c r="R114" s="210">
        <f>R115+R171+R235+R344+R464+R645+R797+R814</f>
        <v>404.54765066</v>
      </c>
      <c r="S114" s="209"/>
      <c r="T114" s="211">
        <f>T115+T171+T235+T344+T464+T645+T797+T814</f>
        <v>150.64583899999997</v>
      </c>
      <c r="AR114" s="212" t="s">
        <v>82</v>
      </c>
      <c r="AT114" s="213" t="s">
        <v>74</v>
      </c>
      <c r="AU114" s="213" t="s">
        <v>75</v>
      </c>
      <c r="AY114" s="212" t="s">
        <v>221</v>
      </c>
      <c r="BK114" s="214">
        <f>BK115+BK171+BK235+BK344+BK464+BK645+BK797+BK814</f>
        <v>0</v>
      </c>
    </row>
    <row r="115" spans="2:63" s="11" customFormat="1" ht="22.8" customHeight="1">
      <c r="B115" s="201"/>
      <c r="C115" s="202"/>
      <c r="D115" s="203" t="s">
        <v>74</v>
      </c>
      <c r="E115" s="215" t="s">
        <v>82</v>
      </c>
      <c r="F115" s="215" t="s">
        <v>222</v>
      </c>
      <c r="G115" s="202"/>
      <c r="H115" s="202"/>
      <c r="I115" s="205"/>
      <c r="J115" s="216">
        <f>BK115</f>
        <v>0</v>
      </c>
      <c r="K115" s="202"/>
      <c r="L115" s="207"/>
      <c r="M115" s="208"/>
      <c r="N115" s="209"/>
      <c r="O115" s="209"/>
      <c r="P115" s="210">
        <f>SUM(P116:P170)</f>
        <v>0</v>
      </c>
      <c r="Q115" s="209"/>
      <c r="R115" s="210">
        <f>SUM(R116:R170)</f>
        <v>0</v>
      </c>
      <c r="S115" s="209"/>
      <c r="T115" s="211">
        <f>SUM(T116:T170)</f>
        <v>0</v>
      </c>
      <c r="AR115" s="212" t="s">
        <v>82</v>
      </c>
      <c r="AT115" s="213" t="s">
        <v>74</v>
      </c>
      <c r="AU115" s="213" t="s">
        <v>82</v>
      </c>
      <c r="AY115" s="212" t="s">
        <v>221</v>
      </c>
      <c r="BK115" s="214">
        <f>SUM(BK116:BK170)</f>
        <v>0</v>
      </c>
    </row>
    <row r="116" spans="2:65" s="1" customFormat="1" ht="22.5" customHeight="1">
      <c r="B116" s="39"/>
      <c r="C116" s="217" t="s">
        <v>82</v>
      </c>
      <c r="D116" s="217" t="s">
        <v>223</v>
      </c>
      <c r="E116" s="218" t="s">
        <v>224</v>
      </c>
      <c r="F116" s="219" t="s">
        <v>225</v>
      </c>
      <c r="G116" s="220" t="s">
        <v>226</v>
      </c>
      <c r="H116" s="221">
        <v>21.062</v>
      </c>
      <c r="I116" s="222"/>
      <c r="J116" s="223">
        <f>ROUND(I116*H116,2)</f>
        <v>0</v>
      </c>
      <c r="K116" s="219" t="s">
        <v>227</v>
      </c>
      <c r="L116" s="44"/>
      <c r="M116" s="224" t="s">
        <v>21</v>
      </c>
      <c r="N116" s="225" t="s">
        <v>46</v>
      </c>
      <c r="O116" s="80"/>
      <c r="P116" s="226">
        <f>O116*H116</f>
        <v>0</v>
      </c>
      <c r="Q116" s="226">
        <v>0</v>
      </c>
      <c r="R116" s="226">
        <f>Q116*H116</f>
        <v>0</v>
      </c>
      <c r="S116" s="226">
        <v>0</v>
      </c>
      <c r="T116" s="227">
        <f>S116*H116</f>
        <v>0</v>
      </c>
      <c r="AR116" s="18" t="s">
        <v>228</v>
      </c>
      <c r="AT116" s="18" t="s">
        <v>223</v>
      </c>
      <c r="AU116" s="18" t="s">
        <v>84</v>
      </c>
      <c r="AY116" s="18" t="s">
        <v>221</v>
      </c>
      <c r="BE116" s="228">
        <f>IF(N116="základní",J116,0)</f>
        <v>0</v>
      </c>
      <c r="BF116" s="228">
        <f>IF(N116="snížená",J116,0)</f>
        <v>0</v>
      </c>
      <c r="BG116" s="228">
        <f>IF(N116="zákl. přenesená",J116,0)</f>
        <v>0</v>
      </c>
      <c r="BH116" s="228">
        <f>IF(N116="sníž. přenesená",J116,0)</f>
        <v>0</v>
      </c>
      <c r="BI116" s="228">
        <f>IF(N116="nulová",J116,0)</f>
        <v>0</v>
      </c>
      <c r="BJ116" s="18" t="s">
        <v>82</v>
      </c>
      <c r="BK116" s="228">
        <f>ROUND(I116*H116,2)</f>
        <v>0</v>
      </c>
      <c r="BL116" s="18" t="s">
        <v>228</v>
      </c>
      <c r="BM116" s="18" t="s">
        <v>229</v>
      </c>
    </row>
    <row r="117" spans="2:47" s="1" customFormat="1" ht="12">
      <c r="B117" s="39"/>
      <c r="C117" s="40"/>
      <c r="D117" s="229" t="s">
        <v>230</v>
      </c>
      <c r="E117" s="40"/>
      <c r="F117" s="230" t="s">
        <v>231</v>
      </c>
      <c r="G117" s="40"/>
      <c r="H117" s="40"/>
      <c r="I117" s="144"/>
      <c r="J117" s="40"/>
      <c r="K117" s="40"/>
      <c r="L117" s="44"/>
      <c r="M117" s="231"/>
      <c r="N117" s="80"/>
      <c r="O117" s="80"/>
      <c r="P117" s="80"/>
      <c r="Q117" s="80"/>
      <c r="R117" s="80"/>
      <c r="S117" s="80"/>
      <c r="T117" s="81"/>
      <c r="AT117" s="18" t="s">
        <v>230</v>
      </c>
      <c r="AU117" s="18" t="s">
        <v>84</v>
      </c>
    </row>
    <row r="118" spans="2:51" s="12" customFormat="1" ht="12">
      <c r="B118" s="232"/>
      <c r="C118" s="233"/>
      <c r="D118" s="229" t="s">
        <v>232</v>
      </c>
      <c r="E118" s="234" t="s">
        <v>21</v>
      </c>
      <c r="F118" s="235" t="s">
        <v>233</v>
      </c>
      <c r="G118" s="233"/>
      <c r="H118" s="234" t="s">
        <v>21</v>
      </c>
      <c r="I118" s="236"/>
      <c r="J118" s="233"/>
      <c r="K118" s="233"/>
      <c r="L118" s="237"/>
      <c r="M118" s="238"/>
      <c r="N118" s="239"/>
      <c r="O118" s="239"/>
      <c r="P118" s="239"/>
      <c r="Q118" s="239"/>
      <c r="R118" s="239"/>
      <c r="S118" s="239"/>
      <c r="T118" s="240"/>
      <c r="AT118" s="241" t="s">
        <v>232</v>
      </c>
      <c r="AU118" s="241" t="s">
        <v>84</v>
      </c>
      <c r="AV118" s="12" t="s">
        <v>82</v>
      </c>
      <c r="AW118" s="12" t="s">
        <v>35</v>
      </c>
      <c r="AX118" s="12" t="s">
        <v>75</v>
      </c>
      <c r="AY118" s="241" t="s">
        <v>221</v>
      </c>
    </row>
    <row r="119" spans="2:51" s="13" customFormat="1" ht="12">
      <c r="B119" s="242"/>
      <c r="C119" s="243"/>
      <c r="D119" s="229" t="s">
        <v>232</v>
      </c>
      <c r="E119" s="244" t="s">
        <v>21</v>
      </c>
      <c r="F119" s="245" t="s">
        <v>234</v>
      </c>
      <c r="G119" s="243"/>
      <c r="H119" s="246">
        <v>21.062</v>
      </c>
      <c r="I119" s="247"/>
      <c r="J119" s="243"/>
      <c r="K119" s="243"/>
      <c r="L119" s="248"/>
      <c r="M119" s="249"/>
      <c r="N119" s="250"/>
      <c r="O119" s="250"/>
      <c r="P119" s="250"/>
      <c r="Q119" s="250"/>
      <c r="R119" s="250"/>
      <c r="S119" s="250"/>
      <c r="T119" s="251"/>
      <c r="AT119" s="252" t="s">
        <v>232</v>
      </c>
      <c r="AU119" s="252" t="s">
        <v>84</v>
      </c>
      <c r="AV119" s="13" t="s">
        <v>84</v>
      </c>
      <c r="AW119" s="13" t="s">
        <v>35</v>
      </c>
      <c r="AX119" s="13" t="s">
        <v>75</v>
      </c>
      <c r="AY119" s="252" t="s">
        <v>221</v>
      </c>
    </row>
    <row r="120" spans="2:51" s="14" customFormat="1" ht="12">
      <c r="B120" s="253"/>
      <c r="C120" s="254"/>
      <c r="D120" s="229" t="s">
        <v>232</v>
      </c>
      <c r="E120" s="255" t="s">
        <v>21</v>
      </c>
      <c r="F120" s="256" t="s">
        <v>235</v>
      </c>
      <c r="G120" s="254"/>
      <c r="H120" s="257">
        <v>21.062</v>
      </c>
      <c r="I120" s="258"/>
      <c r="J120" s="254"/>
      <c r="K120" s="254"/>
      <c r="L120" s="259"/>
      <c r="M120" s="260"/>
      <c r="N120" s="261"/>
      <c r="O120" s="261"/>
      <c r="P120" s="261"/>
      <c r="Q120" s="261"/>
      <c r="R120" s="261"/>
      <c r="S120" s="261"/>
      <c r="T120" s="262"/>
      <c r="AT120" s="263" t="s">
        <v>232</v>
      </c>
      <c r="AU120" s="263" t="s">
        <v>84</v>
      </c>
      <c r="AV120" s="14" t="s">
        <v>228</v>
      </c>
      <c r="AW120" s="14" t="s">
        <v>35</v>
      </c>
      <c r="AX120" s="14" t="s">
        <v>82</v>
      </c>
      <c r="AY120" s="263" t="s">
        <v>221</v>
      </c>
    </row>
    <row r="121" spans="2:65" s="1" customFormat="1" ht="22.5" customHeight="1">
      <c r="B121" s="39"/>
      <c r="C121" s="217" t="s">
        <v>84</v>
      </c>
      <c r="D121" s="217" t="s">
        <v>223</v>
      </c>
      <c r="E121" s="218" t="s">
        <v>236</v>
      </c>
      <c r="F121" s="219" t="s">
        <v>237</v>
      </c>
      <c r="G121" s="220" t="s">
        <v>226</v>
      </c>
      <c r="H121" s="221">
        <v>21.062</v>
      </c>
      <c r="I121" s="222"/>
      <c r="J121" s="223">
        <f>ROUND(I121*H121,2)</f>
        <v>0</v>
      </c>
      <c r="K121" s="219" t="s">
        <v>227</v>
      </c>
      <c r="L121" s="44"/>
      <c r="M121" s="224" t="s">
        <v>21</v>
      </c>
      <c r="N121" s="225" t="s">
        <v>46</v>
      </c>
      <c r="O121" s="80"/>
      <c r="P121" s="226">
        <f>O121*H121</f>
        <v>0</v>
      </c>
      <c r="Q121" s="226">
        <v>0</v>
      </c>
      <c r="R121" s="226">
        <f>Q121*H121</f>
        <v>0</v>
      </c>
      <c r="S121" s="226">
        <v>0</v>
      </c>
      <c r="T121" s="227">
        <f>S121*H121</f>
        <v>0</v>
      </c>
      <c r="AR121" s="18" t="s">
        <v>228</v>
      </c>
      <c r="AT121" s="18" t="s">
        <v>223</v>
      </c>
      <c r="AU121" s="18" t="s">
        <v>84</v>
      </c>
      <c r="AY121" s="18" t="s">
        <v>221</v>
      </c>
      <c r="BE121" s="228">
        <f>IF(N121="základní",J121,0)</f>
        <v>0</v>
      </c>
      <c r="BF121" s="228">
        <f>IF(N121="snížená",J121,0)</f>
        <v>0</v>
      </c>
      <c r="BG121" s="228">
        <f>IF(N121="zákl. přenesená",J121,0)</f>
        <v>0</v>
      </c>
      <c r="BH121" s="228">
        <f>IF(N121="sníž. přenesená",J121,0)</f>
        <v>0</v>
      </c>
      <c r="BI121" s="228">
        <f>IF(N121="nulová",J121,0)</f>
        <v>0</v>
      </c>
      <c r="BJ121" s="18" t="s">
        <v>82</v>
      </c>
      <c r="BK121" s="228">
        <f>ROUND(I121*H121,2)</f>
        <v>0</v>
      </c>
      <c r="BL121" s="18" t="s">
        <v>228</v>
      </c>
      <c r="BM121" s="18" t="s">
        <v>238</v>
      </c>
    </row>
    <row r="122" spans="2:47" s="1" customFormat="1" ht="12">
      <c r="B122" s="39"/>
      <c r="C122" s="40"/>
      <c r="D122" s="229" t="s">
        <v>230</v>
      </c>
      <c r="E122" s="40"/>
      <c r="F122" s="230" t="s">
        <v>231</v>
      </c>
      <c r="G122" s="40"/>
      <c r="H122" s="40"/>
      <c r="I122" s="144"/>
      <c r="J122" s="40"/>
      <c r="K122" s="40"/>
      <c r="L122" s="44"/>
      <c r="M122" s="231"/>
      <c r="N122" s="80"/>
      <c r="O122" s="80"/>
      <c r="P122" s="80"/>
      <c r="Q122" s="80"/>
      <c r="R122" s="80"/>
      <c r="S122" s="80"/>
      <c r="T122" s="81"/>
      <c r="AT122" s="18" t="s">
        <v>230</v>
      </c>
      <c r="AU122" s="18" t="s">
        <v>84</v>
      </c>
    </row>
    <row r="123" spans="2:51" s="13" customFormat="1" ht="12">
      <c r="B123" s="242"/>
      <c r="C123" s="243"/>
      <c r="D123" s="229" t="s">
        <v>232</v>
      </c>
      <c r="E123" s="244" t="s">
        <v>21</v>
      </c>
      <c r="F123" s="245" t="s">
        <v>239</v>
      </c>
      <c r="G123" s="243"/>
      <c r="H123" s="246">
        <v>21.062</v>
      </c>
      <c r="I123" s="247"/>
      <c r="J123" s="243"/>
      <c r="K123" s="243"/>
      <c r="L123" s="248"/>
      <c r="M123" s="249"/>
      <c r="N123" s="250"/>
      <c r="O123" s="250"/>
      <c r="P123" s="250"/>
      <c r="Q123" s="250"/>
      <c r="R123" s="250"/>
      <c r="S123" s="250"/>
      <c r="T123" s="251"/>
      <c r="AT123" s="252" t="s">
        <v>232</v>
      </c>
      <c r="AU123" s="252" t="s">
        <v>84</v>
      </c>
      <c r="AV123" s="13" t="s">
        <v>84</v>
      </c>
      <c r="AW123" s="13" t="s">
        <v>35</v>
      </c>
      <c r="AX123" s="13" t="s">
        <v>75</v>
      </c>
      <c r="AY123" s="252" t="s">
        <v>221</v>
      </c>
    </row>
    <row r="124" spans="2:51" s="14" customFormat="1" ht="12">
      <c r="B124" s="253"/>
      <c r="C124" s="254"/>
      <c r="D124" s="229" t="s">
        <v>232</v>
      </c>
      <c r="E124" s="255" t="s">
        <v>21</v>
      </c>
      <c r="F124" s="256" t="s">
        <v>235</v>
      </c>
      <c r="G124" s="254"/>
      <c r="H124" s="257">
        <v>21.062</v>
      </c>
      <c r="I124" s="258"/>
      <c r="J124" s="254"/>
      <c r="K124" s="254"/>
      <c r="L124" s="259"/>
      <c r="M124" s="260"/>
      <c r="N124" s="261"/>
      <c r="O124" s="261"/>
      <c r="P124" s="261"/>
      <c r="Q124" s="261"/>
      <c r="R124" s="261"/>
      <c r="S124" s="261"/>
      <c r="T124" s="262"/>
      <c r="AT124" s="263" t="s">
        <v>232</v>
      </c>
      <c r="AU124" s="263" t="s">
        <v>84</v>
      </c>
      <c r="AV124" s="14" t="s">
        <v>228</v>
      </c>
      <c r="AW124" s="14" t="s">
        <v>35</v>
      </c>
      <c r="AX124" s="14" t="s">
        <v>82</v>
      </c>
      <c r="AY124" s="263" t="s">
        <v>221</v>
      </c>
    </row>
    <row r="125" spans="2:65" s="1" customFormat="1" ht="22.5" customHeight="1">
      <c r="B125" s="39"/>
      <c r="C125" s="217" t="s">
        <v>101</v>
      </c>
      <c r="D125" s="217" t="s">
        <v>223</v>
      </c>
      <c r="E125" s="218" t="s">
        <v>240</v>
      </c>
      <c r="F125" s="219" t="s">
        <v>241</v>
      </c>
      <c r="G125" s="220" t="s">
        <v>226</v>
      </c>
      <c r="H125" s="221">
        <v>4.58</v>
      </c>
      <c r="I125" s="222"/>
      <c r="J125" s="223">
        <f>ROUND(I125*H125,2)</f>
        <v>0</v>
      </c>
      <c r="K125" s="219" t="s">
        <v>227</v>
      </c>
      <c r="L125" s="44"/>
      <c r="M125" s="224" t="s">
        <v>21</v>
      </c>
      <c r="N125" s="225" t="s">
        <v>46</v>
      </c>
      <c r="O125" s="80"/>
      <c r="P125" s="226">
        <f>O125*H125</f>
        <v>0</v>
      </c>
      <c r="Q125" s="226">
        <v>0</v>
      </c>
      <c r="R125" s="226">
        <f>Q125*H125</f>
        <v>0</v>
      </c>
      <c r="S125" s="226">
        <v>0</v>
      </c>
      <c r="T125" s="227">
        <f>S125*H125</f>
        <v>0</v>
      </c>
      <c r="AR125" s="18" t="s">
        <v>228</v>
      </c>
      <c r="AT125" s="18" t="s">
        <v>223</v>
      </c>
      <c r="AU125" s="18" t="s">
        <v>84</v>
      </c>
      <c r="AY125" s="18" t="s">
        <v>221</v>
      </c>
      <c r="BE125" s="228">
        <f>IF(N125="základní",J125,0)</f>
        <v>0</v>
      </c>
      <c r="BF125" s="228">
        <f>IF(N125="snížená",J125,0)</f>
        <v>0</v>
      </c>
      <c r="BG125" s="228">
        <f>IF(N125="zákl. přenesená",J125,0)</f>
        <v>0</v>
      </c>
      <c r="BH125" s="228">
        <f>IF(N125="sníž. přenesená",J125,0)</f>
        <v>0</v>
      </c>
      <c r="BI125" s="228">
        <f>IF(N125="nulová",J125,0)</f>
        <v>0</v>
      </c>
      <c r="BJ125" s="18" t="s">
        <v>82</v>
      </c>
      <c r="BK125" s="228">
        <f>ROUND(I125*H125,2)</f>
        <v>0</v>
      </c>
      <c r="BL125" s="18" t="s">
        <v>228</v>
      </c>
      <c r="BM125" s="18" t="s">
        <v>242</v>
      </c>
    </row>
    <row r="126" spans="2:47" s="1" customFormat="1" ht="12">
      <c r="B126" s="39"/>
      <c r="C126" s="40"/>
      <c r="D126" s="229" t="s">
        <v>230</v>
      </c>
      <c r="E126" s="40"/>
      <c r="F126" s="230" t="s">
        <v>243</v>
      </c>
      <c r="G126" s="40"/>
      <c r="H126" s="40"/>
      <c r="I126" s="144"/>
      <c r="J126" s="40"/>
      <c r="K126" s="40"/>
      <c r="L126" s="44"/>
      <c r="M126" s="231"/>
      <c r="N126" s="80"/>
      <c r="O126" s="80"/>
      <c r="P126" s="80"/>
      <c r="Q126" s="80"/>
      <c r="R126" s="80"/>
      <c r="S126" s="80"/>
      <c r="T126" s="81"/>
      <c r="AT126" s="18" t="s">
        <v>230</v>
      </c>
      <c r="AU126" s="18" t="s">
        <v>84</v>
      </c>
    </row>
    <row r="127" spans="2:51" s="12" customFormat="1" ht="12">
      <c r="B127" s="232"/>
      <c r="C127" s="233"/>
      <c r="D127" s="229" t="s">
        <v>232</v>
      </c>
      <c r="E127" s="234" t="s">
        <v>21</v>
      </c>
      <c r="F127" s="235" t="s">
        <v>244</v>
      </c>
      <c r="G127" s="233"/>
      <c r="H127" s="234" t="s">
        <v>21</v>
      </c>
      <c r="I127" s="236"/>
      <c r="J127" s="233"/>
      <c r="K127" s="233"/>
      <c r="L127" s="237"/>
      <c r="M127" s="238"/>
      <c r="N127" s="239"/>
      <c r="O127" s="239"/>
      <c r="P127" s="239"/>
      <c r="Q127" s="239"/>
      <c r="R127" s="239"/>
      <c r="S127" s="239"/>
      <c r="T127" s="240"/>
      <c r="AT127" s="241" t="s">
        <v>232</v>
      </c>
      <c r="AU127" s="241" t="s">
        <v>84</v>
      </c>
      <c r="AV127" s="12" t="s">
        <v>82</v>
      </c>
      <c r="AW127" s="12" t="s">
        <v>35</v>
      </c>
      <c r="AX127" s="12" t="s">
        <v>75</v>
      </c>
      <c r="AY127" s="241" t="s">
        <v>221</v>
      </c>
    </row>
    <row r="128" spans="2:51" s="13" customFormat="1" ht="12">
      <c r="B128" s="242"/>
      <c r="C128" s="243"/>
      <c r="D128" s="229" t="s">
        <v>232</v>
      </c>
      <c r="E128" s="244" t="s">
        <v>21</v>
      </c>
      <c r="F128" s="245" t="s">
        <v>245</v>
      </c>
      <c r="G128" s="243"/>
      <c r="H128" s="246">
        <v>2.139</v>
      </c>
      <c r="I128" s="247"/>
      <c r="J128" s="243"/>
      <c r="K128" s="243"/>
      <c r="L128" s="248"/>
      <c r="M128" s="249"/>
      <c r="N128" s="250"/>
      <c r="O128" s="250"/>
      <c r="P128" s="250"/>
      <c r="Q128" s="250"/>
      <c r="R128" s="250"/>
      <c r="S128" s="250"/>
      <c r="T128" s="251"/>
      <c r="AT128" s="252" t="s">
        <v>232</v>
      </c>
      <c r="AU128" s="252" t="s">
        <v>84</v>
      </c>
      <c r="AV128" s="13" t="s">
        <v>84</v>
      </c>
      <c r="AW128" s="13" t="s">
        <v>35</v>
      </c>
      <c r="AX128" s="13" t="s">
        <v>75</v>
      </c>
      <c r="AY128" s="252" t="s">
        <v>221</v>
      </c>
    </row>
    <row r="129" spans="2:51" s="13" customFormat="1" ht="12">
      <c r="B129" s="242"/>
      <c r="C129" s="243"/>
      <c r="D129" s="229" t="s">
        <v>232</v>
      </c>
      <c r="E129" s="244" t="s">
        <v>21</v>
      </c>
      <c r="F129" s="245" t="s">
        <v>246</v>
      </c>
      <c r="G129" s="243"/>
      <c r="H129" s="246">
        <v>2.441</v>
      </c>
      <c r="I129" s="247"/>
      <c r="J129" s="243"/>
      <c r="K129" s="243"/>
      <c r="L129" s="248"/>
      <c r="M129" s="249"/>
      <c r="N129" s="250"/>
      <c r="O129" s="250"/>
      <c r="P129" s="250"/>
      <c r="Q129" s="250"/>
      <c r="R129" s="250"/>
      <c r="S129" s="250"/>
      <c r="T129" s="251"/>
      <c r="AT129" s="252" t="s">
        <v>232</v>
      </c>
      <c r="AU129" s="252" t="s">
        <v>84</v>
      </c>
      <c r="AV129" s="13" t="s">
        <v>84</v>
      </c>
      <c r="AW129" s="13" t="s">
        <v>35</v>
      </c>
      <c r="AX129" s="13" t="s">
        <v>75</v>
      </c>
      <c r="AY129" s="252" t="s">
        <v>221</v>
      </c>
    </row>
    <row r="130" spans="2:51" s="14" customFormat="1" ht="12">
      <c r="B130" s="253"/>
      <c r="C130" s="254"/>
      <c r="D130" s="229" t="s">
        <v>232</v>
      </c>
      <c r="E130" s="255" t="s">
        <v>21</v>
      </c>
      <c r="F130" s="256" t="s">
        <v>235</v>
      </c>
      <c r="G130" s="254"/>
      <c r="H130" s="257">
        <v>4.58</v>
      </c>
      <c r="I130" s="258"/>
      <c r="J130" s="254"/>
      <c r="K130" s="254"/>
      <c r="L130" s="259"/>
      <c r="M130" s="260"/>
      <c r="N130" s="261"/>
      <c r="O130" s="261"/>
      <c r="P130" s="261"/>
      <c r="Q130" s="261"/>
      <c r="R130" s="261"/>
      <c r="S130" s="261"/>
      <c r="T130" s="262"/>
      <c r="AT130" s="263" t="s">
        <v>232</v>
      </c>
      <c r="AU130" s="263" t="s">
        <v>84</v>
      </c>
      <c r="AV130" s="14" t="s">
        <v>228</v>
      </c>
      <c r="AW130" s="14" t="s">
        <v>35</v>
      </c>
      <c r="AX130" s="14" t="s">
        <v>82</v>
      </c>
      <c r="AY130" s="263" t="s">
        <v>221</v>
      </c>
    </row>
    <row r="131" spans="2:65" s="1" customFormat="1" ht="22.5" customHeight="1">
      <c r="B131" s="39"/>
      <c r="C131" s="217" t="s">
        <v>228</v>
      </c>
      <c r="D131" s="217" t="s">
        <v>223</v>
      </c>
      <c r="E131" s="218" t="s">
        <v>247</v>
      </c>
      <c r="F131" s="219" t="s">
        <v>248</v>
      </c>
      <c r="G131" s="220" t="s">
        <v>226</v>
      </c>
      <c r="H131" s="221">
        <v>21.201</v>
      </c>
      <c r="I131" s="222"/>
      <c r="J131" s="223">
        <f>ROUND(I131*H131,2)</f>
        <v>0</v>
      </c>
      <c r="K131" s="219" t="s">
        <v>227</v>
      </c>
      <c r="L131" s="44"/>
      <c r="M131" s="224" t="s">
        <v>21</v>
      </c>
      <c r="N131" s="225" t="s">
        <v>46</v>
      </c>
      <c r="O131" s="80"/>
      <c r="P131" s="226">
        <f>O131*H131</f>
        <v>0</v>
      </c>
      <c r="Q131" s="226">
        <v>0</v>
      </c>
      <c r="R131" s="226">
        <f>Q131*H131</f>
        <v>0</v>
      </c>
      <c r="S131" s="226">
        <v>0</v>
      </c>
      <c r="T131" s="227">
        <f>S131*H131</f>
        <v>0</v>
      </c>
      <c r="AR131" s="18" t="s">
        <v>228</v>
      </c>
      <c r="AT131" s="18" t="s">
        <v>223</v>
      </c>
      <c r="AU131" s="18" t="s">
        <v>84</v>
      </c>
      <c r="AY131" s="18" t="s">
        <v>221</v>
      </c>
      <c r="BE131" s="228">
        <f>IF(N131="základní",J131,0)</f>
        <v>0</v>
      </c>
      <c r="BF131" s="228">
        <f>IF(N131="snížená",J131,0)</f>
        <v>0</v>
      </c>
      <c r="BG131" s="228">
        <f>IF(N131="zákl. přenesená",J131,0)</f>
        <v>0</v>
      </c>
      <c r="BH131" s="228">
        <f>IF(N131="sníž. přenesená",J131,0)</f>
        <v>0</v>
      </c>
      <c r="BI131" s="228">
        <f>IF(N131="nulová",J131,0)</f>
        <v>0</v>
      </c>
      <c r="BJ131" s="18" t="s">
        <v>82</v>
      </c>
      <c r="BK131" s="228">
        <f>ROUND(I131*H131,2)</f>
        <v>0</v>
      </c>
      <c r="BL131" s="18" t="s">
        <v>228</v>
      </c>
      <c r="BM131" s="18" t="s">
        <v>249</v>
      </c>
    </row>
    <row r="132" spans="2:47" s="1" customFormat="1" ht="12">
      <c r="B132" s="39"/>
      <c r="C132" s="40"/>
      <c r="D132" s="229" t="s">
        <v>230</v>
      </c>
      <c r="E132" s="40"/>
      <c r="F132" s="230" t="s">
        <v>250</v>
      </c>
      <c r="G132" s="40"/>
      <c r="H132" s="40"/>
      <c r="I132" s="144"/>
      <c r="J132" s="40"/>
      <c r="K132" s="40"/>
      <c r="L132" s="44"/>
      <c r="M132" s="231"/>
      <c r="N132" s="80"/>
      <c r="O132" s="80"/>
      <c r="P132" s="80"/>
      <c r="Q132" s="80"/>
      <c r="R132" s="80"/>
      <c r="S132" s="80"/>
      <c r="T132" s="81"/>
      <c r="AT132" s="18" t="s">
        <v>230</v>
      </c>
      <c r="AU132" s="18" t="s">
        <v>84</v>
      </c>
    </row>
    <row r="133" spans="2:51" s="12" customFormat="1" ht="12">
      <c r="B133" s="232"/>
      <c r="C133" s="233"/>
      <c r="D133" s="229" t="s">
        <v>232</v>
      </c>
      <c r="E133" s="234" t="s">
        <v>21</v>
      </c>
      <c r="F133" s="235" t="s">
        <v>251</v>
      </c>
      <c r="G133" s="233"/>
      <c r="H133" s="234" t="s">
        <v>21</v>
      </c>
      <c r="I133" s="236"/>
      <c r="J133" s="233"/>
      <c r="K133" s="233"/>
      <c r="L133" s="237"/>
      <c r="M133" s="238"/>
      <c r="N133" s="239"/>
      <c r="O133" s="239"/>
      <c r="P133" s="239"/>
      <c r="Q133" s="239"/>
      <c r="R133" s="239"/>
      <c r="S133" s="239"/>
      <c r="T133" s="240"/>
      <c r="AT133" s="241" t="s">
        <v>232</v>
      </c>
      <c r="AU133" s="241" t="s">
        <v>84</v>
      </c>
      <c r="AV133" s="12" t="s">
        <v>82</v>
      </c>
      <c r="AW133" s="12" t="s">
        <v>35</v>
      </c>
      <c r="AX133" s="12" t="s">
        <v>75</v>
      </c>
      <c r="AY133" s="241" t="s">
        <v>221</v>
      </c>
    </row>
    <row r="134" spans="2:51" s="13" customFormat="1" ht="12">
      <c r="B134" s="242"/>
      <c r="C134" s="243"/>
      <c r="D134" s="229" t="s">
        <v>232</v>
      </c>
      <c r="E134" s="244" t="s">
        <v>21</v>
      </c>
      <c r="F134" s="245" t="s">
        <v>252</v>
      </c>
      <c r="G134" s="243"/>
      <c r="H134" s="246">
        <v>3.477</v>
      </c>
      <c r="I134" s="247"/>
      <c r="J134" s="243"/>
      <c r="K134" s="243"/>
      <c r="L134" s="248"/>
      <c r="M134" s="249"/>
      <c r="N134" s="250"/>
      <c r="O134" s="250"/>
      <c r="P134" s="250"/>
      <c r="Q134" s="250"/>
      <c r="R134" s="250"/>
      <c r="S134" s="250"/>
      <c r="T134" s="251"/>
      <c r="AT134" s="252" t="s">
        <v>232</v>
      </c>
      <c r="AU134" s="252" t="s">
        <v>84</v>
      </c>
      <c r="AV134" s="13" t="s">
        <v>84</v>
      </c>
      <c r="AW134" s="13" t="s">
        <v>35</v>
      </c>
      <c r="AX134" s="13" t="s">
        <v>75</v>
      </c>
      <c r="AY134" s="252" t="s">
        <v>221</v>
      </c>
    </row>
    <row r="135" spans="2:51" s="13" customFormat="1" ht="12">
      <c r="B135" s="242"/>
      <c r="C135" s="243"/>
      <c r="D135" s="229" t="s">
        <v>232</v>
      </c>
      <c r="E135" s="244" t="s">
        <v>21</v>
      </c>
      <c r="F135" s="245" t="s">
        <v>253</v>
      </c>
      <c r="G135" s="243"/>
      <c r="H135" s="246">
        <v>1.003</v>
      </c>
      <c r="I135" s="247"/>
      <c r="J135" s="243"/>
      <c r="K135" s="243"/>
      <c r="L135" s="248"/>
      <c r="M135" s="249"/>
      <c r="N135" s="250"/>
      <c r="O135" s="250"/>
      <c r="P135" s="250"/>
      <c r="Q135" s="250"/>
      <c r="R135" s="250"/>
      <c r="S135" s="250"/>
      <c r="T135" s="251"/>
      <c r="AT135" s="252" t="s">
        <v>232</v>
      </c>
      <c r="AU135" s="252" t="s">
        <v>84</v>
      </c>
      <c r="AV135" s="13" t="s">
        <v>84</v>
      </c>
      <c r="AW135" s="13" t="s">
        <v>35</v>
      </c>
      <c r="AX135" s="13" t="s">
        <v>75</v>
      </c>
      <c r="AY135" s="252" t="s">
        <v>221</v>
      </c>
    </row>
    <row r="136" spans="2:51" s="12" customFormat="1" ht="12">
      <c r="B136" s="232"/>
      <c r="C136" s="233"/>
      <c r="D136" s="229" t="s">
        <v>232</v>
      </c>
      <c r="E136" s="234" t="s">
        <v>21</v>
      </c>
      <c r="F136" s="235" t="s">
        <v>254</v>
      </c>
      <c r="G136" s="233"/>
      <c r="H136" s="234" t="s">
        <v>21</v>
      </c>
      <c r="I136" s="236"/>
      <c r="J136" s="233"/>
      <c r="K136" s="233"/>
      <c r="L136" s="237"/>
      <c r="M136" s="238"/>
      <c r="N136" s="239"/>
      <c r="O136" s="239"/>
      <c r="P136" s="239"/>
      <c r="Q136" s="239"/>
      <c r="R136" s="239"/>
      <c r="S136" s="239"/>
      <c r="T136" s="240"/>
      <c r="AT136" s="241" t="s">
        <v>232</v>
      </c>
      <c r="AU136" s="241" t="s">
        <v>84</v>
      </c>
      <c r="AV136" s="12" t="s">
        <v>82</v>
      </c>
      <c r="AW136" s="12" t="s">
        <v>35</v>
      </c>
      <c r="AX136" s="12" t="s">
        <v>75</v>
      </c>
      <c r="AY136" s="241" t="s">
        <v>221</v>
      </c>
    </row>
    <row r="137" spans="2:51" s="13" customFormat="1" ht="12">
      <c r="B137" s="242"/>
      <c r="C137" s="243"/>
      <c r="D137" s="229" t="s">
        <v>232</v>
      </c>
      <c r="E137" s="244" t="s">
        <v>21</v>
      </c>
      <c r="F137" s="245" t="s">
        <v>255</v>
      </c>
      <c r="G137" s="243"/>
      <c r="H137" s="246">
        <v>3.002</v>
      </c>
      <c r="I137" s="247"/>
      <c r="J137" s="243"/>
      <c r="K137" s="243"/>
      <c r="L137" s="248"/>
      <c r="M137" s="249"/>
      <c r="N137" s="250"/>
      <c r="O137" s="250"/>
      <c r="P137" s="250"/>
      <c r="Q137" s="250"/>
      <c r="R137" s="250"/>
      <c r="S137" s="250"/>
      <c r="T137" s="251"/>
      <c r="AT137" s="252" t="s">
        <v>232</v>
      </c>
      <c r="AU137" s="252" t="s">
        <v>84</v>
      </c>
      <c r="AV137" s="13" t="s">
        <v>84</v>
      </c>
      <c r="AW137" s="13" t="s">
        <v>35</v>
      </c>
      <c r="AX137" s="13" t="s">
        <v>75</v>
      </c>
      <c r="AY137" s="252" t="s">
        <v>221</v>
      </c>
    </row>
    <row r="138" spans="2:51" s="13" customFormat="1" ht="12">
      <c r="B138" s="242"/>
      <c r="C138" s="243"/>
      <c r="D138" s="229" t="s">
        <v>232</v>
      </c>
      <c r="E138" s="244" t="s">
        <v>21</v>
      </c>
      <c r="F138" s="245" t="s">
        <v>256</v>
      </c>
      <c r="G138" s="243"/>
      <c r="H138" s="246">
        <v>0.578</v>
      </c>
      <c r="I138" s="247"/>
      <c r="J138" s="243"/>
      <c r="K138" s="243"/>
      <c r="L138" s="248"/>
      <c r="M138" s="249"/>
      <c r="N138" s="250"/>
      <c r="O138" s="250"/>
      <c r="P138" s="250"/>
      <c r="Q138" s="250"/>
      <c r="R138" s="250"/>
      <c r="S138" s="250"/>
      <c r="T138" s="251"/>
      <c r="AT138" s="252" t="s">
        <v>232</v>
      </c>
      <c r="AU138" s="252" t="s">
        <v>84</v>
      </c>
      <c r="AV138" s="13" t="s">
        <v>84</v>
      </c>
      <c r="AW138" s="13" t="s">
        <v>35</v>
      </c>
      <c r="AX138" s="13" t="s">
        <v>75</v>
      </c>
      <c r="AY138" s="252" t="s">
        <v>221</v>
      </c>
    </row>
    <row r="139" spans="2:51" s="13" customFormat="1" ht="12">
      <c r="B139" s="242"/>
      <c r="C139" s="243"/>
      <c r="D139" s="229" t="s">
        <v>232</v>
      </c>
      <c r="E139" s="244" t="s">
        <v>21</v>
      </c>
      <c r="F139" s="245" t="s">
        <v>257</v>
      </c>
      <c r="G139" s="243"/>
      <c r="H139" s="246">
        <v>0.421</v>
      </c>
      <c r="I139" s="247"/>
      <c r="J139" s="243"/>
      <c r="K139" s="243"/>
      <c r="L139" s="248"/>
      <c r="M139" s="249"/>
      <c r="N139" s="250"/>
      <c r="O139" s="250"/>
      <c r="P139" s="250"/>
      <c r="Q139" s="250"/>
      <c r="R139" s="250"/>
      <c r="S139" s="250"/>
      <c r="T139" s="251"/>
      <c r="AT139" s="252" t="s">
        <v>232</v>
      </c>
      <c r="AU139" s="252" t="s">
        <v>84</v>
      </c>
      <c r="AV139" s="13" t="s">
        <v>84</v>
      </c>
      <c r="AW139" s="13" t="s">
        <v>35</v>
      </c>
      <c r="AX139" s="13" t="s">
        <v>75</v>
      </c>
      <c r="AY139" s="252" t="s">
        <v>221</v>
      </c>
    </row>
    <row r="140" spans="2:51" s="13" customFormat="1" ht="12">
      <c r="B140" s="242"/>
      <c r="C140" s="243"/>
      <c r="D140" s="229" t="s">
        <v>232</v>
      </c>
      <c r="E140" s="244" t="s">
        <v>21</v>
      </c>
      <c r="F140" s="245" t="s">
        <v>258</v>
      </c>
      <c r="G140" s="243"/>
      <c r="H140" s="246">
        <v>0.194</v>
      </c>
      <c r="I140" s="247"/>
      <c r="J140" s="243"/>
      <c r="K140" s="243"/>
      <c r="L140" s="248"/>
      <c r="M140" s="249"/>
      <c r="N140" s="250"/>
      <c r="O140" s="250"/>
      <c r="P140" s="250"/>
      <c r="Q140" s="250"/>
      <c r="R140" s="250"/>
      <c r="S140" s="250"/>
      <c r="T140" s="251"/>
      <c r="AT140" s="252" t="s">
        <v>232</v>
      </c>
      <c r="AU140" s="252" t="s">
        <v>84</v>
      </c>
      <c r="AV140" s="13" t="s">
        <v>84</v>
      </c>
      <c r="AW140" s="13" t="s">
        <v>35</v>
      </c>
      <c r="AX140" s="13" t="s">
        <v>75</v>
      </c>
      <c r="AY140" s="252" t="s">
        <v>221</v>
      </c>
    </row>
    <row r="141" spans="2:51" s="12" customFormat="1" ht="12">
      <c r="B141" s="232"/>
      <c r="C141" s="233"/>
      <c r="D141" s="229" t="s">
        <v>232</v>
      </c>
      <c r="E141" s="234" t="s">
        <v>21</v>
      </c>
      <c r="F141" s="235" t="s">
        <v>259</v>
      </c>
      <c r="G141" s="233"/>
      <c r="H141" s="234" t="s">
        <v>21</v>
      </c>
      <c r="I141" s="236"/>
      <c r="J141" s="233"/>
      <c r="K141" s="233"/>
      <c r="L141" s="237"/>
      <c r="M141" s="238"/>
      <c r="N141" s="239"/>
      <c r="O141" s="239"/>
      <c r="P141" s="239"/>
      <c r="Q141" s="239"/>
      <c r="R141" s="239"/>
      <c r="S141" s="239"/>
      <c r="T141" s="240"/>
      <c r="AT141" s="241" t="s">
        <v>232</v>
      </c>
      <c r="AU141" s="241" t="s">
        <v>84</v>
      </c>
      <c r="AV141" s="12" t="s">
        <v>82</v>
      </c>
      <c r="AW141" s="12" t="s">
        <v>35</v>
      </c>
      <c r="AX141" s="12" t="s">
        <v>75</v>
      </c>
      <c r="AY141" s="241" t="s">
        <v>221</v>
      </c>
    </row>
    <row r="142" spans="2:51" s="13" customFormat="1" ht="12">
      <c r="B142" s="242"/>
      <c r="C142" s="243"/>
      <c r="D142" s="229" t="s">
        <v>232</v>
      </c>
      <c r="E142" s="244" t="s">
        <v>21</v>
      </c>
      <c r="F142" s="245" t="s">
        <v>260</v>
      </c>
      <c r="G142" s="243"/>
      <c r="H142" s="246">
        <v>1.26</v>
      </c>
      <c r="I142" s="247"/>
      <c r="J142" s="243"/>
      <c r="K142" s="243"/>
      <c r="L142" s="248"/>
      <c r="M142" s="249"/>
      <c r="N142" s="250"/>
      <c r="O142" s="250"/>
      <c r="P142" s="250"/>
      <c r="Q142" s="250"/>
      <c r="R142" s="250"/>
      <c r="S142" s="250"/>
      <c r="T142" s="251"/>
      <c r="AT142" s="252" t="s">
        <v>232</v>
      </c>
      <c r="AU142" s="252" t="s">
        <v>84</v>
      </c>
      <c r="AV142" s="13" t="s">
        <v>84</v>
      </c>
      <c r="AW142" s="13" t="s">
        <v>35</v>
      </c>
      <c r="AX142" s="13" t="s">
        <v>75</v>
      </c>
      <c r="AY142" s="252" t="s">
        <v>221</v>
      </c>
    </row>
    <row r="143" spans="2:51" s="13" customFormat="1" ht="12">
      <c r="B143" s="242"/>
      <c r="C143" s="243"/>
      <c r="D143" s="229" t="s">
        <v>232</v>
      </c>
      <c r="E143" s="244" t="s">
        <v>21</v>
      </c>
      <c r="F143" s="245" t="s">
        <v>261</v>
      </c>
      <c r="G143" s="243"/>
      <c r="H143" s="246">
        <v>2.604</v>
      </c>
      <c r="I143" s="247"/>
      <c r="J143" s="243"/>
      <c r="K143" s="243"/>
      <c r="L143" s="248"/>
      <c r="M143" s="249"/>
      <c r="N143" s="250"/>
      <c r="O143" s="250"/>
      <c r="P143" s="250"/>
      <c r="Q143" s="250"/>
      <c r="R143" s="250"/>
      <c r="S143" s="250"/>
      <c r="T143" s="251"/>
      <c r="AT143" s="252" t="s">
        <v>232</v>
      </c>
      <c r="AU143" s="252" t="s">
        <v>84</v>
      </c>
      <c r="AV143" s="13" t="s">
        <v>84</v>
      </c>
      <c r="AW143" s="13" t="s">
        <v>35</v>
      </c>
      <c r="AX143" s="13" t="s">
        <v>75</v>
      </c>
      <c r="AY143" s="252" t="s">
        <v>221</v>
      </c>
    </row>
    <row r="144" spans="2:51" s="13" customFormat="1" ht="12">
      <c r="B144" s="242"/>
      <c r="C144" s="243"/>
      <c r="D144" s="229" t="s">
        <v>232</v>
      </c>
      <c r="E144" s="244" t="s">
        <v>21</v>
      </c>
      <c r="F144" s="245" t="s">
        <v>262</v>
      </c>
      <c r="G144" s="243"/>
      <c r="H144" s="246">
        <v>2.52</v>
      </c>
      <c r="I144" s="247"/>
      <c r="J144" s="243"/>
      <c r="K144" s="243"/>
      <c r="L144" s="248"/>
      <c r="M144" s="249"/>
      <c r="N144" s="250"/>
      <c r="O144" s="250"/>
      <c r="P144" s="250"/>
      <c r="Q144" s="250"/>
      <c r="R144" s="250"/>
      <c r="S144" s="250"/>
      <c r="T144" s="251"/>
      <c r="AT144" s="252" t="s">
        <v>232</v>
      </c>
      <c r="AU144" s="252" t="s">
        <v>84</v>
      </c>
      <c r="AV144" s="13" t="s">
        <v>84</v>
      </c>
      <c r="AW144" s="13" t="s">
        <v>35</v>
      </c>
      <c r="AX144" s="13" t="s">
        <v>75</v>
      </c>
      <c r="AY144" s="252" t="s">
        <v>221</v>
      </c>
    </row>
    <row r="145" spans="2:51" s="13" customFormat="1" ht="12">
      <c r="B145" s="242"/>
      <c r="C145" s="243"/>
      <c r="D145" s="229" t="s">
        <v>232</v>
      </c>
      <c r="E145" s="244" t="s">
        <v>21</v>
      </c>
      <c r="F145" s="245" t="s">
        <v>263</v>
      </c>
      <c r="G145" s="243"/>
      <c r="H145" s="246">
        <v>3.404</v>
      </c>
      <c r="I145" s="247"/>
      <c r="J145" s="243"/>
      <c r="K145" s="243"/>
      <c r="L145" s="248"/>
      <c r="M145" s="249"/>
      <c r="N145" s="250"/>
      <c r="O145" s="250"/>
      <c r="P145" s="250"/>
      <c r="Q145" s="250"/>
      <c r="R145" s="250"/>
      <c r="S145" s="250"/>
      <c r="T145" s="251"/>
      <c r="AT145" s="252" t="s">
        <v>232</v>
      </c>
      <c r="AU145" s="252" t="s">
        <v>84</v>
      </c>
      <c r="AV145" s="13" t="s">
        <v>84</v>
      </c>
      <c r="AW145" s="13" t="s">
        <v>35</v>
      </c>
      <c r="AX145" s="13" t="s">
        <v>75</v>
      </c>
      <c r="AY145" s="252" t="s">
        <v>221</v>
      </c>
    </row>
    <row r="146" spans="2:51" s="13" customFormat="1" ht="12">
      <c r="B146" s="242"/>
      <c r="C146" s="243"/>
      <c r="D146" s="229" t="s">
        <v>232</v>
      </c>
      <c r="E146" s="244" t="s">
        <v>21</v>
      </c>
      <c r="F146" s="245" t="s">
        <v>264</v>
      </c>
      <c r="G146" s="243"/>
      <c r="H146" s="246">
        <v>0.158</v>
      </c>
      <c r="I146" s="247"/>
      <c r="J146" s="243"/>
      <c r="K146" s="243"/>
      <c r="L146" s="248"/>
      <c r="M146" s="249"/>
      <c r="N146" s="250"/>
      <c r="O146" s="250"/>
      <c r="P146" s="250"/>
      <c r="Q146" s="250"/>
      <c r="R146" s="250"/>
      <c r="S146" s="250"/>
      <c r="T146" s="251"/>
      <c r="AT146" s="252" t="s">
        <v>232</v>
      </c>
      <c r="AU146" s="252" t="s">
        <v>84</v>
      </c>
      <c r="AV146" s="13" t="s">
        <v>84</v>
      </c>
      <c r="AW146" s="13" t="s">
        <v>35</v>
      </c>
      <c r="AX146" s="13" t="s">
        <v>75</v>
      </c>
      <c r="AY146" s="252" t="s">
        <v>221</v>
      </c>
    </row>
    <row r="147" spans="2:51" s="12" customFormat="1" ht="12">
      <c r="B147" s="232"/>
      <c r="C147" s="233"/>
      <c r="D147" s="229" t="s">
        <v>232</v>
      </c>
      <c r="E147" s="234" t="s">
        <v>21</v>
      </c>
      <c r="F147" s="235" t="s">
        <v>265</v>
      </c>
      <c r="G147" s="233"/>
      <c r="H147" s="234" t="s">
        <v>21</v>
      </c>
      <c r="I147" s="236"/>
      <c r="J147" s="233"/>
      <c r="K147" s="233"/>
      <c r="L147" s="237"/>
      <c r="M147" s="238"/>
      <c r="N147" s="239"/>
      <c r="O147" s="239"/>
      <c r="P147" s="239"/>
      <c r="Q147" s="239"/>
      <c r="R147" s="239"/>
      <c r="S147" s="239"/>
      <c r="T147" s="240"/>
      <c r="AT147" s="241" t="s">
        <v>232</v>
      </c>
      <c r="AU147" s="241" t="s">
        <v>84</v>
      </c>
      <c r="AV147" s="12" t="s">
        <v>82</v>
      </c>
      <c r="AW147" s="12" t="s">
        <v>35</v>
      </c>
      <c r="AX147" s="12" t="s">
        <v>75</v>
      </c>
      <c r="AY147" s="241" t="s">
        <v>221</v>
      </c>
    </row>
    <row r="148" spans="2:51" s="13" customFormat="1" ht="12">
      <c r="B148" s="242"/>
      <c r="C148" s="243"/>
      <c r="D148" s="229" t="s">
        <v>232</v>
      </c>
      <c r="E148" s="244" t="s">
        <v>21</v>
      </c>
      <c r="F148" s="245" t="s">
        <v>266</v>
      </c>
      <c r="G148" s="243"/>
      <c r="H148" s="246">
        <v>2.58</v>
      </c>
      <c r="I148" s="247"/>
      <c r="J148" s="243"/>
      <c r="K148" s="243"/>
      <c r="L148" s="248"/>
      <c r="M148" s="249"/>
      <c r="N148" s="250"/>
      <c r="O148" s="250"/>
      <c r="P148" s="250"/>
      <c r="Q148" s="250"/>
      <c r="R148" s="250"/>
      <c r="S148" s="250"/>
      <c r="T148" s="251"/>
      <c r="AT148" s="252" t="s">
        <v>232</v>
      </c>
      <c r="AU148" s="252" t="s">
        <v>84</v>
      </c>
      <c r="AV148" s="13" t="s">
        <v>84</v>
      </c>
      <c r="AW148" s="13" t="s">
        <v>35</v>
      </c>
      <c r="AX148" s="13" t="s">
        <v>75</v>
      </c>
      <c r="AY148" s="252" t="s">
        <v>221</v>
      </c>
    </row>
    <row r="149" spans="2:51" s="14" customFormat="1" ht="12">
      <c r="B149" s="253"/>
      <c r="C149" s="254"/>
      <c r="D149" s="229" t="s">
        <v>232</v>
      </c>
      <c r="E149" s="255" t="s">
        <v>21</v>
      </c>
      <c r="F149" s="256" t="s">
        <v>235</v>
      </c>
      <c r="G149" s="254"/>
      <c r="H149" s="257">
        <v>21.201</v>
      </c>
      <c r="I149" s="258"/>
      <c r="J149" s="254"/>
      <c r="K149" s="254"/>
      <c r="L149" s="259"/>
      <c r="M149" s="260"/>
      <c r="N149" s="261"/>
      <c r="O149" s="261"/>
      <c r="P149" s="261"/>
      <c r="Q149" s="261"/>
      <c r="R149" s="261"/>
      <c r="S149" s="261"/>
      <c r="T149" s="262"/>
      <c r="AT149" s="263" t="s">
        <v>232</v>
      </c>
      <c r="AU149" s="263" t="s">
        <v>84</v>
      </c>
      <c r="AV149" s="14" t="s">
        <v>228</v>
      </c>
      <c r="AW149" s="14" t="s">
        <v>35</v>
      </c>
      <c r="AX149" s="14" t="s">
        <v>82</v>
      </c>
      <c r="AY149" s="263" t="s">
        <v>221</v>
      </c>
    </row>
    <row r="150" spans="2:65" s="1" customFormat="1" ht="22.5" customHeight="1">
      <c r="B150" s="39"/>
      <c r="C150" s="217" t="s">
        <v>267</v>
      </c>
      <c r="D150" s="217" t="s">
        <v>223</v>
      </c>
      <c r="E150" s="218" t="s">
        <v>268</v>
      </c>
      <c r="F150" s="219" t="s">
        <v>269</v>
      </c>
      <c r="G150" s="220" t="s">
        <v>226</v>
      </c>
      <c r="H150" s="221">
        <v>21.201</v>
      </c>
      <c r="I150" s="222"/>
      <c r="J150" s="223">
        <f>ROUND(I150*H150,2)</f>
        <v>0</v>
      </c>
      <c r="K150" s="219" t="s">
        <v>227</v>
      </c>
      <c r="L150" s="44"/>
      <c r="M150" s="224" t="s">
        <v>21</v>
      </c>
      <c r="N150" s="225" t="s">
        <v>46</v>
      </c>
      <c r="O150" s="80"/>
      <c r="P150" s="226">
        <f>O150*H150</f>
        <v>0</v>
      </c>
      <c r="Q150" s="226">
        <v>0</v>
      </c>
      <c r="R150" s="226">
        <f>Q150*H150</f>
        <v>0</v>
      </c>
      <c r="S150" s="226">
        <v>0</v>
      </c>
      <c r="T150" s="227">
        <f>S150*H150</f>
        <v>0</v>
      </c>
      <c r="AR150" s="18" t="s">
        <v>228</v>
      </c>
      <c r="AT150" s="18" t="s">
        <v>223</v>
      </c>
      <c r="AU150" s="18" t="s">
        <v>84</v>
      </c>
      <c r="AY150" s="18" t="s">
        <v>221</v>
      </c>
      <c r="BE150" s="228">
        <f>IF(N150="základní",J150,0)</f>
        <v>0</v>
      </c>
      <c r="BF150" s="228">
        <f>IF(N150="snížená",J150,0)</f>
        <v>0</v>
      </c>
      <c r="BG150" s="228">
        <f>IF(N150="zákl. přenesená",J150,0)</f>
        <v>0</v>
      </c>
      <c r="BH150" s="228">
        <f>IF(N150="sníž. přenesená",J150,0)</f>
        <v>0</v>
      </c>
      <c r="BI150" s="228">
        <f>IF(N150="nulová",J150,0)</f>
        <v>0</v>
      </c>
      <c r="BJ150" s="18" t="s">
        <v>82</v>
      </c>
      <c r="BK150" s="228">
        <f>ROUND(I150*H150,2)</f>
        <v>0</v>
      </c>
      <c r="BL150" s="18" t="s">
        <v>228</v>
      </c>
      <c r="BM150" s="18" t="s">
        <v>270</v>
      </c>
    </row>
    <row r="151" spans="2:47" s="1" customFormat="1" ht="12">
      <c r="B151" s="39"/>
      <c r="C151" s="40"/>
      <c r="D151" s="229" t="s">
        <v>230</v>
      </c>
      <c r="E151" s="40"/>
      <c r="F151" s="230" t="s">
        <v>250</v>
      </c>
      <c r="G151" s="40"/>
      <c r="H151" s="40"/>
      <c r="I151" s="144"/>
      <c r="J151" s="40"/>
      <c r="K151" s="40"/>
      <c r="L151" s="44"/>
      <c r="M151" s="231"/>
      <c r="N151" s="80"/>
      <c r="O151" s="80"/>
      <c r="P151" s="80"/>
      <c r="Q151" s="80"/>
      <c r="R151" s="80"/>
      <c r="S151" s="80"/>
      <c r="T151" s="81"/>
      <c r="AT151" s="18" t="s">
        <v>230</v>
      </c>
      <c r="AU151" s="18" t="s">
        <v>84</v>
      </c>
    </row>
    <row r="152" spans="2:65" s="1" customFormat="1" ht="22.5" customHeight="1">
      <c r="B152" s="39"/>
      <c r="C152" s="217" t="s">
        <v>271</v>
      </c>
      <c r="D152" s="217" t="s">
        <v>223</v>
      </c>
      <c r="E152" s="218" t="s">
        <v>272</v>
      </c>
      <c r="F152" s="219" t="s">
        <v>273</v>
      </c>
      <c r="G152" s="220" t="s">
        <v>226</v>
      </c>
      <c r="H152" s="221">
        <v>46.843</v>
      </c>
      <c r="I152" s="222"/>
      <c r="J152" s="223">
        <f>ROUND(I152*H152,2)</f>
        <v>0</v>
      </c>
      <c r="K152" s="219" t="s">
        <v>227</v>
      </c>
      <c r="L152" s="44"/>
      <c r="M152" s="224" t="s">
        <v>21</v>
      </c>
      <c r="N152" s="225" t="s">
        <v>46</v>
      </c>
      <c r="O152" s="80"/>
      <c r="P152" s="226">
        <f>O152*H152</f>
        <v>0</v>
      </c>
      <c r="Q152" s="226">
        <v>0</v>
      </c>
      <c r="R152" s="226">
        <f>Q152*H152</f>
        <v>0</v>
      </c>
      <c r="S152" s="226">
        <v>0</v>
      </c>
      <c r="T152" s="227">
        <f>S152*H152</f>
        <v>0</v>
      </c>
      <c r="AR152" s="18" t="s">
        <v>228</v>
      </c>
      <c r="AT152" s="18" t="s">
        <v>223</v>
      </c>
      <c r="AU152" s="18" t="s">
        <v>84</v>
      </c>
      <c r="AY152" s="18" t="s">
        <v>221</v>
      </c>
      <c r="BE152" s="228">
        <f>IF(N152="základní",J152,0)</f>
        <v>0</v>
      </c>
      <c r="BF152" s="228">
        <f>IF(N152="snížená",J152,0)</f>
        <v>0</v>
      </c>
      <c r="BG152" s="228">
        <f>IF(N152="zákl. přenesená",J152,0)</f>
        <v>0</v>
      </c>
      <c r="BH152" s="228">
        <f>IF(N152="sníž. přenesená",J152,0)</f>
        <v>0</v>
      </c>
      <c r="BI152" s="228">
        <f>IF(N152="nulová",J152,0)</f>
        <v>0</v>
      </c>
      <c r="BJ152" s="18" t="s">
        <v>82</v>
      </c>
      <c r="BK152" s="228">
        <f>ROUND(I152*H152,2)</f>
        <v>0</v>
      </c>
      <c r="BL152" s="18" t="s">
        <v>228</v>
      </c>
      <c r="BM152" s="18" t="s">
        <v>274</v>
      </c>
    </row>
    <row r="153" spans="2:51" s="13" customFormat="1" ht="12">
      <c r="B153" s="242"/>
      <c r="C153" s="243"/>
      <c r="D153" s="229" t="s">
        <v>232</v>
      </c>
      <c r="E153" s="244" t="s">
        <v>21</v>
      </c>
      <c r="F153" s="245" t="s">
        <v>275</v>
      </c>
      <c r="G153" s="243"/>
      <c r="H153" s="246">
        <v>46.843</v>
      </c>
      <c r="I153" s="247"/>
      <c r="J153" s="243"/>
      <c r="K153" s="243"/>
      <c r="L153" s="248"/>
      <c r="M153" s="249"/>
      <c r="N153" s="250"/>
      <c r="O153" s="250"/>
      <c r="P153" s="250"/>
      <c r="Q153" s="250"/>
      <c r="R153" s="250"/>
      <c r="S153" s="250"/>
      <c r="T153" s="251"/>
      <c r="AT153" s="252" t="s">
        <v>232</v>
      </c>
      <c r="AU153" s="252" t="s">
        <v>84</v>
      </c>
      <c r="AV153" s="13" t="s">
        <v>84</v>
      </c>
      <c r="AW153" s="13" t="s">
        <v>35</v>
      </c>
      <c r="AX153" s="13" t="s">
        <v>75</v>
      </c>
      <c r="AY153" s="252" t="s">
        <v>221</v>
      </c>
    </row>
    <row r="154" spans="2:51" s="14" customFormat="1" ht="12">
      <c r="B154" s="253"/>
      <c r="C154" s="254"/>
      <c r="D154" s="229" t="s">
        <v>232</v>
      </c>
      <c r="E154" s="255" t="s">
        <v>21</v>
      </c>
      <c r="F154" s="256" t="s">
        <v>235</v>
      </c>
      <c r="G154" s="254"/>
      <c r="H154" s="257">
        <v>46.843</v>
      </c>
      <c r="I154" s="258"/>
      <c r="J154" s="254"/>
      <c r="K154" s="254"/>
      <c r="L154" s="259"/>
      <c r="M154" s="260"/>
      <c r="N154" s="261"/>
      <c r="O154" s="261"/>
      <c r="P154" s="261"/>
      <c r="Q154" s="261"/>
      <c r="R154" s="261"/>
      <c r="S154" s="261"/>
      <c r="T154" s="262"/>
      <c r="AT154" s="263" t="s">
        <v>232</v>
      </c>
      <c r="AU154" s="263" t="s">
        <v>84</v>
      </c>
      <c r="AV154" s="14" t="s">
        <v>228</v>
      </c>
      <c r="AW154" s="14" t="s">
        <v>35</v>
      </c>
      <c r="AX154" s="14" t="s">
        <v>82</v>
      </c>
      <c r="AY154" s="263" t="s">
        <v>221</v>
      </c>
    </row>
    <row r="155" spans="2:65" s="1" customFormat="1" ht="22.5" customHeight="1">
      <c r="B155" s="39"/>
      <c r="C155" s="217" t="s">
        <v>276</v>
      </c>
      <c r="D155" s="217" t="s">
        <v>223</v>
      </c>
      <c r="E155" s="218" t="s">
        <v>277</v>
      </c>
      <c r="F155" s="219" t="s">
        <v>278</v>
      </c>
      <c r="G155" s="220" t="s">
        <v>226</v>
      </c>
      <c r="H155" s="221">
        <v>26.843</v>
      </c>
      <c r="I155" s="222"/>
      <c r="J155" s="223">
        <f>ROUND(I155*H155,2)</f>
        <v>0</v>
      </c>
      <c r="K155" s="219" t="s">
        <v>227</v>
      </c>
      <c r="L155" s="44"/>
      <c r="M155" s="224" t="s">
        <v>21</v>
      </c>
      <c r="N155" s="225" t="s">
        <v>46</v>
      </c>
      <c r="O155" s="80"/>
      <c r="P155" s="226">
        <f>O155*H155</f>
        <v>0</v>
      </c>
      <c r="Q155" s="226">
        <v>0</v>
      </c>
      <c r="R155" s="226">
        <f>Q155*H155</f>
        <v>0</v>
      </c>
      <c r="S155" s="226">
        <v>0</v>
      </c>
      <c r="T155" s="227">
        <f>S155*H155</f>
        <v>0</v>
      </c>
      <c r="AR155" s="18" t="s">
        <v>228</v>
      </c>
      <c r="AT155" s="18" t="s">
        <v>223</v>
      </c>
      <c r="AU155" s="18" t="s">
        <v>84</v>
      </c>
      <c r="AY155" s="18" t="s">
        <v>221</v>
      </c>
      <c r="BE155" s="228">
        <f>IF(N155="základní",J155,0)</f>
        <v>0</v>
      </c>
      <c r="BF155" s="228">
        <f>IF(N155="snížená",J155,0)</f>
        <v>0</v>
      </c>
      <c r="BG155" s="228">
        <f>IF(N155="zákl. přenesená",J155,0)</f>
        <v>0</v>
      </c>
      <c r="BH155" s="228">
        <f>IF(N155="sníž. přenesená",J155,0)</f>
        <v>0</v>
      </c>
      <c r="BI155" s="228">
        <f>IF(N155="nulová",J155,0)</f>
        <v>0</v>
      </c>
      <c r="BJ155" s="18" t="s">
        <v>82</v>
      </c>
      <c r="BK155" s="228">
        <f>ROUND(I155*H155,2)</f>
        <v>0</v>
      </c>
      <c r="BL155" s="18" t="s">
        <v>228</v>
      </c>
      <c r="BM155" s="18" t="s">
        <v>279</v>
      </c>
    </row>
    <row r="156" spans="2:47" s="1" customFormat="1" ht="12">
      <c r="B156" s="39"/>
      <c r="C156" s="40"/>
      <c r="D156" s="229" t="s">
        <v>230</v>
      </c>
      <c r="E156" s="40"/>
      <c r="F156" s="230" t="s">
        <v>280</v>
      </c>
      <c r="G156" s="40"/>
      <c r="H156" s="40"/>
      <c r="I156" s="144"/>
      <c r="J156" s="40"/>
      <c r="K156" s="40"/>
      <c r="L156" s="44"/>
      <c r="M156" s="231"/>
      <c r="N156" s="80"/>
      <c r="O156" s="80"/>
      <c r="P156" s="80"/>
      <c r="Q156" s="80"/>
      <c r="R156" s="80"/>
      <c r="S156" s="80"/>
      <c r="T156" s="81"/>
      <c r="AT156" s="18" t="s">
        <v>230</v>
      </c>
      <c r="AU156" s="18" t="s">
        <v>84</v>
      </c>
    </row>
    <row r="157" spans="2:51" s="13" customFormat="1" ht="12">
      <c r="B157" s="242"/>
      <c r="C157" s="243"/>
      <c r="D157" s="229" t="s">
        <v>232</v>
      </c>
      <c r="E157" s="244" t="s">
        <v>21</v>
      </c>
      <c r="F157" s="245" t="s">
        <v>281</v>
      </c>
      <c r="G157" s="243"/>
      <c r="H157" s="246">
        <v>26.843</v>
      </c>
      <c r="I157" s="247"/>
      <c r="J157" s="243"/>
      <c r="K157" s="243"/>
      <c r="L157" s="248"/>
      <c r="M157" s="249"/>
      <c r="N157" s="250"/>
      <c r="O157" s="250"/>
      <c r="P157" s="250"/>
      <c r="Q157" s="250"/>
      <c r="R157" s="250"/>
      <c r="S157" s="250"/>
      <c r="T157" s="251"/>
      <c r="AT157" s="252" t="s">
        <v>232</v>
      </c>
      <c r="AU157" s="252" t="s">
        <v>84</v>
      </c>
      <c r="AV157" s="13" t="s">
        <v>84</v>
      </c>
      <c r="AW157" s="13" t="s">
        <v>35</v>
      </c>
      <c r="AX157" s="13" t="s">
        <v>75</v>
      </c>
      <c r="AY157" s="252" t="s">
        <v>221</v>
      </c>
    </row>
    <row r="158" spans="2:51" s="14" customFormat="1" ht="12">
      <c r="B158" s="253"/>
      <c r="C158" s="254"/>
      <c r="D158" s="229" t="s">
        <v>232</v>
      </c>
      <c r="E158" s="255" t="s">
        <v>21</v>
      </c>
      <c r="F158" s="256" t="s">
        <v>235</v>
      </c>
      <c r="G158" s="254"/>
      <c r="H158" s="257">
        <v>26.843</v>
      </c>
      <c r="I158" s="258"/>
      <c r="J158" s="254"/>
      <c r="K158" s="254"/>
      <c r="L158" s="259"/>
      <c r="M158" s="260"/>
      <c r="N158" s="261"/>
      <c r="O158" s="261"/>
      <c r="P158" s="261"/>
      <c r="Q158" s="261"/>
      <c r="R158" s="261"/>
      <c r="S158" s="261"/>
      <c r="T158" s="262"/>
      <c r="AT158" s="263" t="s">
        <v>232</v>
      </c>
      <c r="AU158" s="263" t="s">
        <v>84</v>
      </c>
      <c r="AV158" s="14" t="s">
        <v>228</v>
      </c>
      <c r="AW158" s="14" t="s">
        <v>35</v>
      </c>
      <c r="AX158" s="14" t="s">
        <v>82</v>
      </c>
      <c r="AY158" s="263" t="s">
        <v>221</v>
      </c>
    </row>
    <row r="159" spans="2:65" s="1" customFormat="1" ht="22.5" customHeight="1">
      <c r="B159" s="39"/>
      <c r="C159" s="217" t="s">
        <v>282</v>
      </c>
      <c r="D159" s="217" t="s">
        <v>223</v>
      </c>
      <c r="E159" s="218" t="s">
        <v>283</v>
      </c>
      <c r="F159" s="219" t="s">
        <v>284</v>
      </c>
      <c r="G159" s="220" t="s">
        <v>226</v>
      </c>
      <c r="H159" s="221">
        <v>134.215</v>
      </c>
      <c r="I159" s="222"/>
      <c r="J159" s="223">
        <f>ROUND(I159*H159,2)</f>
        <v>0</v>
      </c>
      <c r="K159" s="219" t="s">
        <v>227</v>
      </c>
      <c r="L159" s="44"/>
      <c r="M159" s="224" t="s">
        <v>21</v>
      </c>
      <c r="N159" s="225" t="s">
        <v>46</v>
      </c>
      <c r="O159" s="80"/>
      <c r="P159" s="226">
        <f>O159*H159</f>
        <v>0</v>
      </c>
      <c r="Q159" s="226">
        <v>0</v>
      </c>
      <c r="R159" s="226">
        <f>Q159*H159</f>
        <v>0</v>
      </c>
      <c r="S159" s="226">
        <v>0</v>
      </c>
      <c r="T159" s="227">
        <f>S159*H159</f>
        <v>0</v>
      </c>
      <c r="AR159" s="18" t="s">
        <v>228</v>
      </c>
      <c r="AT159" s="18" t="s">
        <v>223</v>
      </c>
      <c r="AU159" s="18" t="s">
        <v>84</v>
      </c>
      <c r="AY159" s="18" t="s">
        <v>221</v>
      </c>
      <c r="BE159" s="228">
        <f>IF(N159="základní",J159,0)</f>
        <v>0</v>
      </c>
      <c r="BF159" s="228">
        <f>IF(N159="snížená",J159,0)</f>
        <v>0</v>
      </c>
      <c r="BG159" s="228">
        <f>IF(N159="zákl. přenesená",J159,0)</f>
        <v>0</v>
      </c>
      <c r="BH159" s="228">
        <f>IF(N159="sníž. přenesená",J159,0)</f>
        <v>0</v>
      </c>
      <c r="BI159" s="228">
        <f>IF(N159="nulová",J159,0)</f>
        <v>0</v>
      </c>
      <c r="BJ159" s="18" t="s">
        <v>82</v>
      </c>
      <c r="BK159" s="228">
        <f>ROUND(I159*H159,2)</f>
        <v>0</v>
      </c>
      <c r="BL159" s="18" t="s">
        <v>228</v>
      </c>
      <c r="BM159" s="18" t="s">
        <v>285</v>
      </c>
    </row>
    <row r="160" spans="2:47" s="1" customFormat="1" ht="12">
      <c r="B160" s="39"/>
      <c r="C160" s="40"/>
      <c r="D160" s="229" t="s">
        <v>230</v>
      </c>
      <c r="E160" s="40"/>
      <c r="F160" s="230" t="s">
        <v>280</v>
      </c>
      <c r="G160" s="40"/>
      <c r="H160" s="40"/>
      <c r="I160" s="144"/>
      <c r="J160" s="40"/>
      <c r="K160" s="40"/>
      <c r="L160" s="44"/>
      <c r="M160" s="231"/>
      <c r="N160" s="80"/>
      <c r="O160" s="80"/>
      <c r="P160" s="80"/>
      <c r="Q160" s="80"/>
      <c r="R160" s="80"/>
      <c r="S160" s="80"/>
      <c r="T160" s="81"/>
      <c r="AT160" s="18" t="s">
        <v>230</v>
      </c>
      <c r="AU160" s="18" t="s">
        <v>84</v>
      </c>
    </row>
    <row r="161" spans="2:51" s="13" customFormat="1" ht="12">
      <c r="B161" s="242"/>
      <c r="C161" s="243"/>
      <c r="D161" s="229" t="s">
        <v>232</v>
      </c>
      <c r="E161" s="244" t="s">
        <v>21</v>
      </c>
      <c r="F161" s="245" t="s">
        <v>286</v>
      </c>
      <c r="G161" s="243"/>
      <c r="H161" s="246">
        <v>134.215</v>
      </c>
      <c r="I161" s="247"/>
      <c r="J161" s="243"/>
      <c r="K161" s="243"/>
      <c r="L161" s="248"/>
      <c r="M161" s="249"/>
      <c r="N161" s="250"/>
      <c r="O161" s="250"/>
      <c r="P161" s="250"/>
      <c r="Q161" s="250"/>
      <c r="R161" s="250"/>
      <c r="S161" s="250"/>
      <c r="T161" s="251"/>
      <c r="AT161" s="252" t="s">
        <v>232</v>
      </c>
      <c r="AU161" s="252" t="s">
        <v>84</v>
      </c>
      <c r="AV161" s="13" t="s">
        <v>84</v>
      </c>
      <c r="AW161" s="13" t="s">
        <v>35</v>
      </c>
      <c r="AX161" s="13" t="s">
        <v>75</v>
      </c>
      <c r="AY161" s="252" t="s">
        <v>221</v>
      </c>
    </row>
    <row r="162" spans="2:51" s="14" customFormat="1" ht="12">
      <c r="B162" s="253"/>
      <c r="C162" s="254"/>
      <c r="D162" s="229" t="s">
        <v>232</v>
      </c>
      <c r="E162" s="255" t="s">
        <v>21</v>
      </c>
      <c r="F162" s="256" t="s">
        <v>235</v>
      </c>
      <c r="G162" s="254"/>
      <c r="H162" s="257">
        <v>134.215</v>
      </c>
      <c r="I162" s="258"/>
      <c r="J162" s="254"/>
      <c r="K162" s="254"/>
      <c r="L162" s="259"/>
      <c r="M162" s="260"/>
      <c r="N162" s="261"/>
      <c r="O162" s="261"/>
      <c r="P162" s="261"/>
      <c r="Q162" s="261"/>
      <c r="R162" s="261"/>
      <c r="S162" s="261"/>
      <c r="T162" s="262"/>
      <c r="AT162" s="263" t="s">
        <v>232</v>
      </c>
      <c r="AU162" s="263" t="s">
        <v>84</v>
      </c>
      <c r="AV162" s="14" t="s">
        <v>228</v>
      </c>
      <c r="AW162" s="14" t="s">
        <v>35</v>
      </c>
      <c r="AX162" s="14" t="s">
        <v>82</v>
      </c>
      <c r="AY162" s="263" t="s">
        <v>221</v>
      </c>
    </row>
    <row r="163" spans="2:65" s="1" customFormat="1" ht="16.5" customHeight="1">
      <c r="B163" s="39"/>
      <c r="C163" s="217" t="s">
        <v>287</v>
      </c>
      <c r="D163" s="217" t="s">
        <v>223</v>
      </c>
      <c r="E163" s="218" t="s">
        <v>288</v>
      </c>
      <c r="F163" s="219" t="s">
        <v>289</v>
      </c>
      <c r="G163" s="220" t="s">
        <v>226</v>
      </c>
      <c r="H163" s="221">
        <v>46.843</v>
      </c>
      <c r="I163" s="222"/>
      <c r="J163" s="223">
        <f>ROUND(I163*H163,2)</f>
        <v>0</v>
      </c>
      <c r="K163" s="219" t="s">
        <v>227</v>
      </c>
      <c r="L163" s="44"/>
      <c r="M163" s="224" t="s">
        <v>21</v>
      </c>
      <c r="N163" s="225" t="s">
        <v>46</v>
      </c>
      <c r="O163" s="80"/>
      <c r="P163" s="226">
        <f>O163*H163</f>
        <v>0</v>
      </c>
      <c r="Q163" s="226">
        <v>0</v>
      </c>
      <c r="R163" s="226">
        <f>Q163*H163</f>
        <v>0</v>
      </c>
      <c r="S163" s="226">
        <v>0</v>
      </c>
      <c r="T163" s="227">
        <f>S163*H163</f>
        <v>0</v>
      </c>
      <c r="AR163" s="18" t="s">
        <v>228</v>
      </c>
      <c r="AT163" s="18" t="s">
        <v>223</v>
      </c>
      <c r="AU163" s="18" t="s">
        <v>84</v>
      </c>
      <c r="AY163" s="18" t="s">
        <v>221</v>
      </c>
      <c r="BE163" s="228">
        <f>IF(N163="základní",J163,0)</f>
        <v>0</v>
      </c>
      <c r="BF163" s="228">
        <f>IF(N163="snížená",J163,0)</f>
        <v>0</v>
      </c>
      <c r="BG163" s="228">
        <f>IF(N163="zákl. přenesená",J163,0)</f>
        <v>0</v>
      </c>
      <c r="BH163" s="228">
        <f>IF(N163="sníž. přenesená",J163,0)</f>
        <v>0</v>
      </c>
      <c r="BI163" s="228">
        <f>IF(N163="nulová",J163,0)</f>
        <v>0</v>
      </c>
      <c r="BJ163" s="18" t="s">
        <v>82</v>
      </c>
      <c r="BK163" s="228">
        <f>ROUND(I163*H163,2)</f>
        <v>0</v>
      </c>
      <c r="BL163" s="18" t="s">
        <v>228</v>
      </c>
      <c r="BM163" s="18" t="s">
        <v>290</v>
      </c>
    </row>
    <row r="164" spans="2:47" s="1" customFormat="1" ht="12">
      <c r="B164" s="39"/>
      <c r="C164" s="40"/>
      <c r="D164" s="229" t="s">
        <v>230</v>
      </c>
      <c r="E164" s="40"/>
      <c r="F164" s="230" t="s">
        <v>291</v>
      </c>
      <c r="G164" s="40"/>
      <c r="H164" s="40"/>
      <c r="I164" s="144"/>
      <c r="J164" s="40"/>
      <c r="K164" s="40"/>
      <c r="L164" s="44"/>
      <c r="M164" s="231"/>
      <c r="N164" s="80"/>
      <c r="O164" s="80"/>
      <c r="P164" s="80"/>
      <c r="Q164" s="80"/>
      <c r="R164" s="80"/>
      <c r="S164" s="80"/>
      <c r="T164" s="81"/>
      <c r="AT164" s="18" t="s">
        <v>230</v>
      </c>
      <c r="AU164" s="18" t="s">
        <v>84</v>
      </c>
    </row>
    <row r="165" spans="2:65" s="1" customFormat="1" ht="22.5" customHeight="1">
      <c r="B165" s="39"/>
      <c r="C165" s="217" t="s">
        <v>292</v>
      </c>
      <c r="D165" s="217" t="s">
        <v>223</v>
      </c>
      <c r="E165" s="218" t="s">
        <v>293</v>
      </c>
      <c r="F165" s="219" t="s">
        <v>294</v>
      </c>
      <c r="G165" s="220" t="s">
        <v>295</v>
      </c>
      <c r="H165" s="221">
        <v>26.843</v>
      </c>
      <c r="I165" s="222"/>
      <c r="J165" s="223">
        <f>ROUND(I165*H165,2)</f>
        <v>0</v>
      </c>
      <c r="K165" s="219" t="s">
        <v>227</v>
      </c>
      <c r="L165" s="44"/>
      <c r="M165" s="224" t="s">
        <v>21</v>
      </c>
      <c r="N165" s="225" t="s">
        <v>46</v>
      </c>
      <c r="O165" s="80"/>
      <c r="P165" s="226">
        <f>O165*H165</f>
        <v>0</v>
      </c>
      <c r="Q165" s="226">
        <v>0</v>
      </c>
      <c r="R165" s="226">
        <f>Q165*H165</f>
        <v>0</v>
      </c>
      <c r="S165" s="226">
        <v>0</v>
      </c>
      <c r="T165" s="227">
        <f>S165*H165</f>
        <v>0</v>
      </c>
      <c r="AR165" s="18" t="s">
        <v>228</v>
      </c>
      <c r="AT165" s="18" t="s">
        <v>223</v>
      </c>
      <c r="AU165" s="18" t="s">
        <v>84</v>
      </c>
      <c r="AY165" s="18" t="s">
        <v>221</v>
      </c>
      <c r="BE165" s="228">
        <f>IF(N165="základní",J165,0)</f>
        <v>0</v>
      </c>
      <c r="BF165" s="228">
        <f>IF(N165="snížená",J165,0)</f>
        <v>0</v>
      </c>
      <c r="BG165" s="228">
        <f>IF(N165="zákl. přenesená",J165,0)</f>
        <v>0</v>
      </c>
      <c r="BH165" s="228">
        <f>IF(N165="sníž. přenesená",J165,0)</f>
        <v>0</v>
      </c>
      <c r="BI165" s="228">
        <f>IF(N165="nulová",J165,0)</f>
        <v>0</v>
      </c>
      <c r="BJ165" s="18" t="s">
        <v>82</v>
      </c>
      <c r="BK165" s="228">
        <f>ROUND(I165*H165,2)</f>
        <v>0</v>
      </c>
      <c r="BL165" s="18" t="s">
        <v>228</v>
      </c>
      <c r="BM165" s="18" t="s">
        <v>296</v>
      </c>
    </row>
    <row r="166" spans="2:47" s="1" customFormat="1" ht="12">
      <c r="B166" s="39"/>
      <c r="C166" s="40"/>
      <c r="D166" s="229" t="s">
        <v>230</v>
      </c>
      <c r="E166" s="40"/>
      <c r="F166" s="230" t="s">
        <v>297</v>
      </c>
      <c r="G166" s="40"/>
      <c r="H166" s="40"/>
      <c r="I166" s="144"/>
      <c r="J166" s="40"/>
      <c r="K166" s="40"/>
      <c r="L166" s="44"/>
      <c r="M166" s="231"/>
      <c r="N166" s="80"/>
      <c r="O166" s="80"/>
      <c r="P166" s="80"/>
      <c r="Q166" s="80"/>
      <c r="R166" s="80"/>
      <c r="S166" s="80"/>
      <c r="T166" s="81"/>
      <c r="AT166" s="18" t="s">
        <v>230</v>
      </c>
      <c r="AU166" s="18" t="s">
        <v>84</v>
      </c>
    </row>
    <row r="167" spans="2:51" s="13" customFormat="1" ht="12">
      <c r="B167" s="242"/>
      <c r="C167" s="243"/>
      <c r="D167" s="229" t="s">
        <v>232</v>
      </c>
      <c r="E167" s="244" t="s">
        <v>21</v>
      </c>
      <c r="F167" s="245" t="s">
        <v>298</v>
      </c>
      <c r="G167" s="243"/>
      <c r="H167" s="246">
        <v>26.843</v>
      </c>
      <c r="I167" s="247"/>
      <c r="J167" s="243"/>
      <c r="K167" s="243"/>
      <c r="L167" s="248"/>
      <c r="M167" s="249"/>
      <c r="N167" s="250"/>
      <c r="O167" s="250"/>
      <c r="P167" s="250"/>
      <c r="Q167" s="250"/>
      <c r="R167" s="250"/>
      <c r="S167" s="250"/>
      <c r="T167" s="251"/>
      <c r="AT167" s="252" t="s">
        <v>232</v>
      </c>
      <c r="AU167" s="252" t="s">
        <v>84</v>
      </c>
      <c r="AV167" s="13" t="s">
        <v>84</v>
      </c>
      <c r="AW167" s="13" t="s">
        <v>35</v>
      </c>
      <c r="AX167" s="13" t="s">
        <v>75</v>
      </c>
      <c r="AY167" s="252" t="s">
        <v>221</v>
      </c>
    </row>
    <row r="168" spans="2:51" s="14" customFormat="1" ht="12">
      <c r="B168" s="253"/>
      <c r="C168" s="254"/>
      <c r="D168" s="229" t="s">
        <v>232</v>
      </c>
      <c r="E168" s="255" t="s">
        <v>21</v>
      </c>
      <c r="F168" s="256" t="s">
        <v>235</v>
      </c>
      <c r="G168" s="254"/>
      <c r="H168" s="257">
        <v>26.843</v>
      </c>
      <c r="I168" s="258"/>
      <c r="J168" s="254"/>
      <c r="K168" s="254"/>
      <c r="L168" s="259"/>
      <c r="M168" s="260"/>
      <c r="N168" s="261"/>
      <c r="O168" s="261"/>
      <c r="P168" s="261"/>
      <c r="Q168" s="261"/>
      <c r="R168" s="261"/>
      <c r="S168" s="261"/>
      <c r="T168" s="262"/>
      <c r="AT168" s="263" t="s">
        <v>232</v>
      </c>
      <c r="AU168" s="263" t="s">
        <v>84</v>
      </c>
      <c r="AV168" s="14" t="s">
        <v>228</v>
      </c>
      <c r="AW168" s="14" t="s">
        <v>35</v>
      </c>
      <c r="AX168" s="14" t="s">
        <v>82</v>
      </c>
      <c r="AY168" s="263" t="s">
        <v>221</v>
      </c>
    </row>
    <row r="169" spans="2:65" s="1" customFormat="1" ht="22.5" customHeight="1">
      <c r="B169" s="39"/>
      <c r="C169" s="217" t="s">
        <v>299</v>
      </c>
      <c r="D169" s="217" t="s">
        <v>223</v>
      </c>
      <c r="E169" s="218" t="s">
        <v>300</v>
      </c>
      <c r="F169" s="219" t="s">
        <v>301</v>
      </c>
      <c r="G169" s="220" t="s">
        <v>226</v>
      </c>
      <c r="H169" s="221">
        <v>20</v>
      </c>
      <c r="I169" s="222"/>
      <c r="J169" s="223">
        <f>ROUND(I169*H169,2)</f>
        <v>0</v>
      </c>
      <c r="K169" s="219" t="s">
        <v>227</v>
      </c>
      <c r="L169" s="44"/>
      <c r="M169" s="224" t="s">
        <v>21</v>
      </c>
      <c r="N169" s="225" t="s">
        <v>46</v>
      </c>
      <c r="O169" s="80"/>
      <c r="P169" s="226">
        <f>O169*H169</f>
        <v>0</v>
      </c>
      <c r="Q169" s="226">
        <v>0</v>
      </c>
      <c r="R169" s="226">
        <f>Q169*H169</f>
        <v>0</v>
      </c>
      <c r="S169" s="226">
        <v>0</v>
      </c>
      <c r="T169" s="227">
        <f>S169*H169</f>
        <v>0</v>
      </c>
      <c r="AR169" s="18" t="s">
        <v>228</v>
      </c>
      <c r="AT169" s="18" t="s">
        <v>223</v>
      </c>
      <c r="AU169" s="18" t="s">
        <v>84</v>
      </c>
      <c r="AY169" s="18" t="s">
        <v>221</v>
      </c>
      <c r="BE169" s="228">
        <f>IF(N169="základní",J169,0)</f>
        <v>0</v>
      </c>
      <c r="BF169" s="228">
        <f>IF(N169="snížená",J169,0)</f>
        <v>0</v>
      </c>
      <c r="BG169" s="228">
        <f>IF(N169="zákl. přenesená",J169,0)</f>
        <v>0</v>
      </c>
      <c r="BH169" s="228">
        <f>IF(N169="sníž. přenesená",J169,0)</f>
        <v>0</v>
      </c>
      <c r="BI169" s="228">
        <f>IF(N169="nulová",J169,0)</f>
        <v>0</v>
      </c>
      <c r="BJ169" s="18" t="s">
        <v>82</v>
      </c>
      <c r="BK169" s="228">
        <f>ROUND(I169*H169,2)</f>
        <v>0</v>
      </c>
      <c r="BL169" s="18" t="s">
        <v>228</v>
      </c>
      <c r="BM169" s="18" t="s">
        <v>302</v>
      </c>
    </row>
    <row r="170" spans="2:47" s="1" customFormat="1" ht="12">
      <c r="B170" s="39"/>
      <c r="C170" s="40"/>
      <c r="D170" s="229" t="s">
        <v>230</v>
      </c>
      <c r="E170" s="40"/>
      <c r="F170" s="230" t="s">
        <v>303</v>
      </c>
      <c r="G170" s="40"/>
      <c r="H170" s="40"/>
      <c r="I170" s="144"/>
      <c r="J170" s="40"/>
      <c r="K170" s="40"/>
      <c r="L170" s="44"/>
      <c r="M170" s="231"/>
      <c r="N170" s="80"/>
      <c r="O170" s="80"/>
      <c r="P170" s="80"/>
      <c r="Q170" s="80"/>
      <c r="R170" s="80"/>
      <c r="S170" s="80"/>
      <c r="T170" s="81"/>
      <c r="AT170" s="18" t="s">
        <v>230</v>
      </c>
      <c r="AU170" s="18" t="s">
        <v>84</v>
      </c>
    </row>
    <row r="171" spans="2:63" s="11" customFormat="1" ht="22.8" customHeight="1">
      <c r="B171" s="201"/>
      <c r="C171" s="202"/>
      <c r="D171" s="203" t="s">
        <v>74</v>
      </c>
      <c r="E171" s="215" t="s">
        <v>84</v>
      </c>
      <c r="F171" s="215" t="s">
        <v>304</v>
      </c>
      <c r="G171" s="202"/>
      <c r="H171" s="202"/>
      <c r="I171" s="205"/>
      <c r="J171" s="216">
        <f>BK171</f>
        <v>0</v>
      </c>
      <c r="K171" s="202"/>
      <c r="L171" s="207"/>
      <c r="M171" s="208"/>
      <c r="N171" s="209"/>
      <c r="O171" s="209"/>
      <c r="P171" s="210">
        <f>SUM(P172:P234)</f>
        <v>0</v>
      </c>
      <c r="Q171" s="209"/>
      <c r="R171" s="210">
        <f>SUM(R172:R234)</f>
        <v>60.68295618999999</v>
      </c>
      <c r="S171" s="209"/>
      <c r="T171" s="211">
        <f>SUM(T172:T234)</f>
        <v>0</v>
      </c>
      <c r="AR171" s="212" t="s">
        <v>82</v>
      </c>
      <c r="AT171" s="213" t="s">
        <v>74</v>
      </c>
      <c r="AU171" s="213" t="s">
        <v>82</v>
      </c>
      <c r="AY171" s="212" t="s">
        <v>221</v>
      </c>
      <c r="BK171" s="214">
        <f>SUM(BK172:BK234)</f>
        <v>0</v>
      </c>
    </row>
    <row r="172" spans="2:65" s="1" customFormat="1" ht="16.5" customHeight="1">
      <c r="B172" s="39"/>
      <c r="C172" s="217" t="s">
        <v>305</v>
      </c>
      <c r="D172" s="217" t="s">
        <v>223</v>
      </c>
      <c r="E172" s="218" t="s">
        <v>306</v>
      </c>
      <c r="F172" s="219" t="s">
        <v>307</v>
      </c>
      <c r="G172" s="220" t="s">
        <v>226</v>
      </c>
      <c r="H172" s="221">
        <v>3.341</v>
      </c>
      <c r="I172" s="222"/>
      <c r="J172" s="223">
        <f>ROUND(I172*H172,2)</f>
        <v>0</v>
      </c>
      <c r="K172" s="219" t="s">
        <v>227</v>
      </c>
      <c r="L172" s="44"/>
      <c r="M172" s="224" t="s">
        <v>21</v>
      </c>
      <c r="N172" s="225" t="s">
        <v>46</v>
      </c>
      <c r="O172" s="80"/>
      <c r="P172" s="226">
        <f>O172*H172</f>
        <v>0</v>
      </c>
      <c r="Q172" s="226">
        <v>1.98</v>
      </c>
      <c r="R172" s="226">
        <f>Q172*H172</f>
        <v>6.6151800000000005</v>
      </c>
      <c r="S172" s="226">
        <v>0</v>
      </c>
      <c r="T172" s="227">
        <f>S172*H172</f>
        <v>0</v>
      </c>
      <c r="AR172" s="18" t="s">
        <v>228</v>
      </c>
      <c r="AT172" s="18" t="s">
        <v>223</v>
      </c>
      <c r="AU172" s="18" t="s">
        <v>84</v>
      </c>
      <c r="AY172" s="18" t="s">
        <v>221</v>
      </c>
      <c r="BE172" s="228">
        <f>IF(N172="základní",J172,0)</f>
        <v>0</v>
      </c>
      <c r="BF172" s="228">
        <f>IF(N172="snížená",J172,0)</f>
        <v>0</v>
      </c>
      <c r="BG172" s="228">
        <f>IF(N172="zákl. přenesená",J172,0)</f>
        <v>0</v>
      </c>
      <c r="BH172" s="228">
        <f>IF(N172="sníž. přenesená",J172,0)</f>
        <v>0</v>
      </c>
      <c r="BI172" s="228">
        <f>IF(N172="nulová",J172,0)</f>
        <v>0</v>
      </c>
      <c r="BJ172" s="18" t="s">
        <v>82</v>
      </c>
      <c r="BK172" s="228">
        <f>ROUND(I172*H172,2)</f>
        <v>0</v>
      </c>
      <c r="BL172" s="18" t="s">
        <v>228</v>
      </c>
      <c r="BM172" s="18" t="s">
        <v>308</v>
      </c>
    </row>
    <row r="173" spans="2:47" s="1" customFormat="1" ht="12">
      <c r="B173" s="39"/>
      <c r="C173" s="40"/>
      <c r="D173" s="229" t="s">
        <v>230</v>
      </c>
      <c r="E173" s="40"/>
      <c r="F173" s="230" t="s">
        <v>309</v>
      </c>
      <c r="G173" s="40"/>
      <c r="H173" s="40"/>
      <c r="I173" s="144"/>
      <c r="J173" s="40"/>
      <c r="K173" s="40"/>
      <c r="L173" s="44"/>
      <c r="M173" s="231"/>
      <c r="N173" s="80"/>
      <c r="O173" s="80"/>
      <c r="P173" s="80"/>
      <c r="Q173" s="80"/>
      <c r="R173" s="80"/>
      <c r="S173" s="80"/>
      <c r="T173" s="81"/>
      <c r="AT173" s="18" t="s">
        <v>230</v>
      </c>
      <c r="AU173" s="18" t="s">
        <v>84</v>
      </c>
    </row>
    <row r="174" spans="2:51" s="12" customFormat="1" ht="12">
      <c r="B174" s="232"/>
      <c r="C174" s="233"/>
      <c r="D174" s="229" t="s">
        <v>232</v>
      </c>
      <c r="E174" s="234" t="s">
        <v>21</v>
      </c>
      <c r="F174" s="235" t="s">
        <v>310</v>
      </c>
      <c r="G174" s="233"/>
      <c r="H174" s="234" t="s">
        <v>21</v>
      </c>
      <c r="I174" s="236"/>
      <c r="J174" s="233"/>
      <c r="K174" s="233"/>
      <c r="L174" s="237"/>
      <c r="M174" s="238"/>
      <c r="N174" s="239"/>
      <c r="O174" s="239"/>
      <c r="P174" s="239"/>
      <c r="Q174" s="239"/>
      <c r="R174" s="239"/>
      <c r="S174" s="239"/>
      <c r="T174" s="240"/>
      <c r="AT174" s="241" t="s">
        <v>232</v>
      </c>
      <c r="AU174" s="241" t="s">
        <v>84</v>
      </c>
      <c r="AV174" s="12" t="s">
        <v>82</v>
      </c>
      <c r="AW174" s="12" t="s">
        <v>35</v>
      </c>
      <c r="AX174" s="12" t="s">
        <v>75</v>
      </c>
      <c r="AY174" s="241" t="s">
        <v>221</v>
      </c>
    </row>
    <row r="175" spans="2:51" s="12" customFormat="1" ht="12">
      <c r="B175" s="232"/>
      <c r="C175" s="233"/>
      <c r="D175" s="229" t="s">
        <v>232</v>
      </c>
      <c r="E175" s="234" t="s">
        <v>21</v>
      </c>
      <c r="F175" s="235" t="s">
        <v>251</v>
      </c>
      <c r="G175" s="233"/>
      <c r="H175" s="234" t="s">
        <v>21</v>
      </c>
      <c r="I175" s="236"/>
      <c r="J175" s="233"/>
      <c r="K175" s="233"/>
      <c r="L175" s="237"/>
      <c r="M175" s="238"/>
      <c r="N175" s="239"/>
      <c r="O175" s="239"/>
      <c r="P175" s="239"/>
      <c r="Q175" s="239"/>
      <c r="R175" s="239"/>
      <c r="S175" s="239"/>
      <c r="T175" s="240"/>
      <c r="AT175" s="241" t="s">
        <v>232</v>
      </c>
      <c r="AU175" s="241" t="s">
        <v>84</v>
      </c>
      <c r="AV175" s="12" t="s">
        <v>82</v>
      </c>
      <c r="AW175" s="12" t="s">
        <v>35</v>
      </c>
      <c r="AX175" s="12" t="s">
        <v>75</v>
      </c>
      <c r="AY175" s="241" t="s">
        <v>221</v>
      </c>
    </row>
    <row r="176" spans="2:51" s="13" customFormat="1" ht="12">
      <c r="B176" s="242"/>
      <c r="C176" s="243"/>
      <c r="D176" s="229" t="s">
        <v>232</v>
      </c>
      <c r="E176" s="244" t="s">
        <v>21</v>
      </c>
      <c r="F176" s="245" t="s">
        <v>311</v>
      </c>
      <c r="G176" s="243"/>
      <c r="H176" s="246">
        <v>0.305</v>
      </c>
      <c r="I176" s="247"/>
      <c r="J176" s="243"/>
      <c r="K176" s="243"/>
      <c r="L176" s="248"/>
      <c r="M176" s="249"/>
      <c r="N176" s="250"/>
      <c r="O176" s="250"/>
      <c r="P176" s="250"/>
      <c r="Q176" s="250"/>
      <c r="R176" s="250"/>
      <c r="S176" s="250"/>
      <c r="T176" s="251"/>
      <c r="AT176" s="252" t="s">
        <v>232</v>
      </c>
      <c r="AU176" s="252" t="s">
        <v>84</v>
      </c>
      <c r="AV176" s="13" t="s">
        <v>84</v>
      </c>
      <c r="AW176" s="13" t="s">
        <v>35</v>
      </c>
      <c r="AX176" s="13" t="s">
        <v>75</v>
      </c>
      <c r="AY176" s="252" t="s">
        <v>221</v>
      </c>
    </row>
    <row r="177" spans="2:51" s="13" customFormat="1" ht="12">
      <c r="B177" s="242"/>
      <c r="C177" s="243"/>
      <c r="D177" s="229" t="s">
        <v>232</v>
      </c>
      <c r="E177" s="244" t="s">
        <v>21</v>
      </c>
      <c r="F177" s="245" t="s">
        <v>312</v>
      </c>
      <c r="G177" s="243"/>
      <c r="H177" s="246">
        <v>0.88</v>
      </c>
      <c r="I177" s="247"/>
      <c r="J177" s="243"/>
      <c r="K177" s="243"/>
      <c r="L177" s="248"/>
      <c r="M177" s="249"/>
      <c r="N177" s="250"/>
      <c r="O177" s="250"/>
      <c r="P177" s="250"/>
      <c r="Q177" s="250"/>
      <c r="R177" s="250"/>
      <c r="S177" s="250"/>
      <c r="T177" s="251"/>
      <c r="AT177" s="252" t="s">
        <v>232</v>
      </c>
      <c r="AU177" s="252" t="s">
        <v>84</v>
      </c>
      <c r="AV177" s="13" t="s">
        <v>84</v>
      </c>
      <c r="AW177" s="13" t="s">
        <v>35</v>
      </c>
      <c r="AX177" s="13" t="s">
        <v>75</v>
      </c>
      <c r="AY177" s="252" t="s">
        <v>221</v>
      </c>
    </row>
    <row r="178" spans="2:51" s="12" customFormat="1" ht="12">
      <c r="B178" s="232"/>
      <c r="C178" s="233"/>
      <c r="D178" s="229" t="s">
        <v>232</v>
      </c>
      <c r="E178" s="234" t="s">
        <v>21</v>
      </c>
      <c r="F178" s="235" t="s">
        <v>254</v>
      </c>
      <c r="G178" s="233"/>
      <c r="H178" s="234" t="s">
        <v>21</v>
      </c>
      <c r="I178" s="236"/>
      <c r="J178" s="233"/>
      <c r="K178" s="233"/>
      <c r="L178" s="237"/>
      <c r="M178" s="238"/>
      <c r="N178" s="239"/>
      <c r="O178" s="239"/>
      <c r="P178" s="239"/>
      <c r="Q178" s="239"/>
      <c r="R178" s="239"/>
      <c r="S178" s="239"/>
      <c r="T178" s="240"/>
      <c r="AT178" s="241" t="s">
        <v>232</v>
      </c>
      <c r="AU178" s="241" t="s">
        <v>84</v>
      </c>
      <c r="AV178" s="12" t="s">
        <v>82</v>
      </c>
      <c r="AW178" s="12" t="s">
        <v>35</v>
      </c>
      <c r="AX178" s="12" t="s">
        <v>75</v>
      </c>
      <c r="AY178" s="241" t="s">
        <v>221</v>
      </c>
    </row>
    <row r="179" spans="2:51" s="13" customFormat="1" ht="12">
      <c r="B179" s="242"/>
      <c r="C179" s="243"/>
      <c r="D179" s="229" t="s">
        <v>232</v>
      </c>
      <c r="E179" s="244" t="s">
        <v>21</v>
      </c>
      <c r="F179" s="245" t="s">
        <v>313</v>
      </c>
      <c r="G179" s="243"/>
      <c r="H179" s="246">
        <v>0.273</v>
      </c>
      <c r="I179" s="247"/>
      <c r="J179" s="243"/>
      <c r="K179" s="243"/>
      <c r="L179" s="248"/>
      <c r="M179" s="249"/>
      <c r="N179" s="250"/>
      <c r="O179" s="250"/>
      <c r="P179" s="250"/>
      <c r="Q179" s="250"/>
      <c r="R179" s="250"/>
      <c r="S179" s="250"/>
      <c r="T179" s="251"/>
      <c r="AT179" s="252" t="s">
        <v>232</v>
      </c>
      <c r="AU179" s="252" t="s">
        <v>84</v>
      </c>
      <c r="AV179" s="13" t="s">
        <v>84</v>
      </c>
      <c r="AW179" s="13" t="s">
        <v>35</v>
      </c>
      <c r="AX179" s="13" t="s">
        <v>75</v>
      </c>
      <c r="AY179" s="252" t="s">
        <v>221</v>
      </c>
    </row>
    <row r="180" spans="2:51" s="13" customFormat="1" ht="12">
      <c r="B180" s="242"/>
      <c r="C180" s="243"/>
      <c r="D180" s="229" t="s">
        <v>232</v>
      </c>
      <c r="E180" s="244" t="s">
        <v>21</v>
      </c>
      <c r="F180" s="245" t="s">
        <v>314</v>
      </c>
      <c r="G180" s="243"/>
      <c r="H180" s="246">
        <v>0.088</v>
      </c>
      <c r="I180" s="247"/>
      <c r="J180" s="243"/>
      <c r="K180" s="243"/>
      <c r="L180" s="248"/>
      <c r="M180" s="249"/>
      <c r="N180" s="250"/>
      <c r="O180" s="250"/>
      <c r="P180" s="250"/>
      <c r="Q180" s="250"/>
      <c r="R180" s="250"/>
      <c r="S180" s="250"/>
      <c r="T180" s="251"/>
      <c r="AT180" s="252" t="s">
        <v>232</v>
      </c>
      <c r="AU180" s="252" t="s">
        <v>84</v>
      </c>
      <c r="AV180" s="13" t="s">
        <v>84</v>
      </c>
      <c r="AW180" s="13" t="s">
        <v>35</v>
      </c>
      <c r="AX180" s="13" t="s">
        <v>75</v>
      </c>
      <c r="AY180" s="252" t="s">
        <v>221</v>
      </c>
    </row>
    <row r="181" spans="2:51" s="13" customFormat="1" ht="12">
      <c r="B181" s="242"/>
      <c r="C181" s="243"/>
      <c r="D181" s="229" t="s">
        <v>232</v>
      </c>
      <c r="E181" s="244" t="s">
        <v>21</v>
      </c>
      <c r="F181" s="245" t="s">
        <v>315</v>
      </c>
      <c r="G181" s="243"/>
      <c r="H181" s="246">
        <v>0.059</v>
      </c>
      <c r="I181" s="247"/>
      <c r="J181" s="243"/>
      <c r="K181" s="243"/>
      <c r="L181" s="248"/>
      <c r="M181" s="249"/>
      <c r="N181" s="250"/>
      <c r="O181" s="250"/>
      <c r="P181" s="250"/>
      <c r="Q181" s="250"/>
      <c r="R181" s="250"/>
      <c r="S181" s="250"/>
      <c r="T181" s="251"/>
      <c r="AT181" s="252" t="s">
        <v>232</v>
      </c>
      <c r="AU181" s="252" t="s">
        <v>84</v>
      </c>
      <c r="AV181" s="13" t="s">
        <v>84</v>
      </c>
      <c r="AW181" s="13" t="s">
        <v>35</v>
      </c>
      <c r="AX181" s="13" t="s">
        <v>75</v>
      </c>
      <c r="AY181" s="252" t="s">
        <v>221</v>
      </c>
    </row>
    <row r="182" spans="2:51" s="13" customFormat="1" ht="12">
      <c r="B182" s="242"/>
      <c r="C182" s="243"/>
      <c r="D182" s="229" t="s">
        <v>232</v>
      </c>
      <c r="E182" s="244" t="s">
        <v>21</v>
      </c>
      <c r="F182" s="245" t="s">
        <v>316</v>
      </c>
      <c r="G182" s="243"/>
      <c r="H182" s="246">
        <v>0.003</v>
      </c>
      <c r="I182" s="247"/>
      <c r="J182" s="243"/>
      <c r="K182" s="243"/>
      <c r="L182" s="248"/>
      <c r="M182" s="249"/>
      <c r="N182" s="250"/>
      <c r="O182" s="250"/>
      <c r="P182" s="250"/>
      <c r="Q182" s="250"/>
      <c r="R182" s="250"/>
      <c r="S182" s="250"/>
      <c r="T182" s="251"/>
      <c r="AT182" s="252" t="s">
        <v>232</v>
      </c>
      <c r="AU182" s="252" t="s">
        <v>84</v>
      </c>
      <c r="AV182" s="13" t="s">
        <v>84</v>
      </c>
      <c r="AW182" s="13" t="s">
        <v>35</v>
      </c>
      <c r="AX182" s="13" t="s">
        <v>75</v>
      </c>
      <c r="AY182" s="252" t="s">
        <v>221</v>
      </c>
    </row>
    <row r="183" spans="2:51" s="12" customFormat="1" ht="12">
      <c r="B183" s="232"/>
      <c r="C183" s="233"/>
      <c r="D183" s="229" t="s">
        <v>232</v>
      </c>
      <c r="E183" s="234" t="s">
        <v>21</v>
      </c>
      <c r="F183" s="235" t="s">
        <v>259</v>
      </c>
      <c r="G183" s="233"/>
      <c r="H183" s="234" t="s">
        <v>21</v>
      </c>
      <c r="I183" s="236"/>
      <c r="J183" s="233"/>
      <c r="K183" s="233"/>
      <c r="L183" s="237"/>
      <c r="M183" s="238"/>
      <c r="N183" s="239"/>
      <c r="O183" s="239"/>
      <c r="P183" s="239"/>
      <c r="Q183" s="239"/>
      <c r="R183" s="239"/>
      <c r="S183" s="239"/>
      <c r="T183" s="240"/>
      <c r="AT183" s="241" t="s">
        <v>232</v>
      </c>
      <c r="AU183" s="241" t="s">
        <v>84</v>
      </c>
      <c r="AV183" s="12" t="s">
        <v>82</v>
      </c>
      <c r="AW183" s="12" t="s">
        <v>35</v>
      </c>
      <c r="AX183" s="12" t="s">
        <v>75</v>
      </c>
      <c r="AY183" s="241" t="s">
        <v>221</v>
      </c>
    </row>
    <row r="184" spans="2:51" s="13" customFormat="1" ht="12">
      <c r="B184" s="242"/>
      <c r="C184" s="243"/>
      <c r="D184" s="229" t="s">
        <v>232</v>
      </c>
      <c r="E184" s="244" t="s">
        <v>21</v>
      </c>
      <c r="F184" s="245" t="s">
        <v>317</v>
      </c>
      <c r="G184" s="243"/>
      <c r="H184" s="246">
        <v>0.105</v>
      </c>
      <c r="I184" s="247"/>
      <c r="J184" s="243"/>
      <c r="K184" s="243"/>
      <c r="L184" s="248"/>
      <c r="M184" s="249"/>
      <c r="N184" s="250"/>
      <c r="O184" s="250"/>
      <c r="P184" s="250"/>
      <c r="Q184" s="250"/>
      <c r="R184" s="250"/>
      <c r="S184" s="250"/>
      <c r="T184" s="251"/>
      <c r="AT184" s="252" t="s">
        <v>232</v>
      </c>
      <c r="AU184" s="252" t="s">
        <v>84</v>
      </c>
      <c r="AV184" s="13" t="s">
        <v>84</v>
      </c>
      <c r="AW184" s="13" t="s">
        <v>35</v>
      </c>
      <c r="AX184" s="13" t="s">
        <v>75</v>
      </c>
      <c r="AY184" s="252" t="s">
        <v>221</v>
      </c>
    </row>
    <row r="185" spans="2:51" s="13" customFormat="1" ht="12">
      <c r="B185" s="242"/>
      <c r="C185" s="243"/>
      <c r="D185" s="229" t="s">
        <v>232</v>
      </c>
      <c r="E185" s="244" t="s">
        <v>21</v>
      </c>
      <c r="F185" s="245" t="s">
        <v>318</v>
      </c>
      <c r="G185" s="243"/>
      <c r="H185" s="246">
        <v>0.109</v>
      </c>
      <c r="I185" s="247"/>
      <c r="J185" s="243"/>
      <c r="K185" s="243"/>
      <c r="L185" s="248"/>
      <c r="M185" s="249"/>
      <c r="N185" s="250"/>
      <c r="O185" s="250"/>
      <c r="P185" s="250"/>
      <c r="Q185" s="250"/>
      <c r="R185" s="250"/>
      <c r="S185" s="250"/>
      <c r="T185" s="251"/>
      <c r="AT185" s="252" t="s">
        <v>232</v>
      </c>
      <c r="AU185" s="252" t="s">
        <v>84</v>
      </c>
      <c r="AV185" s="13" t="s">
        <v>84</v>
      </c>
      <c r="AW185" s="13" t="s">
        <v>35</v>
      </c>
      <c r="AX185" s="13" t="s">
        <v>75</v>
      </c>
      <c r="AY185" s="252" t="s">
        <v>221</v>
      </c>
    </row>
    <row r="186" spans="2:51" s="13" customFormat="1" ht="12">
      <c r="B186" s="242"/>
      <c r="C186" s="243"/>
      <c r="D186" s="229" t="s">
        <v>232</v>
      </c>
      <c r="E186" s="244" t="s">
        <v>21</v>
      </c>
      <c r="F186" s="245" t="s">
        <v>319</v>
      </c>
      <c r="G186" s="243"/>
      <c r="H186" s="246">
        <v>0.21</v>
      </c>
      <c r="I186" s="247"/>
      <c r="J186" s="243"/>
      <c r="K186" s="243"/>
      <c r="L186" s="248"/>
      <c r="M186" s="249"/>
      <c r="N186" s="250"/>
      <c r="O186" s="250"/>
      <c r="P186" s="250"/>
      <c r="Q186" s="250"/>
      <c r="R186" s="250"/>
      <c r="S186" s="250"/>
      <c r="T186" s="251"/>
      <c r="AT186" s="252" t="s">
        <v>232</v>
      </c>
      <c r="AU186" s="252" t="s">
        <v>84</v>
      </c>
      <c r="AV186" s="13" t="s">
        <v>84</v>
      </c>
      <c r="AW186" s="13" t="s">
        <v>35</v>
      </c>
      <c r="AX186" s="13" t="s">
        <v>75</v>
      </c>
      <c r="AY186" s="252" t="s">
        <v>221</v>
      </c>
    </row>
    <row r="187" spans="2:51" s="13" customFormat="1" ht="12">
      <c r="B187" s="242"/>
      <c r="C187" s="243"/>
      <c r="D187" s="229" t="s">
        <v>232</v>
      </c>
      <c r="E187" s="244" t="s">
        <v>21</v>
      </c>
      <c r="F187" s="245" t="s">
        <v>320</v>
      </c>
      <c r="G187" s="243"/>
      <c r="H187" s="246">
        <v>0.284</v>
      </c>
      <c r="I187" s="247"/>
      <c r="J187" s="243"/>
      <c r="K187" s="243"/>
      <c r="L187" s="248"/>
      <c r="M187" s="249"/>
      <c r="N187" s="250"/>
      <c r="O187" s="250"/>
      <c r="P187" s="250"/>
      <c r="Q187" s="250"/>
      <c r="R187" s="250"/>
      <c r="S187" s="250"/>
      <c r="T187" s="251"/>
      <c r="AT187" s="252" t="s">
        <v>232</v>
      </c>
      <c r="AU187" s="252" t="s">
        <v>84</v>
      </c>
      <c r="AV187" s="13" t="s">
        <v>84</v>
      </c>
      <c r="AW187" s="13" t="s">
        <v>35</v>
      </c>
      <c r="AX187" s="13" t="s">
        <v>75</v>
      </c>
      <c r="AY187" s="252" t="s">
        <v>221</v>
      </c>
    </row>
    <row r="188" spans="2:51" s="13" customFormat="1" ht="12">
      <c r="B188" s="242"/>
      <c r="C188" s="243"/>
      <c r="D188" s="229" t="s">
        <v>232</v>
      </c>
      <c r="E188" s="244" t="s">
        <v>21</v>
      </c>
      <c r="F188" s="245" t="s">
        <v>321</v>
      </c>
      <c r="G188" s="243"/>
      <c r="H188" s="246">
        <v>0.045</v>
      </c>
      <c r="I188" s="247"/>
      <c r="J188" s="243"/>
      <c r="K188" s="243"/>
      <c r="L188" s="248"/>
      <c r="M188" s="249"/>
      <c r="N188" s="250"/>
      <c r="O188" s="250"/>
      <c r="P188" s="250"/>
      <c r="Q188" s="250"/>
      <c r="R188" s="250"/>
      <c r="S188" s="250"/>
      <c r="T188" s="251"/>
      <c r="AT188" s="252" t="s">
        <v>232</v>
      </c>
      <c r="AU188" s="252" t="s">
        <v>84</v>
      </c>
      <c r="AV188" s="13" t="s">
        <v>84</v>
      </c>
      <c r="AW188" s="13" t="s">
        <v>35</v>
      </c>
      <c r="AX188" s="13" t="s">
        <v>75</v>
      </c>
      <c r="AY188" s="252" t="s">
        <v>221</v>
      </c>
    </row>
    <row r="189" spans="2:51" s="15" customFormat="1" ht="12">
      <c r="B189" s="264"/>
      <c r="C189" s="265"/>
      <c r="D189" s="229" t="s">
        <v>232</v>
      </c>
      <c r="E189" s="266" t="s">
        <v>21</v>
      </c>
      <c r="F189" s="267" t="s">
        <v>322</v>
      </c>
      <c r="G189" s="265"/>
      <c r="H189" s="268">
        <v>2.361</v>
      </c>
      <c r="I189" s="269"/>
      <c r="J189" s="265"/>
      <c r="K189" s="265"/>
      <c r="L189" s="270"/>
      <c r="M189" s="271"/>
      <c r="N189" s="272"/>
      <c r="O189" s="272"/>
      <c r="P189" s="272"/>
      <c r="Q189" s="272"/>
      <c r="R189" s="272"/>
      <c r="S189" s="272"/>
      <c r="T189" s="273"/>
      <c r="AT189" s="274" t="s">
        <v>232</v>
      </c>
      <c r="AU189" s="274" t="s">
        <v>84</v>
      </c>
      <c r="AV189" s="15" t="s">
        <v>101</v>
      </c>
      <c r="AW189" s="15" t="s">
        <v>35</v>
      </c>
      <c r="AX189" s="15" t="s">
        <v>75</v>
      </c>
      <c r="AY189" s="274" t="s">
        <v>221</v>
      </c>
    </row>
    <row r="190" spans="2:51" s="12" customFormat="1" ht="12">
      <c r="B190" s="232"/>
      <c r="C190" s="233"/>
      <c r="D190" s="229" t="s">
        <v>232</v>
      </c>
      <c r="E190" s="234" t="s">
        <v>21</v>
      </c>
      <c r="F190" s="235" t="s">
        <v>323</v>
      </c>
      <c r="G190" s="233"/>
      <c r="H190" s="234" t="s">
        <v>21</v>
      </c>
      <c r="I190" s="236"/>
      <c r="J190" s="233"/>
      <c r="K190" s="233"/>
      <c r="L190" s="237"/>
      <c r="M190" s="238"/>
      <c r="N190" s="239"/>
      <c r="O190" s="239"/>
      <c r="P190" s="239"/>
      <c r="Q190" s="239"/>
      <c r="R190" s="239"/>
      <c r="S190" s="239"/>
      <c r="T190" s="240"/>
      <c r="AT190" s="241" t="s">
        <v>232</v>
      </c>
      <c r="AU190" s="241" t="s">
        <v>84</v>
      </c>
      <c r="AV190" s="12" t="s">
        <v>82</v>
      </c>
      <c r="AW190" s="12" t="s">
        <v>35</v>
      </c>
      <c r="AX190" s="12" t="s">
        <v>75</v>
      </c>
      <c r="AY190" s="241" t="s">
        <v>221</v>
      </c>
    </row>
    <row r="191" spans="2:51" s="12" customFormat="1" ht="12">
      <c r="B191" s="232"/>
      <c r="C191" s="233"/>
      <c r="D191" s="229" t="s">
        <v>232</v>
      </c>
      <c r="E191" s="234" t="s">
        <v>21</v>
      </c>
      <c r="F191" s="235" t="s">
        <v>251</v>
      </c>
      <c r="G191" s="233"/>
      <c r="H191" s="234" t="s">
        <v>21</v>
      </c>
      <c r="I191" s="236"/>
      <c r="J191" s="233"/>
      <c r="K191" s="233"/>
      <c r="L191" s="237"/>
      <c r="M191" s="238"/>
      <c r="N191" s="239"/>
      <c r="O191" s="239"/>
      <c r="P191" s="239"/>
      <c r="Q191" s="239"/>
      <c r="R191" s="239"/>
      <c r="S191" s="239"/>
      <c r="T191" s="240"/>
      <c r="AT191" s="241" t="s">
        <v>232</v>
      </c>
      <c r="AU191" s="241" t="s">
        <v>84</v>
      </c>
      <c r="AV191" s="12" t="s">
        <v>82</v>
      </c>
      <c r="AW191" s="12" t="s">
        <v>35</v>
      </c>
      <c r="AX191" s="12" t="s">
        <v>75</v>
      </c>
      <c r="AY191" s="241" t="s">
        <v>221</v>
      </c>
    </row>
    <row r="192" spans="2:51" s="13" customFormat="1" ht="12">
      <c r="B192" s="242"/>
      <c r="C192" s="243"/>
      <c r="D192" s="229" t="s">
        <v>232</v>
      </c>
      <c r="E192" s="244" t="s">
        <v>21</v>
      </c>
      <c r="F192" s="245" t="s">
        <v>324</v>
      </c>
      <c r="G192" s="243"/>
      <c r="H192" s="246">
        <v>0.478</v>
      </c>
      <c r="I192" s="247"/>
      <c r="J192" s="243"/>
      <c r="K192" s="243"/>
      <c r="L192" s="248"/>
      <c r="M192" s="249"/>
      <c r="N192" s="250"/>
      <c r="O192" s="250"/>
      <c r="P192" s="250"/>
      <c r="Q192" s="250"/>
      <c r="R192" s="250"/>
      <c r="S192" s="250"/>
      <c r="T192" s="251"/>
      <c r="AT192" s="252" t="s">
        <v>232</v>
      </c>
      <c r="AU192" s="252" t="s">
        <v>84</v>
      </c>
      <c r="AV192" s="13" t="s">
        <v>84</v>
      </c>
      <c r="AW192" s="13" t="s">
        <v>35</v>
      </c>
      <c r="AX192" s="13" t="s">
        <v>75</v>
      </c>
      <c r="AY192" s="252" t="s">
        <v>221</v>
      </c>
    </row>
    <row r="193" spans="2:51" s="12" customFormat="1" ht="12">
      <c r="B193" s="232"/>
      <c r="C193" s="233"/>
      <c r="D193" s="229" t="s">
        <v>232</v>
      </c>
      <c r="E193" s="234" t="s">
        <v>21</v>
      </c>
      <c r="F193" s="235" t="s">
        <v>254</v>
      </c>
      <c r="G193" s="233"/>
      <c r="H193" s="234" t="s">
        <v>21</v>
      </c>
      <c r="I193" s="236"/>
      <c r="J193" s="233"/>
      <c r="K193" s="233"/>
      <c r="L193" s="237"/>
      <c r="M193" s="238"/>
      <c r="N193" s="239"/>
      <c r="O193" s="239"/>
      <c r="P193" s="239"/>
      <c r="Q193" s="239"/>
      <c r="R193" s="239"/>
      <c r="S193" s="239"/>
      <c r="T193" s="240"/>
      <c r="AT193" s="241" t="s">
        <v>232</v>
      </c>
      <c r="AU193" s="241" t="s">
        <v>84</v>
      </c>
      <c r="AV193" s="12" t="s">
        <v>82</v>
      </c>
      <c r="AW193" s="12" t="s">
        <v>35</v>
      </c>
      <c r="AX193" s="12" t="s">
        <v>75</v>
      </c>
      <c r="AY193" s="241" t="s">
        <v>221</v>
      </c>
    </row>
    <row r="194" spans="2:51" s="13" customFormat="1" ht="12">
      <c r="B194" s="242"/>
      <c r="C194" s="243"/>
      <c r="D194" s="229" t="s">
        <v>232</v>
      </c>
      <c r="E194" s="244" t="s">
        <v>21</v>
      </c>
      <c r="F194" s="245" t="s">
        <v>325</v>
      </c>
      <c r="G194" s="243"/>
      <c r="H194" s="246">
        <v>0.502</v>
      </c>
      <c r="I194" s="247"/>
      <c r="J194" s="243"/>
      <c r="K194" s="243"/>
      <c r="L194" s="248"/>
      <c r="M194" s="249"/>
      <c r="N194" s="250"/>
      <c r="O194" s="250"/>
      <c r="P194" s="250"/>
      <c r="Q194" s="250"/>
      <c r="R194" s="250"/>
      <c r="S194" s="250"/>
      <c r="T194" s="251"/>
      <c r="AT194" s="252" t="s">
        <v>232</v>
      </c>
      <c r="AU194" s="252" t="s">
        <v>84</v>
      </c>
      <c r="AV194" s="13" t="s">
        <v>84</v>
      </c>
      <c r="AW194" s="13" t="s">
        <v>35</v>
      </c>
      <c r="AX194" s="13" t="s">
        <v>75</v>
      </c>
      <c r="AY194" s="252" t="s">
        <v>221</v>
      </c>
    </row>
    <row r="195" spans="2:51" s="14" customFormat="1" ht="12">
      <c r="B195" s="253"/>
      <c r="C195" s="254"/>
      <c r="D195" s="229" t="s">
        <v>232</v>
      </c>
      <c r="E195" s="255" t="s">
        <v>21</v>
      </c>
      <c r="F195" s="256" t="s">
        <v>235</v>
      </c>
      <c r="G195" s="254"/>
      <c r="H195" s="257">
        <v>3.341</v>
      </c>
      <c r="I195" s="258"/>
      <c r="J195" s="254"/>
      <c r="K195" s="254"/>
      <c r="L195" s="259"/>
      <c r="M195" s="260"/>
      <c r="N195" s="261"/>
      <c r="O195" s="261"/>
      <c r="P195" s="261"/>
      <c r="Q195" s="261"/>
      <c r="R195" s="261"/>
      <c r="S195" s="261"/>
      <c r="T195" s="262"/>
      <c r="AT195" s="263" t="s">
        <v>232</v>
      </c>
      <c r="AU195" s="263" t="s">
        <v>84</v>
      </c>
      <c r="AV195" s="14" t="s">
        <v>228</v>
      </c>
      <c r="AW195" s="14" t="s">
        <v>35</v>
      </c>
      <c r="AX195" s="14" t="s">
        <v>82</v>
      </c>
      <c r="AY195" s="263" t="s">
        <v>221</v>
      </c>
    </row>
    <row r="196" spans="2:65" s="1" customFormat="1" ht="16.5" customHeight="1">
      <c r="B196" s="39"/>
      <c r="C196" s="217" t="s">
        <v>326</v>
      </c>
      <c r="D196" s="217" t="s">
        <v>223</v>
      </c>
      <c r="E196" s="218" t="s">
        <v>327</v>
      </c>
      <c r="F196" s="219" t="s">
        <v>328</v>
      </c>
      <c r="G196" s="220" t="s">
        <v>295</v>
      </c>
      <c r="H196" s="221">
        <v>0.031</v>
      </c>
      <c r="I196" s="222"/>
      <c r="J196" s="223">
        <f>ROUND(I196*H196,2)</f>
        <v>0</v>
      </c>
      <c r="K196" s="219" t="s">
        <v>227</v>
      </c>
      <c r="L196" s="44"/>
      <c r="M196" s="224" t="s">
        <v>21</v>
      </c>
      <c r="N196" s="225" t="s">
        <v>46</v>
      </c>
      <c r="O196" s="80"/>
      <c r="P196" s="226">
        <f>O196*H196</f>
        <v>0</v>
      </c>
      <c r="Q196" s="226">
        <v>1.06277</v>
      </c>
      <c r="R196" s="226">
        <f>Q196*H196</f>
        <v>0.03294587</v>
      </c>
      <c r="S196" s="226">
        <v>0</v>
      </c>
      <c r="T196" s="227">
        <f>S196*H196</f>
        <v>0</v>
      </c>
      <c r="AR196" s="18" t="s">
        <v>228</v>
      </c>
      <c r="AT196" s="18" t="s">
        <v>223</v>
      </c>
      <c r="AU196" s="18" t="s">
        <v>84</v>
      </c>
      <c r="AY196" s="18" t="s">
        <v>221</v>
      </c>
      <c r="BE196" s="228">
        <f>IF(N196="základní",J196,0)</f>
        <v>0</v>
      </c>
      <c r="BF196" s="228">
        <f>IF(N196="snížená",J196,0)</f>
        <v>0</v>
      </c>
      <c r="BG196" s="228">
        <f>IF(N196="zákl. přenesená",J196,0)</f>
        <v>0</v>
      </c>
      <c r="BH196" s="228">
        <f>IF(N196="sníž. přenesená",J196,0)</f>
        <v>0</v>
      </c>
      <c r="BI196" s="228">
        <f>IF(N196="nulová",J196,0)</f>
        <v>0</v>
      </c>
      <c r="BJ196" s="18" t="s">
        <v>82</v>
      </c>
      <c r="BK196" s="228">
        <f>ROUND(I196*H196,2)</f>
        <v>0</v>
      </c>
      <c r="BL196" s="18" t="s">
        <v>228</v>
      </c>
      <c r="BM196" s="18" t="s">
        <v>329</v>
      </c>
    </row>
    <row r="197" spans="2:47" s="1" customFormat="1" ht="12">
      <c r="B197" s="39"/>
      <c r="C197" s="40"/>
      <c r="D197" s="229" t="s">
        <v>230</v>
      </c>
      <c r="E197" s="40"/>
      <c r="F197" s="230" t="s">
        <v>330</v>
      </c>
      <c r="G197" s="40"/>
      <c r="H197" s="40"/>
      <c r="I197" s="144"/>
      <c r="J197" s="40"/>
      <c r="K197" s="40"/>
      <c r="L197" s="44"/>
      <c r="M197" s="231"/>
      <c r="N197" s="80"/>
      <c r="O197" s="80"/>
      <c r="P197" s="80"/>
      <c r="Q197" s="80"/>
      <c r="R197" s="80"/>
      <c r="S197" s="80"/>
      <c r="T197" s="81"/>
      <c r="AT197" s="18" t="s">
        <v>230</v>
      </c>
      <c r="AU197" s="18" t="s">
        <v>84</v>
      </c>
    </row>
    <row r="198" spans="2:51" s="12" customFormat="1" ht="12">
      <c r="B198" s="232"/>
      <c r="C198" s="233"/>
      <c r="D198" s="229" t="s">
        <v>232</v>
      </c>
      <c r="E198" s="234" t="s">
        <v>21</v>
      </c>
      <c r="F198" s="235" t="s">
        <v>251</v>
      </c>
      <c r="G198" s="233"/>
      <c r="H198" s="234" t="s">
        <v>21</v>
      </c>
      <c r="I198" s="236"/>
      <c r="J198" s="233"/>
      <c r="K198" s="233"/>
      <c r="L198" s="237"/>
      <c r="M198" s="238"/>
      <c r="N198" s="239"/>
      <c r="O198" s="239"/>
      <c r="P198" s="239"/>
      <c r="Q198" s="239"/>
      <c r="R198" s="239"/>
      <c r="S198" s="239"/>
      <c r="T198" s="240"/>
      <c r="AT198" s="241" t="s">
        <v>232</v>
      </c>
      <c r="AU198" s="241" t="s">
        <v>84</v>
      </c>
      <c r="AV198" s="12" t="s">
        <v>82</v>
      </c>
      <c r="AW198" s="12" t="s">
        <v>35</v>
      </c>
      <c r="AX198" s="12" t="s">
        <v>75</v>
      </c>
      <c r="AY198" s="241" t="s">
        <v>221</v>
      </c>
    </row>
    <row r="199" spans="2:51" s="13" customFormat="1" ht="12">
      <c r="B199" s="242"/>
      <c r="C199" s="243"/>
      <c r="D199" s="229" t="s">
        <v>232</v>
      </c>
      <c r="E199" s="244" t="s">
        <v>21</v>
      </c>
      <c r="F199" s="245" t="s">
        <v>331</v>
      </c>
      <c r="G199" s="243"/>
      <c r="H199" s="246">
        <v>0.01</v>
      </c>
      <c r="I199" s="247"/>
      <c r="J199" s="243"/>
      <c r="K199" s="243"/>
      <c r="L199" s="248"/>
      <c r="M199" s="249"/>
      <c r="N199" s="250"/>
      <c r="O199" s="250"/>
      <c r="P199" s="250"/>
      <c r="Q199" s="250"/>
      <c r="R199" s="250"/>
      <c r="S199" s="250"/>
      <c r="T199" s="251"/>
      <c r="AT199" s="252" t="s">
        <v>232</v>
      </c>
      <c r="AU199" s="252" t="s">
        <v>84</v>
      </c>
      <c r="AV199" s="13" t="s">
        <v>84</v>
      </c>
      <c r="AW199" s="13" t="s">
        <v>35</v>
      </c>
      <c r="AX199" s="13" t="s">
        <v>75</v>
      </c>
      <c r="AY199" s="252" t="s">
        <v>221</v>
      </c>
    </row>
    <row r="200" spans="2:51" s="12" customFormat="1" ht="12">
      <c r="B200" s="232"/>
      <c r="C200" s="233"/>
      <c r="D200" s="229" t="s">
        <v>232</v>
      </c>
      <c r="E200" s="234" t="s">
        <v>21</v>
      </c>
      <c r="F200" s="235" t="s">
        <v>254</v>
      </c>
      <c r="G200" s="233"/>
      <c r="H200" s="234" t="s">
        <v>21</v>
      </c>
      <c r="I200" s="236"/>
      <c r="J200" s="233"/>
      <c r="K200" s="233"/>
      <c r="L200" s="237"/>
      <c r="M200" s="238"/>
      <c r="N200" s="239"/>
      <c r="O200" s="239"/>
      <c r="P200" s="239"/>
      <c r="Q200" s="239"/>
      <c r="R200" s="239"/>
      <c r="S200" s="239"/>
      <c r="T200" s="240"/>
      <c r="AT200" s="241" t="s">
        <v>232</v>
      </c>
      <c r="AU200" s="241" t="s">
        <v>84</v>
      </c>
      <c r="AV200" s="12" t="s">
        <v>82</v>
      </c>
      <c r="AW200" s="12" t="s">
        <v>35</v>
      </c>
      <c r="AX200" s="12" t="s">
        <v>75</v>
      </c>
      <c r="AY200" s="241" t="s">
        <v>221</v>
      </c>
    </row>
    <row r="201" spans="2:51" s="13" customFormat="1" ht="12">
      <c r="B201" s="242"/>
      <c r="C201" s="243"/>
      <c r="D201" s="229" t="s">
        <v>232</v>
      </c>
      <c r="E201" s="244" t="s">
        <v>21</v>
      </c>
      <c r="F201" s="245" t="s">
        <v>332</v>
      </c>
      <c r="G201" s="243"/>
      <c r="H201" s="246">
        <v>0.021</v>
      </c>
      <c r="I201" s="247"/>
      <c r="J201" s="243"/>
      <c r="K201" s="243"/>
      <c r="L201" s="248"/>
      <c r="M201" s="249"/>
      <c r="N201" s="250"/>
      <c r="O201" s="250"/>
      <c r="P201" s="250"/>
      <c r="Q201" s="250"/>
      <c r="R201" s="250"/>
      <c r="S201" s="250"/>
      <c r="T201" s="251"/>
      <c r="AT201" s="252" t="s">
        <v>232</v>
      </c>
      <c r="AU201" s="252" t="s">
        <v>84</v>
      </c>
      <c r="AV201" s="13" t="s">
        <v>84</v>
      </c>
      <c r="AW201" s="13" t="s">
        <v>35</v>
      </c>
      <c r="AX201" s="13" t="s">
        <v>75</v>
      </c>
      <c r="AY201" s="252" t="s">
        <v>221</v>
      </c>
    </row>
    <row r="202" spans="2:51" s="14" customFormat="1" ht="12">
      <c r="B202" s="253"/>
      <c r="C202" s="254"/>
      <c r="D202" s="229" t="s">
        <v>232</v>
      </c>
      <c r="E202" s="255" t="s">
        <v>21</v>
      </c>
      <c r="F202" s="256" t="s">
        <v>235</v>
      </c>
      <c r="G202" s="254"/>
      <c r="H202" s="257">
        <v>0.031</v>
      </c>
      <c r="I202" s="258"/>
      <c r="J202" s="254"/>
      <c r="K202" s="254"/>
      <c r="L202" s="259"/>
      <c r="M202" s="260"/>
      <c r="N202" s="261"/>
      <c r="O202" s="261"/>
      <c r="P202" s="261"/>
      <c r="Q202" s="261"/>
      <c r="R202" s="261"/>
      <c r="S202" s="261"/>
      <c r="T202" s="262"/>
      <c r="AT202" s="263" t="s">
        <v>232</v>
      </c>
      <c r="AU202" s="263" t="s">
        <v>84</v>
      </c>
      <c r="AV202" s="14" t="s">
        <v>228</v>
      </c>
      <c r="AW202" s="14" t="s">
        <v>35</v>
      </c>
      <c r="AX202" s="14" t="s">
        <v>82</v>
      </c>
      <c r="AY202" s="263" t="s">
        <v>221</v>
      </c>
    </row>
    <row r="203" spans="2:65" s="1" customFormat="1" ht="16.5" customHeight="1">
      <c r="B203" s="39"/>
      <c r="C203" s="217" t="s">
        <v>333</v>
      </c>
      <c r="D203" s="217" t="s">
        <v>223</v>
      </c>
      <c r="E203" s="218" t="s">
        <v>334</v>
      </c>
      <c r="F203" s="219" t="s">
        <v>335</v>
      </c>
      <c r="G203" s="220" t="s">
        <v>226</v>
      </c>
      <c r="H203" s="221">
        <v>1.388</v>
      </c>
      <c r="I203" s="222"/>
      <c r="J203" s="223">
        <f>ROUND(I203*H203,2)</f>
        <v>0</v>
      </c>
      <c r="K203" s="219" t="s">
        <v>227</v>
      </c>
      <c r="L203" s="44"/>
      <c r="M203" s="224" t="s">
        <v>21</v>
      </c>
      <c r="N203" s="225" t="s">
        <v>46</v>
      </c>
      <c r="O203" s="80"/>
      <c r="P203" s="226">
        <f>O203*H203</f>
        <v>0</v>
      </c>
      <c r="Q203" s="226">
        <v>2.25634</v>
      </c>
      <c r="R203" s="226">
        <f>Q203*H203</f>
        <v>3.1317999199999993</v>
      </c>
      <c r="S203" s="226">
        <v>0</v>
      </c>
      <c r="T203" s="227">
        <f>S203*H203</f>
        <v>0</v>
      </c>
      <c r="AR203" s="18" t="s">
        <v>228</v>
      </c>
      <c r="AT203" s="18" t="s">
        <v>223</v>
      </c>
      <c r="AU203" s="18" t="s">
        <v>84</v>
      </c>
      <c r="AY203" s="18" t="s">
        <v>221</v>
      </c>
      <c r="BE203" s="228">
        <f>IF(N203="základní",J203,0)</f>
        <v>0</v>
      </c>
      <c r="BF203" s="228">
        <f>IF(N203="snížená",J203,0)</f>
        <v>0</v>
      </c>
      <c r="BG203" s="228">
        <f>IF(N203="zákl. přenesená",J203,0)</f>
        <v>0</v>
      </c>
      <c r="BH203" s="228">
        <f>IF(N203="sníž. přenesená",J203,0)</f>
        <v>0</v>
      </c>
      <c r="BI203" s="228">
        <f>IF(N203="nulová",J203,0)</f>
        <v>0</v>
      </c>
      <c r="BJ203" s="18" t="s">
        <v>82</v>
      </c>
      <c r="BK203" s="228">
        <f>ROUND(I203*H203,2)</f>
        <v>0</v>
      </c>
      <c r="BL203" s="18" t="s">
        <v>228</v>
      </c>
      <c r="BM203" s="18" t="s">
        <v>336</v>
      </c>
    </row>
    <row r="204" spans="2:47" s="1" customFormat="1" ht="12">
      <c r="B204" s="39"/>
      <c r="C204" s="40"/>
      <c r="D204" s="229" t="s">
        <v>230</v>
      </c>
      <c r="E204" s="40"/>
      <c r="F204" s="230" t="s">
        <v>337</v>
      </c>
      <c r="G204" s="40"/>
      <c r="H204" s="40"/>
      <c r="I204" s="144"/>
      <c r="J204" s="40"/>
      <c r="K204" s="40"/>
      <c r="L204" s="44"/>
      <c r="M204" s="231"/>
      <c r="N204" s="80"/>
      <c r="O204" s="80"/>
      <c r="P204" s="80"/>
      <c r="Q204" s="80"/>
      <c r="R204" s="80"/>
      <c r="S204" s="80"/>
      <c r="T204" s="81"/>
      <c r="AT204" s="18" t="s">
        <v>230</v>
      </c>
      <c r="AU204" s="18" t="s">
        <v>84</v>
      </c>
    </row>
    <row r="205" spans="2:51" s="12" customFormat="1" ht="12">
      <c r="B205" s="232"/>
      <c r="C205" s="233"/>
      <c r="D205" s="229" t="s">
        <v>232</v>
      </c>
      <c r="E205" s="234" t="s">
        <v>21</v>
      </c>
      <c r="F205" s="235" t="s">
        <v>251</v>
      </c>
      <c r="G205" s="233"/>
      <c r="H205" s="234" t="s">
        <v>21</v>
      </c>
      <c r="I205" s="236"/>
      <c r="J205" s="233"/>
      <c r="K205" s="233"/>
      <c r="L205" s="237"/>
      <c r="M205" s="238"/>
      <c r="N205" s="239"/>
      <c r="O205" s="239"/>
      <c r="P205" s="239"/>
      <c r="Q205" s="239"/>
      <c r="R205" s="239"/>
      <c r="S205" s="239"/>
      <c r="T205" s="240"/>
      <c r="AT205" s="241" t="s">
        <v>232</v>
      </c>
      <c r="AU205" s="241" t="s">
        <v>84</v>
      </c>
      <c r="AV205" s="12" t="s">
        <v>82</v>
      </c>
      <c r="AW205" s="12" t="s">
        <v>35</v>
      </c>
      <c r="AX205" s="12" t="s">
        <v>75</v>
      </c>
      <c r="AY205" s="241" t="s">
        <v>221</v>
      </c>
    </row>
    <row r="206" spans="2:51" s="13" customFormat="1" ht="12">
      <c r="B206" s="242"/>
      <c r="C206" s="243"/>
      <c r="D206" s="229" t="s">
        <v>232</v>
      </c>
      <c r="E206" s="244" t="s">
        <v>21</v>
      </c>
      <c r="F206" s="245" t="s">
        <v>338</v>
      </c>
      <c r="G206" s="243"/>
      <c r="H206" s="246">
        <v>0.383</v>
      </c>
      <c r="I206" s="247"/>
      <c r="J206" s="243"/>
      <c r="K206" s="243"/>
      <c r="L206" s="248"/>
      <c r="M206" s="249"/>
      <c r="N206" s="250"/>
      <c r="O206" s="250"/>
      <c r="P206" s="250"/>
      <c r="Q206" s="250"/>
      <c r="R206" s="250"/>
      <c r="S206" s="250"/>
      <c r="T206" s="251"/>
      <c r="AT206" s="252" t="s">
        <v>232</v>
      </c>
      <c r="AU206" s="252" t="s">
        <v>84</v>
      </c>
      <c r="AV206" s="13" t="s">
        <v>84</v>
      </c>
      <c r="AW206" s="13" t="s">
        <v>35</v>
      </c>
      <c r="AX206" s="13" t="s">
        <v>75</v>
      </c>
      <c r="AY206" s="252" t="s">
        <v>221</v>
      </c>
    </row>
    <row r="207" spans="2:51" s="12" customFormat="1" ht="12">
      <c r="B207" s="232"/>
      <c r="C207" s="233"/>
      <c r="D207" s="229" t="s">
        <v>232</v>
      </c>
      <c r="E207" s="234" t="s">
        <v>21</v>
      </c>
      <c r="F207" s="235" t="s">
        <v>254</v>
      </c>
      <c r="G207" s="233"/>
      <c r="H207" s="234" t="s">
        <v>21</v>
      </c>
      <c r="I207" s="236"/>
      <c r="J207" s="233"/>
      <c r="K207" s="233"/>
      <c r="L207" s="237"/>
      <c r="M207" s="238"/>
      <c r="N207" s="239"/>
      <c r="O207" s="239"/>
      <c r="P207" s="239"/>
      <c r="Q207" s="239"/>
      <c r="R207" s="239"/>
      <c r="S207" s="239"/>
      <c r="T207" s="240"/>
      <c r="AT207" s="241" t="s">
        <v>232</v>
      </c>
      <c r="AU207" s="241" t="s">
        <v>84</v>
      </c>
      <c r="AV207" s="12" t="s">
        <v>82</v>
      </c>
      <c r="AW207" s="12" t="s">
        <v>35</v>
      </c>
      <c r="AX207" s="12" t="s">
        <v>75</v>
      </c>
      <c r="AY207" s="241" t="s">
        <v>221</v>
      </c>
    </row>
    <row r="208" spans="2:51" s="13" customFormat="1" ht="12">
      <c r="B208" s="242"/>
      <c r="C208" s="243"/>
      <c r="D208" s="229" t="s">
        <v>232</v>
      </c>
      <c r="E208" s="244" t="s">
        <v>21</v>
      </c>
      <c r="F208" s="245" t="s">
        <v>339</v>
      </c>
      <c r="G208" s="243"/>
      <c r="H208" s="246">
        <v>1.005</v>
      </c>
      <c r="I208" s="247"/>
      <c r="J208" s="243"/>
      <c r="K208" s="243"/>
      <c r="L208" s="248"/>
      <c r="M208" s="249"/>
      <c r="N208" s="250"/>
      <c r="O208" s="250"/>
      <c r="P208" s="250"/>
      <c r="Q208" s="250"/>
      <c r="R208" s="250"/>
      <c r="S208" s="250"/>
      <c r="T208" s="251"/>
      <c r="AT208" s="252" t="s">
        <v>232</v>
      </c>
      <c r="AU208" s="252" t="s">
        <v>84</v>
      </c>
      <c r="AV208" s="13" t="s">
        <v>84</v>
      </c>
      <c r="AW208" s="13" t="s">
        <v>35</v>
      </c>
      <c r="AX208" s="13" t="s">
        <v>75</v>
      </c>
      <c r="AY208" s="252" t="s">
        <v>221</v>
      </c>
    </row>
    <row r="209" spans="2:51" s="14" customFormat="1" ht="12">
      <c r="B209" s="253"/>
      <c r="C209" s="254"/>
      <c r="D209" s="229" t="s">
        <v>232</v>
      </c>
      <c r="E209" s="255" t="s">
        <v>21</v>
      </c>
      <c r="F209" s="256" t="s">
        <v>235</v>
      </c>
      <c r="G209" s="254"/>
      <c r="H209" s="257">
        <v>1.388</v>
      </c>
      <c r="I209" s="258"/>
      <c r="J209" s="254"/>
      <c r="K209" s="254"/>
      <c r="L209" s="259"/>
      <c r="M209" s="260"/>
      <c r="N209" s="261"/>
      <c r="O209" s="261"/>
      <c r="P209" s="261"/>
      <c r="Q209" s="261"/>
      <c r="R209" s="261"/>
      <c r="S209" s="261"/>
      <c r="T209" s="262"/>
      <c r="AT209" s="263" t="s">
        <v>232</v>
      </c>
      <c r="AU209" s="263" t="s">
        <v>84</v>
      </c>
      <c r="AV209" s="14" t="s">
        <v>228</v>
      </c>
      <c r="AW209" s="14" t="s">
        <v>35</v>
      </c>
      <c r="AX209" s="14" t="s">
        <v>82</v>
      </c>
      <c r="AY209" s="263" t="s">
        <v>221</v>
      </c>
    </row>
    <row r="210" spans="2:65" s="1" customFormat="1" ht="16.5" customHeight="1">
      <c r="B210" s="39"/>
      <c r="C210" s="217" t="s">
        <v>8</v>
      </c>
      <c r="D210" s="217" t="s">
        <v>223</v>
      </c>
      <c r="E210" s="218" t="s">
        <v>340</v>
      </c>
      <c r="F210" s="219" t="s">
        <v>341</v>
      </c>
      <c r="G210" s="220" t="s">
        <v>226</v>
      </c>
      <c r="H210" s="221">
        <v>17.98</v>
      </c>
      <c r="I210" s="222"/>
      <c r="J210" s="223">
        <f>ROUND(I210*H210,2)</f>
        <v>0</v>
      </c>
      <c r="K210" s="219" t="s">
        <v>227</v>
      </c>
      <c r="L210" s="44"/>
      <c r="M210" s="224" t="s">
        <v>21</v>
      </c>
      <c r="N210" s="225" t="s">
        <v>46</v>
      </c>
      <c r="O210" s="80"/>
      <c r="P210" s="226">
        <f>O210*H210</f>
        <v>0</v>
      </c>
      <c r="Q210" s="226">
        <v>2.25634</v>
      </c>
      <c r="R210" s="226">
        <f>Q210*H210</f>
        <v>40.568993199999994</v>
      </c>
      <c r="S210" s="226">
        <v>0</v>
      </c>
      <c r="T210" s="227">
        <f>S210*H210</f>
        <v>0</v>
      </c>
      <c r="AR210" s="18" t="s">
        <v>228</v>
      </c>
      <c r="AT210" s="18" t="s">
        <v>223</v>
      </c>
      <c r="AU210" s="18" t="s">
        <v>84</v>
      </c>
      <c r="AY210" s="18" t="s">
        <v>221</v>
      </c>
      <c r="BE210" s="228">
        <f>IF(N210="základní",J210,0)</f>
        <v>0</v>
      </c>
      <c r="BF210" s="228">
        <f>IF(N210="snížená",J210,0)</f>
        <v>0</v>
      </c>
      <c r="BG210" s="228">
        <f>IF(N210="zákl. přenesená",J210,0)</f>
        <v>0</v>
      </c>
      <c r="BH210" s="228">
        <f>IF(N210="sníž. přenesená",J210,0)</f>
        <v>0</v>
      </c>
      <c r="BI210" s="228">
        <f>IF(N210="nulová",J210,0)</f>
        <v>0</v>
      </c>
      <c r="BJ210" s="18" t="s">
        <v>82</v>
      </c>
      <c r="BK210" s="228">
        <f>ROUND(I210*H210,2)</f>
        <v>0</v>
      </c>
      <c r="BL210" s="18" t="s">
        <v>228</v>
      </c>
      <c r="BM210" s="18" t="s">
        <v>342</v>
      </c>
    </row>
    <row r="211" spans="2:47" s="1" customFormat="1" ht="12">
      <c r="B211" s="39"/>
      <c r="C211" s="40"/>
      <c r="D211" s="229" t="s">
        <v>230</v>
      </c>
      <c r="E211" s="40"/>
      <c r="F211" s="230" t="s">
        <v>337</v>
      </c>
      <c r="G211" s="40"/>
      <c r="H211" s="40"/>
      <c r="I211" s="144"/>
      <c r="J211" s="40"/>
      <c r="K211" s="40"/>
      <c r="L211" s="44"/>
      <c r="M211" s="231"/>
      <c r="N211" s="80"/>
      <c r="O211" s="80"/>
      <c r="P211" s="80"/>
      <c r="Q211" s="80"/>
      <c r="R211" s="80"/>
      <c r="S211" s="80"/>
      <c r="T211" s="81"/>
      <c r="AT211" s="18" t="s">
        <v>230</v>
      </c>
      <c r="AU211" s="18" t="s">
        <v>84</v>
      </c>
    </row>
    <row r="212" spans="2:51" s="12" customFormat="1" ht="12">
      <c r="B212" s="232"/>
      <c r="C212" s="233"/>
      <c r="D212" s="229" t="s">
        <v>232</v>
      </c>
      <c r="E212" s="234" t="s">
        <v>21</v>
      </c>
      <c r="F212" s="235" t="s">
        <v>251</v>
      </c>
      <c r="G212" s="233"/>
      <c r="H212" s="234" t="s">
        <v>21</v>
      </c>
      <c r="I212" s="236"/>
      <c r="J212" s="233"/>
      <c r="K212" s="233"/>
      <c r="L212" s="237"/>
      <c r="M212" s="238"/>
      <c r="N212" s="239"/>
      <c r="O212" s="239"/>
      <c r="P212" s="239"/>
      <c r="Q212" s="239"/>
      <c r="R212" s="239"/>
      <c r="S212" s="239"/>
      <c r="T212" s="240"/>
      <c r="AT212" s="241" t="s">
        <v>232</v>
      </c>
      <c r="AU212" s="241" t="s">
        <v>84</v>
      </c>
      <c r="AV212" s="12" t="s">
        <v>82</v>
      </c>
      <c r="AW212" s="12" t="s">
        <v>35</v>
      </c>
      <c r="AX212" s="12" t="s">
        <v>75</v>
      </c>
      <c r="AY212" s="241" t="s">
        <v>221</v>
      </c>
    </row>
    <row r="213" spans="2:51" s="13" customFormat="1" ht="12">
      <c r="B213" s="242"/>
      <c r="C213" s="243"/>
      <c r="D213" s="229" t="s">
        <v>232</v>
      </c>
      <c r="E213" s="244" t="s">
        <v>21</v>
      </c>
      <c r="F213" s="245" t="s">
        <v>343</v>
      </c>
      <c r="G213" s="243"/>
      <c r="H213" s="246">
        <v>3.203</v>
      </c>
      <c r="I213" s="247"/>
      <c r="J213" s="243"/>
      <c r="K213" s="243"/>
      <c r="L213" s="248"/>
      <c r="M213" s="249"/>
      <c r="N213" s="250"/>
      <c r="O213" s="250"/>
      <c r="P213" s="250"/>
      <c r="Q213" s="250"/>
      <c r="R213" s="250"/>
      <c r="S213" s="250"/>
      <c r="T213" s="251"/>
      <c r="AT213" s="252" t="s">
        <v>232</v>
      </c>
      <c r="AU213" s="252" t="s">
        <v>84</v>
      </c>
      <c r="AV213" s="13" t="s">
        <v>84</v>
      </c>
      <c r="AW213" s="13" t="s">
        <v>35</v>
      </c>
      <c r="AX213" s="13" t="s">
        <v>75</v>
      </c>
      <c r="AY213" s="252" t="s">
        <v>221</v>
      </c>
    </row>
    <row r="214" spans="2:51" s="13" customFormat="1" ht="12">
      <c r="B214" s="242"/>
      <c r="C214" s="243"/>
      <c r="D214" s="229" t="s">
        <v>232</v>
      </c>
      <c r="E214" s="244" t="s">
        <v>21</v>
      </c>
      <c r="F214" s="245" t="s">
        <v>344</v>
      </c>
      <c r="G214" s="243"/>
      <c r="H214" s="246">
        <v>0.924</v>
      </c>
      <c r="I214" s="247"/>
      <c r="J214" s="243"/>
      <c r="K214" s="243"/>
      <c r="L214" s="248"/>
      <c r="M214" s="249"/>
      <c r="N214" s="250"/>
      <c r="O214" s="250"/>
      <c r="P214" s="250"/>
      <c r="Q214" s="250"/>
      <c r="R214" s="250"/>
      <c r="S214" s="250"/>
      <c r="T214" s="251"/>
      <c r="AT214" s="252" t="s">
        <v>232</v>
      </c>
      <c r="AU214" s="252" t="s">
        <v>84</v>
      </c>
      <c r="AV214" s="13" t="s">
        <v>84</v>
      </c>
      <c r="AW214" s="13" t="s">
        <v>35</v>
      </c>
      <c r="AX214" s="13" t="s">
        <v>75</v>
      </c>
      <c r="AY214" s="252" t="s">
        <v>221</v>
      </c>
    </row>
    <row r="215" spans="2:51" s="12" customFormat="1" ht="12">
      <c r="B215" s="232"/>
      <c r="C215" s="233"/>
      <c r="D215" s="229" t="s">
        <v>232</v>
      </c>
      <c r="E215" s="234" t="s">
        <v>21</v>
      </c>
      <c r="F215" s="235" t="s">
        <v>254</v>
      </c>
      <c r="G215" s="233"/>
      <c r="H215" s="234" t="s">
        <v>21</v>
      </c>
      <c r="I215" s="236"/>
      <c r="J215" s="233"/>
      <c r="K215" s="233"/>
      <c r="L215" s="237"/>
      <c r="M215" s="238"/>
      <c r="N215" s="239"/>
      <c r="O215" s="239"/>
      <c r="P215" s="239"/>
      <c r="Q215" s="239"/>
      <c r="R215" s="239"/>
      <c r="S215" s="239"/>
      <c r="T215" s="240"/>
      <c r="AT215" s="241" t="s">
        <v>232</v>
      </c>
      <c r="AU215" s="241" t="s">
        <v>84</v>
      </c>
      <c r="AV215" s="12" t="s">
        <v>82</v>
      </c>
      <c r="AW215" s="12" t="s">
        <v>35</v>
      </c>
      <c r="AX215" s="12" t="s">
        <v>75</v>
      </c>
      <c r="AY215" s="241" t="s">
        <v>221</v>
      </c>
    </row>
    <row r="216" spans="2:51" s="13" customFormat="1" ht="12">
      <c r="B216" s="242"/>
      <c r="C216" s="243"/>
      <c r="D216" s="229" t="s">
        <v>232</v>
      </c>
      <c r="E216" s="244" t="s">
        <v>21</v>
      </c>
      <c r="F216" s="245" t="s">
        <v>345</v>
      </c>
      <c r="G216" s="243"/>
      <c r="H216" s="246">
        <v>2.183</v>
      </c>
      <c r="I216" s="247"/>
      <c r="J216" s="243"/>
      <c r="K216" s="243"/>
      <c r="L216" s="248"/>
      <c r="M216" s="249"/>
      <c r="N216" s="250"/>
      <c r="O216" s="250"/>
      <c r="P216" s="250"/>
      <c r="Q216" s="250"/>
      <c r="R216" s="250"/>
      <c r="S216" s="250"/>
      <c r="T216" s="251"/>
      <c r="AT216" s="252" t="s">
        <v>232</v>
      </c>
      <c r="AU216" s="252" t="s">
        <v>84</v>
      </c>
      <c r="AV216" s="13" t="s">
        <v>84</v>
      </c>
      <c r="AW216" s="13" t="s">
        <v>35</v>
      </c>
      <c r="AX216" s="13" t="s">
        <v>75</v>
      </c>
      <c r="AY216" s="252" t="s">
        <v>221</v>
      </c>
    </row>
    <row r="217" spans="2:51" s="13" customFormat="1" ht="12">
      <c r="B217" s="242"/>
      <c r="C217" s="243"/>
      <c r="D217" s="229" t="s">
        <v>232</v>
      </c>
      <c r="E217" s="244" t="s">
        <v>21</v>
      </c>
      <c r="F217" s="245" t="s">
        <v>346</v>
      </c>
      <c r="G217" s="243"/>
      <c r="H217" s="246">
        <v>0.6</v>
      </c>
      <c r="I217" s="247"/>
      <c r="J217" s="243"/>
      <c r="K217" s="243"/>
      <c r="L217" s="248"/>
      <c r="M217" s="249"/>
      <c r="N217" s="250"/>
      <c r="O217" s="250"/>
      <c r="P217" s="250"/>
      <c r="Q217" s="250"/>
      <c r="R217" s="250"/>
      <c r="S217" s="250"/>
      <c r="T217" s="251"/>
      <c r="AT217" s="252" t="s">
        <v>232</v>
      </c>
      <c r="AU217" s="252" t="s">
        <v>84</v>
      </c>
      <c r="AV217" s="13" t="s">
        <v>84</v>
      </c>
      <c r="AW217" s="13" t="s">
        <v>35</v>
      </c>
      <c r="AX217" s="13" t="s">
        <v>75</v>
      </c>
      <c r="AY217" s="252" t="s">
        <v>221</v>
      </c>
    </row>
    <row r="218" spans="2:51" s="13" customFormat="1" ht="12">
      <c r="B218" s="242"/>
      <c r="C218" s="243"/>
      <c r="D218" s="229" t="s">
        <v>232</v>
      </c>
      <c r="E218" s="244" t="s">
        <v>21</v>
      </c>
      <c r="F218" s="245" t="s">
        <v>347</v>
      </c>
      <c r="G218" s="243"/>
      <c r="H218" s="246">
        <v>0.406</v>
      </c>
      <c r="I218" s="247"/>
      <c r="J218" s="243"/>
      <c r="K218" s="243"/>
      <c r="L218" s="248"/>
      <c r="M218" s="249"/>
      <c r="N218" s="250"/>
      <c r="O218" s="250"/>
      <c r="P218" s="250"/>
      <c r="Q218" s="250"/>
      <c r="R218" s="250"/>
      <c r="S218" s="250"/>
      <c r="T218" s="251"/>
      <c r="AT218" s="252" t="s">
        <v>232</v>
      </c>
      <c r="AU218" s="252" t="s">
        <v>84</v>
      </c>
      <c r="AV218" s="13" t="s">
        <v>84</v>
      </c>
      <c r="AW218" s="13" t="s">
        <v>35</v>
      </c>
      <c r="AX218" s="13" t="s">
        <v>75</v>
      </c>
      <c r="AY218" s="252" t="s">
        <v>221</v>
      </c>
    </row>
    <row r="219" spans="2:51" s="13" customFormat="1" ht="12">
      <c r="B219" s="242"/>
      <c r="C219" s="243"/>
      <c r="D219" s="229" t="s">
        <v>232</v>
      </c>
      <c r="E219" s="244" t="s">
        <v>21</v>
      </c>
      <c r="F219" s="245" t="s">
        <v>258</v>
      </c>
      <c r="G219" s="243"/>
      <c r="H219" s="246">
        <v>0.194</v>
      </c>
      <c r="I219" s="247"/>
      <c r="J219" s="243"/>
      <c r="K219" s="243"/>
      <c r="L219" s="248"/>
      <c r="M219" s="249"/>
      <c r="N219" s="250"/>
      <c r="O219" s="250"/>
      <c r="P219" s="250"/>
      <c r="Q219" s="250"/>
      <c r="R219" s="250"/>
      <c r="S219" s="250"/>
      <c r="T219" s="251"/>
      <c r="AT219" s="252" t="s">
        <v>232</v>
      </c>
      <c r="AU219" s="252" t="s">
        <v>84</v>
      </c>
      <c r="AV219" s="13" t="s">
        <v>84</v>
      </c>
      <c r="AW219" s="13" t="s">
        <v>35</v>
      </c>
      <c r="AX219" s="13" t="s">
        <v>75</v>
      </c>
      <c r="AY219" s="252" t="s">
        <v>221</v>
      </c>
    </row>
    <row r="220" spans="2:51" s="12" customFormat="1" ht="12">
      <c r="B220" s="232"/>
      <c r="C220" s="233"/>
      <c r="D220" s="229" t="s">
        <v>232</v>
      </c>
      <c r="E220" s="234" t="s">
        <v>21</v>
      </c>
      <c r="F220" s="235" t="s">
        <v>259</v>
      </c>
      <c r="G220" s="233"/>
      <c r="H220" s="234" t="s">
        <v>21</v>
      </c>
      <c r="I220" s="236"/>
      <c r="J220" s="233"/>
      <c r="K220" s="233"/>
      <c r="L220" s="237"/>
      <c r="M220" s="238"/>
      <c r="N220" s="239"/>
      <c r="O220" s="239"/>
      <c r="P220" s="239"/>
      <c r="Q220" s="239"/>
      <c r="R220" s="239"/>
      <c r="S220" s="239"/>
      <c r="T220" s="240"/>
      <c r="AT220" s="241" t="s">
        <v>232</v>
      </c>
      <c r="AU220" s="241" t="s">
        <v>84</v>
      </c>
      <c r="AV220" s="12" t="s">
        <v>82</v>
      </c>
      <c r="AW220" s="12" t="s">
        <v>35</v>
      </c>
      <c r="AX220" s="12" t="s">
        <v>75</v>
      </c>
      <c r="AY220" s="241" t="s">
        <v>221</v>
      </c>
    </row>
    <row r="221" spans="2:51" s="13" customFormat="1" ht="12">
      <c r="B221" s="242"/>
      <c r="C221" s="243"/>
      <c r="D221" s="229" t="s">
        <v>232</v>
      </c>
      <c r="E221" s="244" t="s">
        <v>21</v>
      </c>
      <c r="F221" s="245" t="s">
        <v>260</v>
      </c>
      <c r="G221" s="243"/>
      <c r="H221" s="246">
        <v>1.26</v>
      </c>
      <c r="I221" s="247"/>
      <c r="J221" s="243"/>
      <c r="K221" s="243"/>
      <c r="L221" s="248"/>
      <c r="M221" s="249"/>
      <c r="N221" s="250"/>
      <c r="O221" s="250"/>
      <c r="P221" s="250"/>
      <c r="Q221" s="250"/>
      <c r="R221" s="250"/>
      <c r="S221" s="250"/>
      <c r="T221" s="251"/>
      <c r="AT221" s="252" t="s">
        <v>232</v>
      </c>
      <c r="AU221" s="252" t="s">
        <v>84</v>
      </c>
      <c r="AV221" s="13" t="s">
        <v>84</v>
      </c>
      <c r="AW221" s="13" t="s">
        <v>35</v>
      </c>
      <c r="AX221" s="13" t="s">
        <v>75</v>
      </c>
      <c r="AY221" s="252" t="s">
        <v>221</v>
      </c>
    </row>
    <row r="222" spans="2:51" s="13" customFormat="1" ht="12">
      <c r="B222" s="242"/>
      <c r="C222" s="243"/>
      <c r="D222" s="229" t="s">
        <v>232</v>
      </c>
      <c r="E222" s="244" t="s">
        <v>21</v>
      </c>
      <c r="F222" s="245" t="s">
        <v>261</v>
      </c>
      <c r="G222" s="243"/>
      <c r="H222" s="246">
        <v>2.604</v>
      </c>
      <c r="I222" s="247"/>
      <c r="J222" s="243"/>
      <c r="K222" s="243"/>
      <c r="L222" s="248"/>
      <c r="M222" s="249"/>
      <c r="N222" s="250"/>
      <c r="O222" s="250"/>
      <c r="P222" s="250"/>
      <c r="Q222" s="250"/>
      <c r="R222" s="250"/>
      <c r="S222" s="250"/>
      <c r="T222" s="251"/>
      <c r="AT222" s="252" t="s">
        <v>232</v>
      </c>
      <c r="AU222" s="252" t="s">
        <v>84</v>
      </c>
      <c r="AV222" s="13" t="s">
        <v>84</v>
      </c>
      <c r="AW222" s="13" t="s">
        <v>35</v>
      </c>
      <c r="AX222" s="13" t="s">
        <v>75</v>
      </c>
      <c r="AY222" s="252" t="s">
        <v>221</v>
      </c>
    </row>
    <row r="223" spans="2:51" s="13" customFormat="1" ht="12">
      <c r="B223" s="242"/>
      <c r="C223" s="243"/>
      <c r="D223" s="229" t="s">
        <v>232</v>
      </c>
      <c r="E223" s="244" t="s">
        <v>21</v>
      </c>
      <c r="F223" s="245" t="s">
        <v>262</v>
      </c>
      <c r="G223" s="243"/>
      <c r="H223" s="246">
        <v>2.52</v>
      </c>
      <c r="I223" s="247"/>
      <c r="J223" s="243"/>
      <c r="K223" s="243"/>
      <c r="L223" s="248"/>
      <c r="M223" s="249"/>
      <c r="N223" s="250"/>
      <c r="O223" s="250"/>
      <c r="P223" s="250"/>
      <c r="Q223" s="250"/>
      <c r="R223" s="250"/>
      <c r="S223" s="250"/>
      <c r="T223" s="251"/>
      <c r="AT223" s="252" t="s">
        <v>232</v>
      </c>
      <c r="AU223" s="252" t="s">
        <v>84</v>
      </c>
      <c r="AV223" s="13" t="s">
        <v>84</v>
      </c>
      <c r="AW223" s="13" t="s">
        <v>35</v>
      </c>
      <c r="AX223" s="13" t="s">
        <v>75</v>
      </c>
      <c r="AY223" s="252" t="s">
        <v>221</v>
      </c>
    </row>
    <row r="224" spans="2:51" s="13" customFormat="1" ht="12">
      <c r="B224" s="242"/>
      <c r="C224" s="243"/>
      <c r="D224" s="229" t="s">
        <v>232</v>
      </c>
      <c r="E224" s="244" t="s">
        <v>21</v>
      </c>
      <c r="F224" s="245" t="s">
        <v>263</v>
      </c>
      <c r="G224" s="243"/>
      <c r="H224" s="246">
        <v>3.404</v>
      </c>
      <c r="I224" s="247"/>
      <c r="J224" s="243"/>
      <c r="K224" s="243"/>
      <c r="L224" s="248"/>
      <c r="M224" s="249"/>
      <c r="N224" s="250"/>
      <c r="O224" s="250"/>
      <c r="P224" s="250"/>
      <c r="Q224" s="250"/>
      <c r="R224" s="250"/>
      <c r="S224" s="250"/>
      <c r="T224" s="251"/>
      <c r="AT224" s="252" t="s">
        <v>232</v>
      </c>
      <c r="AU224" s="252" t="s">
        <v>84</v>
      </c>
      <c r="AV224" s="13" t="s">
        <v>84</v>
      </c>
      <c r="AW224" s="13" t="s">
        <v>35</v>
      </c>
      <c r="AX224" s="13" t="s">
        <v>75</v>
      </c>
      <c r="AY224" s="252" t="s">
        <v>221</v>
      </c>
    </row>
    <row r="225" spans="2:51" s="13" customFormat="1" ht="12">
      <c r="B225" s="242"/>
      <c r="C225" s="243"/>
      <c r="D225" s="229" t="s">
        <v>232</v>
      </c>
      <c r="E225" s="244" t="s">
        <v>21</v>
      </c>
      <c r="F225" s="245" t="s">
        <v>264</v>
      </c>
      <c r="G225" s="243"/>
      <c r="H225" s="246">
        <v>0.158</v>
      </c>
      <c r="I225" s="247"/>
      <c r="J225" s="243"/>
      <c r="K225" s="243"/>
      <c r="L225" s="248"/>
      <c r="M225" s="249"/>
      <c r="N225" s="250"/>
      <c r="O225" s="250"/>
      <c r="P225" s="250"/>
      <c r="Q225" s="250"/>
      <c r="R225" s="250"/>
      <c r="S225" s="250"/>
      <c r="T225" s="251"/>
      <c r="AT225" s="252" t="s">
        <v>232</v>
      </c>
      <c r="AU225" s="252" t="s">
        <v>84</v>
      </c>
      <c r="AV225" s="13" t="s">
        <v>84</v>
      </c>
      <c r="AW225" s="13" t="s">
        <v>35</v>
      </c>
      <c r="AX225" s="13" t="s">
        <v>75</v>
      </c>
      <c r="AY225" s="252" t="s">
        <v>221</v>
      </c>
    </row>
    <row r="226" spans="2:51" s="15" customFormat="1" ht="12">
      <c r="B226" s="264"/>
      <c r="C226" s="265"/>
      <c r="D226" s="229" t="s">
        <v>232</v>
      </c>
      <c r="E226" s="266" t="s">
        <v>21</v>
      </c>
      <c r="F226" s="267" t="s">
        <v>322</v>
      </c>
      <c r="G226" s="265"/>
      <c r="H226" s="268">
        <v>17.456</v>
      </c>
      <c r="I226" s="269"/>
      <c r="J226" s="265"/>
      <c r="K226" s="265"/>
      <c r="L226" s="270"/>
      <c r="M226" s="271"/>
      <c r="N226" s="272"/>
      <c r="O226" s="272"/>
      <c r="P226" s="272"/>
      <c r="Q226" s="272"/>
      <c r="R226" s="272"/>
      <c r="S226" s="272"/>
      <c r="T226" s="273"/>
      <c r="AT226" s="274" t="s">
        <v>232</v>
      </c>
      <c r="AU226" s="274" t="s">
        <v>84</v>
      </c>
      <c r="AV226" s="15" t="s">
        <v>101</v>
      </c>
      <c r="AW226" s="15" t="s">
        <v>35</v>
      </c>
      <c r="AX226" s="15" t="s">
        <v>75</v>
      </c>
      <c r="AY226" s="274" t="s">
        <v>221</v>
      </c>
    </row>
    <row r="227" spans="2:51" s="12" customFormat="1" ht="12">
      <c r="B227" s="232"/>
      <c r="C227" s="233"/>
      <c r="D227" s="229" t="s">
        <v>232</v>
      </c>
      <c r="E227" s="234" t="s">
        <v>21</v>
      </c>
      <c r="F227" s="235" t="s">
        <v>348</v>
      </c>
      <c r="G227" s="233"/>
      <c r="H227" s="234" t="s">
        <v>21</v>
      </c>
      <c r="I227" s="236"/>
      <c r="J227" s="233"/>
      <c r="K227" s="233"/>
      <c r="L227" s="237"/>
      <c r="M227" s="238"/>
      <c r="N227" s="239"/>
      <c r="O227" s="239"/>
      <c r="P227" s="239"/>
      <c r="Q227" s="239"/>
      <c r="R227" s="239"/>
      <c r="S227" s="239"/>
      <c r="T227" s="240"/>
      <c r="AT227" s="241" t="s">
        <v>232</v>
      </c>
      <c r="AU227" s="241" t="s">
        <v>84</v>
      </c>
      <c r="AV227" s="12" t="s">
        <v>82</v>
      </c>
      <c r="AW227" s="12" t="s">
        <v>35</v>
      </c>
      <c r="AX227" s="12" t="s">
        <v>75</v>
      </c>
      <c r="AY227" s="241" t="s">
        <v>221</v>
      </c>
    </row>
    <row r="228" spans="2:51" s="13" customFormat="1" ht="12">
      <c r="B228" s="242"/>
      <c r="C228" s="243"/>
      <c r="D228" s="229" t="s">
        <v>232</v>
      </c>
      <c r="E228" s="244" t="s">
        <v>21</v>
      </c>
      <c r="F228" s="245" t="s">
        <v>349</v>
      </c>
      <c r="G228" s="243"/>
      <c r="H228" s="246">
        <v>0.524</v>
      </c>
      <c r="I228" s="247"/>
      <c r="J228" s="243"/>
      <c r="K228" s="243"/>
      <c r="L228" s="248"/>
      <c r="M228" s="249"/>
      <c r="N228" s="250"/>
      <c r="O228" s="250"/>
      <c r="P228" s="250"/>
      <c r="Q228" s="250"/>
      <c r="R228" s="250"/>
      <c r="S228" s="250"/>
      <c r="T228" s="251"/>
      <c r="AT228" s="252" t="s">
        <v>232</v>
      </c>
      <c r="AU228" s="252" t="s">
        <v>84</v>
      </c>
      <c r="AV228" s="13" t="s">
        <v>84</v>
      </c>
      <c r="AW228" s="13" t="s">
        <v>35</v>
      </c>
      <c r="AX228" s="13" t="s">
        <v>75</v>
      </c>
      <c r="AY228" s="252" t="s">
        <v>221</v>
      </c>
    </row>
    <row r="229" spans="2:51" s="14" customFormat="1" ht="12">
      <c r="B229" s="253"/>
      <c r="C229" s="254"/>
      <c r="D229" s="229" t="s">
        <v>232</v>
      </c>
      <c r="E229" s="255" t="s">
        <v>21</v>
      </c>
      <c r="F229" s="256" t="s">
        <v>235</v>
      </c>
      <c r="G229" s="254"/>
      <c r="H229" s="257">
        <v>17.98</v>
      </c>
      <c r="I229" s="258"/>
      <c r="J229" s="254"/>
      <c r="K229" s="254"/>
      <c r="L229" s="259"/>
      <c r="M229" s="260"/>
      <c r="N229" s="261"/>
      <c r="O229" s="261"/>
      <c r="P229" s="261"/>
      <c r="Q229" s="261"/>
      <c r="R229" s="261"/>
      <c r="S229" s="261"/>
      <c r="T229" s="262"/>
      <c r="AT229" s="263" t="s">
        <v>232</v>
      </c>
      <c r="AU229" s="263" t="s">
        <v>84</v>
      </c>
      <c r="AV229" s="14" t="s">
        <v>228</v>
      </c>
      <c r="AW229" s="14" t="s">
        <v>35</v>
      </c>
      <c r="AX229" s="14" t="s">
        <v>82</v>
      </c>
      <c r="AY229" s="263" t="s">
        <v>221</v>
      </c>
    </row>
    <row r="230" spans="2:65" s="1" customFormat="1" ht="22.5" customHeight="1">
      <c r="B230" s="39"/>
      <c r="C230" s="217" t="s">
        <v>350</v>
      </c>
      <c r="D230" s="217" t="s">
        <v>223</v>
      </c>
      <c r="E230" s="218" t="s">
        <v>351</v>
      </c>
      <c r="F230" s="219" t="s">
        <v>352</v>
      </c>
      <c r="G230" s="220" t="s">
        <v>226</v>
      </c>
      <c r="H230" s="221">
        <v>4.58</v>
      </c>
      <c r="I230" s="222"/>
      <c r="J230" s="223">
        <f>ROUND(I230*H230,2)</f>
        <v>0</v>
      </c>
      <c r="K230" s="219" t="s">
        <v>227</v>
      </c>
      <c r="L230" s="44"/>
      <c r="M230" s="224" t="s">
        <v>21</v>
      </c>
      <c r="N230" s="225" t="s">
        <v>46</v>
      </c>
      <c r="O230" s="80"/>
      <c r="P230" s="226">
        <f>O230*H230</f>
        <v>0</v>
      </c>
      <c r="Q230" s="226">
        <v>2.25634</v>
      </c>
      <c r="R230" s="226">
        <f>Q230*H230</f>
        <v>10.3340372</v>
      </c>
      <c r="S230" s="226">
        <v>0</v>
      </c>
      <c r="T230" s="227">
        <f>S230*H230</f>
        <v>0</v>
      </c>
      <c r="AR230" s="18" t="s">
        <v>228</v>
      </c>
      <c r="AT230" s="18" t="s">
        <v>223</v>
      </c>
      <c r="AU230" s="18" t="s">
        <v>84</v>
      </c>
      <c r="AY230" s="18" t="s">
        <v>221</v>
      </c>
      <c r="BE230" s="228">
        <f>IF(N230="základní",J230,0)</f>
        <v>0</v>
      </c>
      <c r="BF230" s="228">
        <f>IF(N230="snížená",J230,0)</f>
        <v>0</v>
      </c>
      <c r="BG230" s="228">
        <f>IF(N230="zákl. přenesená",J230,0)</f>
        <v>0</v>
      </c>
      <c r="BH230" s="228">
        <f>IF(N230="sníž. přenesená",J230,0)</f>
        <v>0</v>
      </c>
      <c r="BI230" s="228">
        <f>IF(N230="nulová",J230,0)</f>
        <v>0</v>
      </c>
      <c r="BJ230" s="18" t="s">
        <v>82</v>
      </c>
      <c r="BK230" s="228">
        <f>ROUND(I230*H230,2)</f>
        <v>0</v>
      </c>
      <c r="BL230" s="18" t="s">
        <v>228</v>
      </c>
      <c r="BM230" s="18" t="s">
        <v>353</v>
      </c>
    </row>
    <row r="231" spans="2:51" s="12" customFormat="1" ht="12">
      <c r="B231" s="232"/>
      <c r="C231" s="233"/>
      <c r="D231" s="229" t="s">
        <v>232</v>
      </c>
      <c r="E231" s="234" t="s">
        <v>21</v>
      </c>
      <c r="F231" s="235" t="s">
        <v>244</v>
      </c>
      <c r="G231" s="233"/>
      <c r="H231" s="234" t="s">
        <v>21</v>
      </c>
      <c r="I231" s="236"/>
      <c r="J231" s="233"/>
      <c r="K231" s="233"/>
      <c r="L231" s="237"/>
      <c r="M231" s="238"/>
      <c r="N231" s="239"/>
      <c r="O231" s="239"/>
      <c r="P231" s="239"/>
      <c r="Q231" s="239"/>
      <c r="R231" s="239"/>
      <c r="S231" s="239"/>
      <c r="T231" s="240"/>
      <c r="AT231" s="241" t="s">
        <v>232</v>
      </c>
      <c r="AU231" s="241" t="s">
        <v>84</v>
      </c>
      <c r="AV231" s="12" t="s">
        <v>82</v>
      </c>
      <c r="AW231" s="12" t="s">
        <v>35</v>
      </c>
      <c r="AX231" s="12" t="s">
        <v>75</v>
      </c>
      <c r="AY231" s="241" t="s">
        <v>221</v>
      </c>
    </row>
    <row r="232" spans="2:51" s="13" customFormat="1" ht="12">
      <c r="B232" s="242"/>
      <c r="C232" s="243"/>
      <c r="D232" s="229" t="s">
        <v>232</v>
      </c>
      <c r="E232" s="244" t="s">
        <v>21</v>
      </c>
      <c r="F232" s="245" t="s">
        <v>245</v>
      </c>
      <c r="G232" s="243"/>
      <c r="H232" s="246">
        <v>2.139</v>
      </c>
      <c r="I232" s="247"/>
      <c r="J232" s="243"/>
      <c r="K232" s="243"/>
      <c r="L232" s="248"/>
      <c r="M232" s="249"/>
      <c r="N232" s="250"/>
      <c r="O232" s="250"/>
      <c r="P232" s="250"/>
      <c r="Q232" s="250"/>
      <c r="R232" s="250"/>
      <c r="S232" s="250"/>
      <c r="T232" s="251"/>
      <c r="AT232" s="252" t="s">
        <v>232</v>
      </c>
      <c r="AU232" s="252" t="s">
        <v>84</v>
      </c>
      <c r="AV232" s="13" t="s">
        <v>84</v>
      </c>
      <c r="AW232" s="13" t="s">
        <v>35</v>
      </c>
      <c r="AX232" s="13" t="s">
        <v>75</v>
      </c>
      <c r="AY232" s="252" t="s">
        <v>221</v>
      </c>
    </row>
    <row r="233" spans="2:51" s="13" customFormat="1" ht="12">
      <c r="B233" s="242"/>
      <c r="C233" s="243"/>
      <c r="D233" s="229" t="s">
        <v>232</v>
      </c>
      <c r="E233" s="244" t="s">
        <v>21</v>
      </c>
      <c r="F233" s="245" t="s">
        <v>246</v>
      </c>
      <c r="G233" s="243"/>
      <c r="H233" s="246">
        <v>2.441</v>
      </c>
      <c r="I233" s="247"/>
      <c r="J233" s="243"/>
      <c r="K233" s="243"/>
      <c r="L233" s="248"/>
      <c r="M233" s="249"/>
      <c r="N233" s="250"/>
      <c r="O233" s="250"/>
      <c r="P233" s="250"/>
      <c r="Q233" s="250"/>
      <c r="R233" s="250"/>
      <c r="S233" s="250"/>
      <c r="T233" s="251"/>
      <c r="AT233" s="252" t="s">
        <v>232</v>
      </c>
      <c r="AU233" s="252" t="s">
        <v>84</v>
      </c>
      <c r="AV233" s="13" t="s">
        <v>84</v>
      </c>
      <c r="AW233" s="13" t="s">
        <v>35</v>
      </c>
      <c r="AX233" s="13" t="s">
        <v>75</v>
      </c>
      <c r="AY233" s="252" t="s">
        <v>221</v>
      </c>
    </row>
    <row r="234" spans="2:51" s="14" customFormat="1" ht="12">
      <c r="B234" s="253"/>
      <c r="C234" s="254"/>
      <c r="D234" s="229" t="s">
        <v>232</v>
      </c>
      <c r="E234" s="255" t="s">
        <v>21</v>
      </c>
      <c r="F234" s="256" t="s">
        <v>235</v>
      </c>
      <c r="G234" s="254"/>
      <c r="H234" s="257">
        <v>4.58</v>
      </c>
      <c r="I234" s="258"/>
      <c r="J234" s="254"/>
      <c r="K234" s="254"/>
      <c r="L234" s="259"/>
      <c r="M234" s="260"/>
      <c r="N234" s="261"/>
      <c r="O234" s="261"/>
      <c r="P234" s="261"/>
      <c r="Q234" s="261"/>
      <c r="R234" s="261"/>
      <c r="S234" s="261"/>
      <c r="T234" s="262"/>
      <c r="AT234" s="263" t="s">
        <v>232</v>
      </c>
      <c r="AU234" s="263" t="s">
        <v>84</v>
      </c>
      <c r="AV234" s="14" t="s">
        <v>228</v>
      </c>
      <c r="AW234" s="14" t="s">
        <v>35</v>
      </c>
      <c r="AX234" s="14" t="s">
        <v>82</v>
      </c>
      <c r="AY234" s="263" t="s">
        <v>221</v>
      </c>
    </row>
    <row r="235" spans="2:63" s="11" customFormat="1" ht="22.8" customHeight="1">
      <c r="B235" s="201"/>
      <c r="C235" s="202"/>
      <c r="D235" s="203" t="s">
        <v>74</v>
      </c>
      <c r="E235" s="215" t="s">
        <v>101</v>
      </c>
      <c r="F235" s="215" t="s">
        <v>354</v>
      </c>
      <c r="G235" s="202"/>
      <c r="H235" s="202"/>
      <c r="I235" s="205"/>
      <c r="J235" s="216">
        <f>BK235</f>
        <v>0</v>
      </c>
      <c r="K235" s="202"/>
      <c r="L235" s="207"/>
      <c r="M235" s="208"/>
      <c r="N235" s="209"/>
      <c r="O235" s="209"/>
      <c r="P235" s="210">
        <f>SUM(P236:P343)</f>
        <v>0</v>
      </c>
      <c r="Q235" s="209"/>
      <c r="R235" s="210">
        <f>SUM(R236:R343)</f>
        <v>158.91319475</v>
      </c>
      <c r="S235" s="209"/>
      <c r="T235" s="211">
        <f>SUM(T236:T343)</f>
        <v>0</v>
      </c>
      <c r="AR235" s="212" t="s">
        <v>82</v>
      </c>
      <c r="AT235" s="213" t="s">
        <v>74</v>
      </c>
      <c r="AU235" s="213" t="s">
        <v>82</v>
      </c>
      <c r="AY235" s="212" t="s">
        <v>221</v>
      </c>
      <c r="BK235" s="214">
        <f>SUM(BK236:BK343)</f>
        <v>0</v>
      </c>
    </row>
    <row r="236" spans="2:65" s="1" customFormat="1" ht="16.5" customHeight="1">
      <c r="B236" s="39"/>
      <c r="C236" s="217" t="s">
        <v>355</v>
      </c>
      <c r="D236" s="217" t="s">
        <v>223</v>
      </c>
      <c r="E236" s="218" t="s">
        <v>356</v>
      </c>
      <c r="F236" s="219" t="s">
        <v>357</v>
      </c>
      <c r="G236" s="220" t="s">
        <v>358</v>
      </c>
      <c r="H236" s="221">
        <v>0.48</v>
      </c>
      <c r="I236" s="222"/>
      <c r="J236" s="223">
        <f>ROUND(I236*H236,2)</f>
        <v>0</v>
      </c>
      <c r="K236" s="219" t="s">
        <v>227</v>
      </c>
      <c r="L236" s="44"/>
      <c r="M236" s="224" t="s">
        <v>21</v>
      </c>
      <c r="N236" s="225" t="s">
        <v>46</v>
      </c>
      <c r="O236" s="80"/>
      <c r="P236" s="226">
        <f>O236*H236</f>
        <v>0</v>
      </c>
      <c r="Q236" s="226">
        <v>0.18385</v>
      </c>
      <c r="R236" s="226">
        <f>Q236*H236</f>
        <v>0.08824800000000001</v>
      </c>
      <c r="S236" s="226">
        <v>0</v>
      </c>
      <c r="T236" s="227">
        <f>S236*H236</f>
        <v>0</v>
      </c>
      <c r="AR236" s="18" t="s">
        <v>228</v>
      </c>
      <c r="AT236" s="18" t="s">
        <v>223</v>
      </c>
      <c r="AU236" s="18" t="s">
        <v>84</v>
      </c>
      <c r="AY236" s="18" t="s">
        <v>221</v>
      </c>
      <c r="BE236" s="228">
        <f>IF(N236="základní",J236,0)</f>
        <v>0</v>
      </c>
      <c r="BF236" s="228">
        <f>IF(N236="snížená",J236,0)</f>
        <v>0</v>
      </c>
      <c r="BG236" s="228">
        <f>IF(N236="zákl. přenesená",J236,0)</f>
        <v>0</v>
      </c>
      <c r="BH236" s="228">
        <f>IF(N236="sníž. přenesená",J236,0)</f>
        <v>0</v>
      </c>
      <c r="BI236" s="228">
        <f>IF(N236="nulová",J236,0)</f>
        <v>0</v>
      </c>
      <c r="BJ236" s="18" t="s">
        <v>82</v>
      </c>
      <c r="BK236" s="228">
        <f>ROUND(I236*H236,2)</f>
        <v>0</v>
      </c>
      <c r="BL236" s="18" t="s">
        <v>228</v>
      </c>
      <c r="BM236" s="18" t="s">
        <v>359</v>
      </c>
    </row>
    <row r="237" spans="2:51" s="12" customFormat="1" ht="12">
      <c r="B237" s="232"/>
      <c r="C237" s="233"/>
      <c r="D237" s="229" t="s">
        <v>232</v>
      </c>
      <c r="E237" s="234" t="s">
        <v>21</v>
      </c>
      <c r="F237" s="235" t="s">
        <v>360</v>
      </c>
      <c r="G237" s="233"/>
      <c r="H237" s="234" t="s">
        <v>21</v>
      </c>
      <c r="I237" s="236"/>
      <c r="J237" s="233"/>
      <c r="K237" s="233"/>
      <c r="L237" s="237"/>
      <c r="M237" s="238"/>
      <c r="N237" s="239"/>
      <c r="O237" s="239"/>
      <c r="P237" s="239"/>
      <c r="Q237" s="239"/>
      <c r="R237" s="239"/>
      <c r="S237" s="239"/>
      <c r="T237" s="240"/>
      <c r="AT237" s="241" t="s">
        <v>232</v>
      </c>
      <c r="AU237" s="241" t="s">
        <v>84</v>
      </c>
      <c r="AV237" s="12" t="s">
        <v>82</v>
      </c>
      <c r="AW237" s="12" t="s">
        <v>35</v>
      </c>
      <c r="AX237" s="12" t="s">
        <v>75</v>
      </c>
      <c r="AY237" s="241" t="s">
        <v>221</v>
      </c>
    </row>
    <row r="238" spans="2:51" s="13" customFormat="1" ht="12">
      <c r="B238" s="242"/>
      <c r="C238" s="243"/>
      <c r="D238" s="229" t="s">
        <v>232</v>
      </c>
      <c r="E238" s="244" t="s">
        <v>21</v>
      </c>
      <c r="F238" s="245" t="s">
        <v>361</v>
      </c>
      <c r="G238" s="243"/>
      <c r="H238" s="246">
        <v>0.48</v>
      </c>
      <c r="I238" s="247"/>
      <c r="J238" s="243"/>
      <c r="K238" s="243"/>
      <c r="L238" s="248"/>
      <c r="M238" s="249"/>
      <c r="N238" s="250"/>
      <c r="O238" s="250"/>
      <c r="P238" s="250"/>
      <c r="Q238" s="250"/>
      <c r="R238" s="250"/>
      <c r="S238" s="250"/>
      <c r="T238" s="251"/>
      <c r="AT238" s="252" t="s">
        <v>232</v>
      </c>
      <c r="AU238" s="252" t="s">
        <v>84</v>
      </c>
      <c r="AV238" s="13" t="s">
        <v>84</v>
      </c>
      <c r="AW238" s="13" t="s">
        <v>35</v>
      </c>
      <c r="AX238" s="13" t="s">
        <v>75</v>
      </c>
      <c r="AY238" s="252" t="s">
        <v>221</v>
      </c>
    </row>
    <row r="239" spans="2:51" s="14" customFormat="1" ht="12">
      <c r="B239" s="253"/>
      <c r="C239" s="254"/>
      <c r="D239" s="229" t="s">
        <v>232</v>
      </c>
      <c r="E239" s="255" t="s">
        <v>21</v>
      </c>
      <c r="F239" s="256" t="s">
        <v>235</v>
      </c>
      <c r="G239" s="254"/>
      <c r="H239" s="257">
        <v>0.48</v>
      </c>
      <c r="I239" s="258"/>
      <c r="J239" s="254"/>
      <c r="K239" s="254"/>
      <c r="L239" s="259"/>
      <c r="M239" s="260"/>
      <c r="N239" s="261"/>
      <c r="O239" s="261"/>
      <c r="P239" s="261"/>
      <c r="Q239" s="261"/>
      <c r="R239" s="261"/>
      <c r="S239" s="261"/>
      <c r="T239" s="262"/>
      <c r="AT239" s="263" t="s">
        <v>232</v>
      </c>
      <c r="AU239" s="263" t="s">
        <v>84</v>
      </c>
      <c r="AV239" s="14" t="s">
        <v>228</v>
      </c>
      <c r="AW239" s="14" t="s">
        <v>35</v>
      </c>
      <c r="AX239" s="14" t="s">
        <v>82</v>
      </c>
      <c r="AY239" s="263" t="s">
        <v>221</v>
      </c>
    </row>
    <row r="240" spans="2:65" s="1" customFormat="1" ht="16.5" customHeight="1">
      <c r="B240" s="39"/>
      <c r="C240" s="217" t="s">
        <v>362</v>
      </c>
      <c r="D240" s="217" t="s">
        <v>223</v>
      </c>
      <c r="E240" s="218" t="s">
        <v>363</v>
      </c>
      <c r="F240" s="219" t="s">
        <v>364</v>
      </c>
      <c r="G240" s="220" t="s">
        <v>226</v>
      </c>
      <c r="H240" s="221">
        <v>20.479</v>
      </c>
      <c r="I240" s="222"/>
      <c r="J240" s="223">
        <f>ROUND(I240*H240,2)</f>
        <v>0</v>
      </c>
      <c r="K240" s="219" t="s">
        <v>365</v>
      </c>
      <c r="L240" s="44"/>
      <c r="M240" s="224" t="s">
        <v>21</v>
      </c>
      <c r="N240" s="225" t="s">
        <v>46</v>
      </c>
      <c r="O240" s="80"/>
      <c r="P240" s="226">
        <f>O240*H240</f>
        <v>0</v>
      </c>
      <c r="Q240" s="226">
        <v>0.965</v>
      </c>
      <c r="R240" s="226">
        <f>Q240*H240</f>
        <v>19.762234999999997</v>
      </c>
      <c r="S240" s="226">
        <v>0</v>
      </c>
      <c r="T240" s="227">
        <f>S240*H240</f>
        <v>0</v>
      </c>
      <c r="AR240" s="18" t="s">
        <v>228</v>
      </c>
      <c r="AT240" s="18" t="s">
        <v>223</v>
      </c>
      <c r="AU240" s="18" t="s">
        <v>84</v>
      </c>
      <c r="AY240" s="18" t="s">
        <v>221</v>
      </c>
      <c r="BE240" s="228">
        <f>IF(N240="základní",J240,0)</f>
        <v>0</v>
      </c>
      <c r="BF240" s="228">
        <f>IF(N240="snížená",J240,0)</f>
        <v>0</v>
      </c>
      <c r="BG240" s="228">
        <f>IF(N240="zákl. přenesená",J240,0)</f>
        <v>0</v>
      </c>
      <c r="BH240" s="228">
        <f>IF(N240="sníž. přenesená",J240,0)</f>
        <v>0</v>
      </c>
      <c r="BI240" s="228">
        <f>IF(N240="nulová",J240,0)</f>
        <v>0</v>
      </c>
      <c r="BJ240" s="18" t="s">
        <v>82</v>
      </c>
      <c r="BK240" s="228">
        <f>ROUND(I240*H240,2)</f>
        <v>0</v>
      </c>
      <c r="BL240" s="18" t="s">
        <v>228</v>
      </c>
      <c r="BM240" s="18" t="s">
        <v>366</v>
      </c>
    </row>
    <row r="241" spans="2:51" s="12" customFormat="1" ht="12">
      <c r="B241" s="232"/>
      <c r="C241" s="233"/>
      <c r="D241" s="229" t="s">
        <v>232</v>
      </c>
      <c r="E241" s="234" t="s">
        <v>21</v>
      </c>
      <c r="F241" s="235" t="s">
        <v>367</v>
      </c>
      <c r="G241" s="233"/>
      <c r="H241" s="234" t="s">
        <v>21</v>
      </c>
      <c r="I241" s="236"/>
      <c r="J241" s="233"/>
      <c r="K241" s="233"/>
      <c r="L241" s="237"/>
      <c r="M241" s="238"/>
      <c r="N241" s="239"/>
      <c r="O241" s="239"/>
      <c r="P241" s="239"/>
      <c r="Q241" s="239"/>
      <c r="R241" s="239"/>
      <c r="S241" s="239"/>
      <c r="T241" s="240"/>
      <c r="AT241" s="241" t="s">
        <v>232</v>
      </c>
      <c r="AU241" s="241" t="s">
        <v>84</v>
      </c>
      <c r="AV241" s="12" t="s">
        <v>82</v>
      </c>
      <c r="AW241" s="12" t="s">
        <v>35</v>
      </c>
      <c r="AX241" s="12" t="s">
        <v>75</v>
      </c>
      <c r="AY241" s="241" t="s">
        <v>221</v>
      </c>
    </row>
    <row r="242" spans="2:51" s="13" customFormat="1" ht="12">
      <c r="B242" s="242"/>
      <c r="C242" s="243"/>
      <c r="D242" s="229" t="s">
        <v>232</v>
      </c>
      <c r="E242" s="244" t="s">
        <v>21</v>
      </c>
      <c r="F242" s="245" t="s">
        <v>368</v>
      </c>
      <c r="G242" s="243"/>
      <c r="H242" s="246">
        <v>3.56</v>
      </c>
      <c r="I242" s="247"/>
      <c r="J242" s="243"/>
      <c r="K242" s="243"/>
      <c r="L242" s="248"/>
      <c r="M242" s="249"/>
      <c r="N242" s="250"/>
      <c r="O242" s="250"/>
      <c r="P242" s="250"/>
      <c r="Q242" s="250"/>
      <c r="R242" s="250"/>
      <c r="S242" s="250"/>
      <c r="T242" s="251"/>
      <c r="AT242" s="252" t="s">
        <v>232</v>
      </c>
      <c r="AU242" s="252" t="s">
        <v>84</v>
      </c>
      <c r="AV242" s="13" t="s">
        <v>84</v>
      </c>
      <c r="AW242" s="13" t="s">
        <v>35</v>
      </c>
      <c r="AX242" s="13" t="s">
        <v>75</v>
      </c>
      <c r="AY242" s="252" t="s">
        <v>221</v>
      </c>
    </row>
    <row r="243" spans="2:51" s="13" customFormat="1" ht="12">
      <c r="B243" s="242"/>
      <c r="C243" s="243"/>
      <c r="D243" s="229" t="s">
        <v>232</v>
      </c>
      <c r="E243" s="244" t="s">
        <v>21</v>
      </c>
      <c r="F243" s="245" t="s">
        <v>369</v>
      </c>
      <c r="G243" s="243"/>
      <c r="H243" s="246">
        <v>2.48</v>
      </c>
      <c r="I243" s="247"/>
      <c r="J243" s="243"/>
      <c r="K243" s="243"/>
      <c r="L243" s="248"/>
      <c r="M243" s="249"/>
      <c r="N243" s="250"/>
      <c r="O243" s="250"/>
      <c r="P243" s="250"/>
      <c r="Q243" s="250"/>
      <c r="R243" s="250"/>
      <c r="S243" s="250"/>
      <c r="T243" s="251"/>
      <c r="AT243" s="252" t="s">
        <v>232</v>
      </c>
      <c r="AU243" s="252" t="s">
        <v>84</v>
      </c>
      <c r="AV243" s="13" t="s">
        <v>84</v>
      </c>
      <c r="AW243" s="13" t="s">
        <v>35</v>
      </c>
      <c r="AX243" s="13" t="s">
        <v>75</v>
      </c>
      <c r="AY243" s="252" t="s">
        <v>221</v>
      </c>
    </row>
    <row r="244" spans="2:51" s="13" customFormat="1" ht="12">
      <c r="B244" s="242"/>
      <c r="C244" s="243"/>
      <c r="D244" s="229" t="s">
        <v>232</v>
      </c>
      <c r="E244" s="244" t="s">
        <v>21</v>
      </c>
      <c r="F244" s="245" t="s">
        <v>370</v>
      </c>
      <c r="G244" s="243"/>
      <c r="H244" s="246">
        <v>0.539</v>
      </c>
      <c r="I244" s="247"/>
      <c r="J244" s="243"/>
      <c r="K244" s="243"/>
      <c r="L244" s="248"/>
      <c r="M244" s="249"/>
      <c r="N244" s="250"/>
      <c r="O244" s="250"/>
      <c r="P244" s="250"/>
      <c r="Q244" s="250"/>
      <c r="R244" s="250"/>
      <c r="S244" s="250"/>
      <c r="T244" s="251"/>
      <c r="AT244" s="252" t="s">
        <v>232</v>
      </c>
      <c r="AU244" s="252" t="s">
        <v>84</v>
      </c>
      <c r="AV244" s="13" t="s">
        <v>84</v>
      </c>
      <c r="AW244" s="13" t="s">
        <v>35</v>
      </c>
      <c r="AX244" s="13" t="s">
        <v>75</v>
      </c>
      <c r="AY244" s="252" t="s">
        <v>221</v>
      </c>
    </row>
    <row r="245" spans="2:51" s="12" customFormat="1" ht="12">
      <c r="B245" s="232"/>
      <c r="C245" s="233"/>
      <c r="D245" s="229" t="s">
        <v>232</v>
      </c>
      <c r="E245" s="234" t="s">
        <v>21</v>
      </c>
      <c r="F245" s="235" t="s">
        <v>371</v>
      </c>
      <c r="G245" s="233"/>
      <c r="H245" s="234" t="s">
        <v>21</v>
      </c>
      <c r="I245" s="236"/>
      <c r="J245" s="233"/>
      <c r="K245" s="233"/>
      <c r="L245" s="237"/>
      <c r="M245" s="238"/>
      <c r="N245" s="239"/>
      <c r="O245" s="239"/>
      <c r="P245" s="239"/>
      <c r="Q245" s="239"/>
      <c r="R245" s="239"/>
      <c r="S245" s="239"/>
      <c r="T245" s="240"/>
      <c r="AT245" s="241" t="s">
        <v>232</v>
      </c>
      <c r="AU245" s="241" t="s">
        <v>84</v>
      </c>
      <c r="AV245" s="12" t="s">
        <v>82</v>
      </c>
      <c r="AW245" s="12" t="s">
        <v>35</v>
      </c>
      <c r="AX245" s="12" t="s">
        <v>75</v>
      </c>
      <c r="AY245" s="241" t="s">
        <v>221</v>
      </c>
    </row>
    <row r="246" spans="2:51" s="13" customFormat="1" ht="12">
      <c r="B246" s="242"/>
      <c r="C246" s="243"/>
      <c r="D246" s="229" t="s">
        <v>232</v>
      </c>
      <c r="E246" s="244" t="s">
        <v>21</v>
      </c>
      <c r="F246" s="245" t="s">
        <v>368</v>
      </c>
      <c r="G246" s="243"/>
      <c r="H246" s="246">
        <v>3.56</v>
      </c>
      <c r="I246" s="247"/>
      <c r="J246" s="243"/>
      <c r="K246" s="243"/>
      <c r="L246" s="248"/>
      <c r="M246" s="249"/>
      <c r="N246" s="250"/>
      <c r="O246" s="250"/>
      <c r="P246" s="250"/>
      <c r="Q246" s="250"/>
      <c r="R246" s="250"/>
      <c r="S246" s="250"/>
      <c r="T246" s="251"/>
      <c r="AT246" s="252" t="s">
        <v>232</v>
      </c>
      <c r="AU246" s="252" t="s">
        <v>84</v>
      </c>
      <c r="AV246" s="13" t="s">
        <v>84</v>
      </c>
      <c r="AW246" s="13" t="s">
        <v>35</v>
      </c>
      <c r="AX246" s="13" t="s">
        <v>75</v>
      </c>
      <c r="AY246" s="252" t="s">
        <v>221</v>
      </c>
    </row>
    <row r="247" spans="2:51" s="13" customFormat="1" ht="12">
      <c r="B247" s="242"/>
      <c r="C247" s="243"/>
      <c r="D247" s="229" t="s">
        <v>232</v>
      </c>
      <c r="E247" s="244" t="s">
        <v>21</v>
      </c>
      <c r="F247" s="245" t="s">
        <v>369</v>
      </c>
      <c r="G247" s="243"/>
      <c r="H247" s="246">
        <v>2.48</v>
      </c>
      <c r="I247" s="247"/>
      <c r="J247" s="243"/>
      <c r="K247" s="243"/>
      <c r="L247" s="248"/>
      <c r="M247" s="249"/>
      <c r="N247" s="250"/>
      <c r="O247" s="250"/>
      <c r="P247" s="250"/>
      <c r="Q247" s="250"/>
      <c r="R247" s="250"/>
      <c r="S247" s="250"/>
      <c r="T247" s="251"/>
      <c r="AT247" s="252" t="s">
        <v>232</v>
      </c>
      <c r="AU247" s="252" t="s">
        <v>84</v>
      </c>
      <c r="AV247" s="13" t="s">
        <v>84</v>
      </c>
      <c r="AW247" s="13" t="s">
        <v>35</v>
      </c>
      <c r="AX247" s="13" t="s">
        <v>75</v>
      </c>
      <c r="AY247" s="252" t="s">
        <v>221</v>
      </c>
    </row>
    <row r="248" spans="2:51" s="13" customFormat="1" ht="12">
      <c r="B248" s="242"/>
      <c r="C248" s="243"/>
      <c r="D248" s="229" t="s">
        <v>232</v>
      </c>
      <c r="E248" s="244" t="s">
        <v>21</v>
      </c>
      <c r="F248" s="245" t="s">
        <v>372</v>
      </c>
      <c r="G248" s="243"/>
      <c r="H248" s="246">
        <v>0.953</v>
      </c>
      <c r="I248" s="247"/>
      <c r="J248" s="243"/>
      <c r="K248" s="243"/>
      <c r="L248" s="248"/>
      <c r="M248" s="249"/>
      <c r="N248" s="250"/>
      <c r="O248" s="250"/>
      <c r="P248" s="250"/>
      <c r="Q248" s="250"/>
      <c r="R248" s="250"/>
      <c r="S248" s="250"/>
      <c r="T248" s="251"/>
      <c r="AT248" s="252" t="s">
        <v>232</v>
      </c>
      <c r="AU248" s="252" t="s">
        <v>84</v>
      </c>
      <c r="AV248" s="13" t="s">
        <v>84</v>
      </c>
      <c r="AW248" s="13" t="s">
        <v>35</v>
      </c>
      <c r="AX248" s="13" t="s">
        <v>75</v>
      </c>
      <c r="AY248" s="252" t="s">
        <v>221</v>
      </c>
    </row>
    <row r="249" spans="2:51" s="12" customFormat="1" ht="12">
      <c r="B249" s="232"/>
      <c r="C249" s="233"/>
      <c r="D249" s="229" t="s">
        <v>232</v>
      </c>
      <c r="E249" s="234" t="s">
        <v>21</v>
      </c>
      <c r="F249" s="235" t="s">
        <v>373</v>
      </c>
      <c r="G249" s="233"/>
      <c r="H249" s="234" t="s">
        <v>21</v>
      </c>
      <c r="I249" s="236"/>
      <c r="J249" s="233"/>
      <c r="K249" s="233"/>
      <c r="L249" s="237"/>
      <c r="M249" s="238"/>
      <c r="N249" s="239"/>
      <c r="O249" s="239"/>
      <c r="P249" s="239"/>
      <c r="Q249" s="239"/>
      <c r="R249" s="239"/>
      <c r="S249" s="239"/>
      <c r="T249" s="240"/>
      <c r="AT249" s="241" t="s">
        <v>232</v>
      </c>
      <c r="AU249" s="241" t="s">
        <v>84</v>
      </c>
      <c r="AV249" s="12" t="s">
        <v>82</v>
      </c>
      <c r="AW249" s="12" t="s">
        <v>35</v>
      </c>
      <c r="AX249" s="12" t="s">
        <v>75</v>
      </c>
      <c r="AY249" s="241" t="s">
        <v>221</v>
      </c>
    </row>
    <row r="250" spans="2:51" s="13" customFormat="1" ht="12">
      <c r="B250" s="242"/>
      <c r="C250" s="243"/>
      <c r="D250" s="229" t="s">
        <v>232</v>
      </c>
      <c r="E250" s="244" t="s">
        <v>21</v>
      </c>
      <c r="F250" s="245" t="s">
        <v>368</v>
      </c>
      <c r="G250" s="243"/>
      <c r="H250" s="246">
        <v>3.56</v>
      </c>
      <c r="I250" s="247"/>
      <c r="J250" s="243"/>
      <c r="K250" s="243"/>
      <c r="L250" s="248"/>
      <c r="M250" s="249"/>
      <c r="N250" s="250"/>
      <c r="O250" s="250"/>
      <c r="P250" s="250"/>
      <c r="Q250" s="250"/>
      <c r="R250" s="250"/>
      <c r="S250" s="250"/>
      <c r="T250" s="251"/>
      <c r="AT250" s="252" t="s">
        <v>232</v>
      </c>
      <c r="AU250" s="252" t="s">
        <v>84</v>
      </c>
      <c r="AV250" s="13" t="s">
        <v>84</v>
      </c>
      <c r="AW250" s="13" t="s">
        <v>35</v>
      </c>
      <c r="AX250" s="13" t="s">
        <v>75</v>
      </c>
      <c r="AY250" s="252" t="s">
        <v>221</v>
      </c>
    </row>
    <row r="251" spans="2:51" s="13" customFormat="1" ht="12">
      <c r="B251" s="242"/>
      <c r="C251" s="243"/>
      <c r="D251" s="229" t="s">
        <v>232</v>
      </c>
      <c r="E251" s="244" t="s">
        <v>21</v>
      </c>
      <c r="F251" s="245" t="s">
        <v>369</v>
      </c>
      <c r="G251" s="243"/>
      <c r="H251" s="246">
        <v>2.48</v>
      </c>
      <c r="I251" s="247"/>
      <c r="J251" s="243"/>
      <c r="K251" s="243"/>
      <c r="L251" s="248"/>
      <c r="M251" s="249"/>
      <c r="N251" s="250"/>
      <c r="O251" s="250"/>
      <c r="P251" s="250"/>
      <c r="Q251" s="250"/>
      <c r="R251" s="250"/>
      <c r="S251" s="250"/>
      <c r="T251" s="251"/>
      <c r="AT251" s="252" t="s">
        <v>232</v>
      </c>
      <c r="AU251" s="252" t="s">
        <v>84</v>
      </c>
      <c r="AV251" s="13" t="s">
        <v>84</v>
      </c>
      <c r="AW251" s="13" t="s">
        <v>35</v>
      </c>
      <c r="AX251" s="13" t="s">
        <v>75</v>
      </c>
      <c r="AY251" s="252" t="s">
        <v>221</v>
      </c>
    </row>
    <row r="252" spans="2:51" s="13" customFormat="1" ht="12">
      <c r="B252" s="242"/>
      <c r="C252" s="243"/>
      <c r="D252" s="229" t="s">
        <v>232</v>
      </c>
      <c r="E252" s="244" t="s">
        <v>21</v>
      </c>
      <c r="F252" s="245" t="s">
        <v>374</v>
      </c>
      <c r="G252" s="243"/>
      <c r="H252" s="246">
        <v>0.867</v>
      </c>
      <c r="I252" s="247"/>
      <c r="J252" s="243"/>
      <c r="K252" s="243"/>
      <c r="L252" s="248"/>
      <c r="M252" s="249"/>
      <c r="N252" s="250"/>
      <c r="O252" s="250"/>
      <c r="P252" s="250"/>
      <c r="Q252" s="250"/>
      <c r="R252" s="250"/>
      <c r="S252" s="250"/>
      <c r="T252" s="251"/>
      <c r="AT252" s="252" t="s">
        <v>232</v>
      </c>
      <c r="AU252" s="252" t="s">
        <v>84</v>
      </c>
      <c r="AV252" s="13" t="s">
        <v>84</v>
      </c>
      <c r="AW252" s="13" t="s">
        <v>35</v>
      </c>
      <c r="AX252" s="13" t="s">
        <v>75</v>
      </c>
      <c r="AY252" s="252" t="s">
        <v>221</v>
      </c>
    </row>
    <row r="253" spans="2:51" s="14" customFormat="1" ht="12">
      <c r="B253" s="253"/>
      <c r="C253" s="254"/>
      <c r="D253" s="229" t="s">
        <v>232</v>
      </c>
      <c r="E253" s="255" t="s">
        <v>21</v>
      </c>
      <c r="F253" s="256" t="s">
        <v>235</v>
      </c>
      <c r="G253" s="254"/>
      <c r="H253" s="257">
        <v>20.479</v>
      </c>
      <c r="I253" s="258"/>
      <c r="J253" s="254"/>
      <c r="K253" s="254"/>
      <c r="L253" s="259"/>
      <c r="M253" s="260"/>
      <c r="N253" s="261"/>
      <c r="O253" s="261"/>
      <c r="P253" s="261"/>
      <c r="Q253" s="261"/>
      <c r="R253" s="261"/>
      <c r="S253" s="261"/>
      <c r="T253" s="262"/>
      <c r="AT253" s="263" t="s">
        <v>232</v>
      </c>
      <c r="AU253" s="263" t="s">
        <v>84</v>
      </c>
      <c r="AV253" s="14" t="s">
        <v>228</v>
      </c>
      <c r="AW253" s="14" t="s">
        <v>35</v>
      </c>
      <c r="AX253" s="14" t="s">
        <v>82</v>
      </c>
      <c r="AY253" s="263" t="s">
        <v>221</v>
      </c>
    </row>
    <row r="254" spans="2:65" s="1" customFormat="1" ht="22.5" customHeight="1">
      <c r="B254" s="39"/>
      <c r="C254" s="217" t="s">
        <v>375</v>
      </c>
      <c r="D254" s="217" t="s">
        <v>223</v>
      </c>
      <c r="E254" s="218" t="s">
        <v>376</v>
      </c>
      <c r="F254" s="219" t="s">
        <v>377</v>
      </c>
      <c r="G254" s="220" t="s">
        <v>358</v>
      </c>
      <c r="H254" s="221">
        <v>88.722</v>
      </c>
      <c r="I254" s="222"/>
      <c r="J254" s="223">
        <f>ROUND(I254*H254,2)</f>
        <v>0</v>
      </c>
      <c r="K254" s="219" t="s">
        <v>227</v>
      </c>
      <c r="L254" s="44"/>
      <c r="M254" s="224" t="s">
        <v>21</v>
      </c>
      <c r="N254" s="225" t="s">
        <v>46</v>
      </c>
      <c r="O254" s="80"/>
      <c r="P254" s="226">
        <f>O254*H254</f>
        <v>0</v>
      </c>
      <c r="Q254" s="226">
        <v>0.42832</v>
      </c>
      <c r="R254" s="226">
        <f>Q254*H254</f>
        <v>38.00140704</v>
      </c>
      <c r="S254" s="226">
        <v>0</v>
      </c>
      <c r="T254" s="227">
        <f>S254*H254</f>
        <v>0</v>
      </c>
      <c r="AR254" s="18" t="s">
        <v>228</v>
      </c>
      <c r="AT254" s="18" t="s">
        <v>223</v>
      </c>
      <c r="AU254" s="18" t="s">
        <v>84</v>
      </c>
      <c r="AY254" s="18" t="s">
        <v>221</v>
      </c>
      <c r="BE254" s="228">
        <f>IF(N254="základní",J254,0)</f>
        <v>0</v>
      </c>
      <c r="BF254" s="228">
        <f>IF(N254="snížená",J254,0)</f>
        <v>0</v>
      </c>
      <c r="BG254" s="228">
        <f>IF(N254="zákl. přenesená",J254,0)</f>
        <v>0</v>
      </c>
      <c r="BH254" s="228">
        <f>IF(N254="sníž. přenesená",J254,0)</f>
        <v>0</v>
      </c>
      <c r="BI254" s="228">
        <f>IF(N254="nulová",J254,0)</f>
        <v>0</v>
      </c>
      <c r="BJ254" s="18" t="s">
        <v>82</v>
      </c>
      <c r="BK254" s="228">
        <f>ROUND(I254*H254,2)</f>
        <v>0</v>
      </c>
      <c r="BL254" s="18" t="s">
        <v>228</v>
      </c>
      <c r="BM254" s="18" t="s">
        <v>378</v>
      </c>
    </row>
    <row r="255" spans="2:47" s="1" customFormat="1" ht="12">
      <c r="B255" s="39"/>
      <c r="C255" s="40"/>
      <c r="D255" s="229" t="s">
        <v>230</v>
      </c>
      <c r="E255" s="40"/>
      <c r="F255" s="230" t="s">
        <v>379</v>
      </c>
      <c r="G255" s="40"/>
      <c r="H255" s="40"/>
      <c r="I255" s="144"/>
      <c r="J255" s="40"/>
      <c r="K255" s="40"/>
      <c r="L255" s="44"/>
      <c r="M255" s="231"/>
      <c r="N255" s="80"/>
      <c r="O255" s="80"/>
      <c r="P255" s="80"/>
      <c r="Q255" s="80"/>
      <c r="R255" s="80"/>
      <c r="S255" s="80"/>
      <c r="T255" s="81"/>
      <c r="AT255" s="18" t="s">
        <v>230</v>
      </c>
      <c r="AU255" s="18" t="s">
        <v>84</v>
      </c>
    </row>
    <row r="256" spans="2:51" s="12" customFormat="1" ht="12">
      <c r="B256" s="232"/>
      <c r="C256" s="233"/>
      <c r="D256" s="229" t="s">
        <v>232</v>
      </c>
      <c r="E256" s="234" t="s">
        <v>21</v>
      </c>
      <c r="F256" s="235" t="s">
        <v>259</v>
      </c>
      <c r="G256" s="233"/>
      <c r="H256" s="234" t="s">
        <v>21</v>
      </c>
      <c r="I256" s="236"/>
      <c r="J256" s="233"/>
      <c r="K256" s="233"/>
      <c r="L256" s="237"/>
      <c r="M256" s="238"/>
      <c r="N256" s="239"/>
      <c r="O256" s="239"/>
      <c r="P256" s="239"/>
      <c r="Q256" s="239"/>
      <c r="R256" s="239"/>
      <c r="S256" s="239"/>
      <c r="T256" s="240"/>
      <c r="AT256" s="241" t="s">
        <v>232</v>
      </c>
      <c r="AU256" s="241" t="s">
        <v>84</v>
      </c>
      <c r="AV256" s="12" t="s">
        <v>82</v>
      </c>
      <c r="AW256" s="12" t="s">
        <v>35</v>
      </c>
      <c r="AX256" s="12" t="s">
        <v>75</v>
      </c>
      <c r="AY256" s="241" t="s">
        <v>221</v>
      </c>
    </row>
    <row r="257" spans="2:51" s="13" customFormat="1" ht="12">
      <c r="B257" s="242"/>
      <c r="C257" s="243"/>
      <c r="D257" s="229" t="s">
        <v>232</v>
      </c>
      <c r="E257" s="244" t="s">
        <v>21</v>
      </c>
      <c r="F257" s="245" t="s">
        <v>380</v>
      </c>
      <c r="G257" s="243"/>
      <c r="H257" s="246">
        <v>94.417</v>
      </c>
      <c r="I257" s="247"/>
      <c r="J257" s="243"/>
      <c r="K257" s="243"/>
      <c r="L257" s="248"/>
      <c r="M257" s="249"/>
      <c r="N257" s="250"/>
      <c r="O257" s="250"/>
      <c r="P257" s="250"/>
      <c r="Q257" s="250"/>
      <c r="R257" s="250"/>
      <c r="S257" s="250"/>
      <c r="T257" s="251"/>
      <c r="AT257" s="252" t="s">
        <v>232</v>
      </c>
      <c r="AU257" s="252" t="s">
        <v>84</v>
      </c>
      <c r="AV257" s="13" t="s">
        <v>84</v>
      </c>
      <c r="AW257" s="13" t="s">
        <v>35</v>
      </c>
      <c r="AX257" s="13" t="s">
        <v>75</v>
      </c>
      <c r="AY257" s="252" t="s">
        <v>221</v>
      </c>
    </row>
    <row r="258" spans="2:51" s="12" customFormat="1" ht="12">
      <c r="B258" s="232"/>
      <c r="C258" s="233"/>
      <c r="D258" s="229" t="s">
        <v>232</v>
      </c>
      <c r="E258" s="234" t="s">
        <v>21</v>
      </c>
      <c r="F258" s="235" t="s">
        <v>381</v>
      </c>
      <c r="G258" s="233"/>
      <c r="H258" s="234" t="s">
        <v>21</v>
      </c>
      <c r="I258" s="236"/>
      <c r="J258" s="233"/>
      <c r="K258" s="233"/>
      <c r="L258" s="237"/>
      <c r="M258" s="238"/>
      <c r="N258" s="239"/>
      <c r="O258" s="239"/>
      <c r="P258" s="239"/>
      <c r="Q258" s="239"/>
      <c r="R258" s="239"/>
      <c r="S258" s="239"/>
      <c r="T258" s="240"/>
      <c r="AT258" s="241" t="s">
        <v>232</v>
      </c>
      <c r="AU258" s="241" t="s">
        <v>84</v>
      </c>
      <c r="AV258" s="12" t="s">
        <v>82</v>
      </c>
      <c r="AW258" s="12" t="s">
        <v>35</v>
      </c>
      <c r="AX258" s="12" t="s">
        <v>75</v>
      </c>
      <c r="AY258" s="241" t="s">
        <v>221</v>
      </c>
    </row>
    <row r="259" spans="2:51" s="13" customFormat="1" ht="12">
      <c r="B259" s="242"/>
      <c r="C259" s="243"/>
      <c r="D259" s="229" t="s">
        <v>232</v>
      </c>
      <c r="E259" s="244" t="s">
        <v>21</v>
      </c>
      <c r="F259" s="245" t="s">
        <v>382</v>
      </c>
      <c r="G259" s="243"/>
      <c r="H259" s="246">
        <v>-5.695</v>
      </c>
      <c r="I259" s="247"/>
      <c r="J259" s="243"/>
      <c r="K259" s="243"/>
      <c r="L259" s="248"/>
      <c r="M259" s="249"/>
      <c r="N259" s="250"/>
      <c r="O259" s="250"/>
      <c r="P259" s="250"/>
      <c r="Q259" s="250"/>
      <c r="R259" s="250"/>
      <c r="S259" s="250"/>
      <c r="T259" s="251"/>
      <c r="AT259" s="252" t="s">
        <v>232</v>
      </c>
      <c r="AU259" s="252" t="s">
        <v>84</v>
      </c>
      <c r="AV259" s="13" t="s">
        <v>84</v>
      </c>
      <c r="AW259" s="13" t="s">
        <v>35</v>
      </c>
      <c r="AX259" s="13" t="s">
        <v>75</v>
      </c>
      <c r="AY259" s="252" t="s">
        <v>221</v>
      </c>
    </row>
    <row r="260" spans="2:51" s="14" customFormat="1" ht="12">
      <c r="B260" s="253"/>
      <c r="C260" s="254"/>
      <c r="D260" s="229" t="s">
        <v>232</v>
      </c>
      <c r="E260" s="255" t="s">
        <v>21</v>
      </c>
      <c r="F260" s="256" t="s">
        <v>235</v>
      </c>
      <c r="G260" s="254"/>
      <c r="H260" s="257">
        <v>88.722</v>
      </c>
      <c r="I260" s="258"/>
      <c r="J260" s="254"/>
      <c r="K260" s="254"/>
      <c r="L260" s="259"/>
      <c r="M260" s="260"/>
      <c r="N260" s="261"/>
      <c r="O260" s="261"/>
      <c r="P260" s="261"/>
      <c r="Q260" s="261"/>
      <c r="R260" s="261"/>
      <c r="S260" s="261"/>
      <c r="T260" s="262"/>
      <c r="AT260" s="263" t="s">
        <v>232</v>
      </c>
      <c r="AU260" s="263" t="s">
        <v>84</v>
      </c>
      <c r="AV260" s="14" t="s">
        <v>228</v>
      </c>
      <c r="AW260" s="14" t="s">
        <v>35</v>
      </c>
      <c r="AX260" s="14" t="s">
        <v>82</v>
      </c>
      <c r="AY260" s="263" t="s">
        <v>221</v>
      </c>
    </row>
    <row r="261" spans="2:65" s="1" customFormat="1" ht="22.5" customHeight="1">
      <c r="B261" s="39"/>
      <c r="C261" s="217" t="s">
        <v>383</v>
      </c>
      <c r="D261" s="217" t="s">
        <v>223</v>
      </c>
      <c r="E261" s="218" t="s">
        <v>384</v>
      </c>
      <c r="F261" s="219" t="s">
        <v>385</v>
      </c>
      <c r="G261" s="220" t="s">
        <v>358</v>
      </c>
      <c r="H261" s="221">
        <v>88.691</v>
      </c>
      <c r="I261" s="222"/>
      <c r="J261" s="223">
        <f>ROUND(I261*H261,2)</f>
        <v>0</v>
      </c>
      <c r="K261" s="219" t="s">
        <v>227</v>
      </c>
      <c r="L261" s="44"/>
      <c r="M261" s="224" t="s">
        <v>21</v>
      </c>
      <c r="N261" s="225" t="s">
        <v>46</v>
      </c>
      <c r="O261" s="80"/>
      <c r="P261" s="226">
        <f>O261*H261</f>
        <v>0</v>
      </c>
      <c r="Q261" s="226">
        <v>0.67489</v>
      </c>
      <c r="R261" s="226">
        <f>Q261*H261</f>
        <v>59.85666899</v>
      </c>
      <c r="S261" s="226">
        <v>0</v>
      </c>
      <c r="T261" s="227">
        <f>S261*H261</f>
        <v>0</v>
      </c>
      <c r="AR261" s="18" t="s">
        <v>228</v>
      </c>
      <c r="AT261" s="18" t="s">
        <v>223</v>
      </c>
      <c r="AU261" s="18" t="s">
        <v>84</v>
      </c>
      <c r="AY261" s="18" t="s">
        <v>221</v>
      </c>
      <c r="BE261" s="228">
        <f>IF(N261="základní",J261,0)</f>
        <v>0</v>
      </c>
      <c r="BF261" s="228">
        <f>IF(N261="snížená",J261,0)</f>
        <v>0</v>
      </c>
      <c r="BG261" s="228">
        <f>IF(N261="zákl. přenesená",J261,0)</f>
        <v>0</v>
      </c>
      <c r="BH261" s="228">
        <f>IF(N261="sníž. přenesená",J261,0)</f>
        <v>0</v>
      </c>
      <c r="BI261" s="228">
        <f>IF(N261="nulová",J261,0)</f>
        <v>0</v>
      </c>
      <c r="BJ261" s="18" t="s">
        <v>82</v>
      </c>
      <c r="BK261" s="228">
        <f>ROUND(I261*H261,2)</f>
        <v>0</v>
      </c>
      <c r="BL261" s="18" t="s">
        <v>228</v>
      </c>
      <c r="BM261" s="18" t="s">
        <v>386</v>
      </c>
    </row>
    <row r="262" spans="2:47" s="1" customFormat="1" ht="12">
      <c r="B262" s="39"/>
      <c r="C262" s="40"/>
      <c r="D262" s="229" t="s">
        <v>230</v>
      </c>
      <c r="E262" s="40"/>
      <c r="F262" s="230" t="s">
        <v>379</v>
      </c>
      <c r="G262" s="40"/>
      <c r="H262" s="40"/>
      <c r="I262" s="144"/>
      <c r="J262" s="40"/>
      <c r="K262" s="40"/>
      <c r="L262" s="44"/>
      <c r="M262" s="231"/>
      <c r="N262" s="80"/>
      <c r="O262" s="80"/>
      <c r="P262" s="80"/>
      <c r="Q262" s="80"/>
      <c r="R262" s="80"/>
      <c r="S262" s="80"/>
      <c r="T262" s="81"/>
      <c r="AT262" s="18" t="s">
        <v>230</v>
      </c>
      <c r="AU262" s="18" t="s">
        <v>84</v>
      </c>
    </row>
    <row r="263" spans="2:51" s="12" customFormat="1" ht="12">
      <c r="B263" s="232"/>
      <c r="C263" s="233"/>
      <c r="D263" s="229" t="s">
        <v>232</v>
      </c>
      <c r="E263" s="234" t="s">
        <v>21</v>
      </c>
      <c r="F263" s="235" t="s">
        <v>259</v>
      </c>
      <c r="G263" s="233"/>
      <c r="H263" s="234" t="s">
        <v>21</v>
      </c>
      <c r="I263" s="236"/>
      <c r="J263" s="233"/>
      <c r="K263" s="233"/>
      <c r="L263" s="237"/>
      <c r="M263" s="238"/>
      <c r="N263" s="239"/>
      <c r="O263" s="239"/>
      <c r="P263" s="239"/>
      <c r="Q263" s="239"/>
      <c r="R263" s="239"/>
      <c r="S263" s="239"/>
      <c r="T263" s="240"/>
      <c r="AT263" s="241" t="s">
        <v>232</v>
      </c>
      <c r="AU263" s="241" t="s">
        <v>84</v>
      </c>
      <c r="AV263" s="12" t="s">
        <v>82</v>
      </c>
      <c r="AW263" s="12" t="s">
        <v>35</v>
      </c>
      <c r="AX263" s="12" t="s">
        <v>75</v>
      </c>
      <c r="AY263" s="241" t="s">
        <v>221</v>
      </c>
    </row>
    <row r="264" spans="2:51" s="13" customFormat="1" ht="12">
      <c r="B264" s="242"/>
      <c r="C264" s="243"/>
      <c r="D264" s="229" t="s">
        <v>232</v>
      </c>
      <c r="E264" s="244" t="s">
        <v>21</v>
      </c>
      <c r="F264" s="245" t="s">
        <v>387</v>
      </c>
      <c r="G264" s="243"/>
      <c r="H264" s="246">
        <v>94.384</v>
      </c>
      <c r="I264" s="247"/>
      <c r="J264" s="243"/>
      <c r="K264" s="243"/>
      <c r="L264" s="248"/>
      <c r="M264" s="249"/>
      <c r="N264" s="250"/>
      <c r="O264" s="250"/>
      <c r="P264" s="250"/>
      <c r="Q264" s="250"/>
      <c r="R264" s="250"/>
      <c r="S264" s="250"/>
      <c r="T264" s="251"/>
      <c r="AT264" s="252" t="s">
        <v>232</v>
      </c>
      <c r="AU264" s="252" t="s">
        <v>84</v>
      </c>
      <c r="AV264" s="13" t="s">
        <v>84</v>
      </c>
      <c r="AW264" s="13" t="s">
        <v>35</v>
      </c>
      <c r="AX264" s="13" t="s">
        <v>75</v>
      </c>
      <c r="AY264" s="252" t="s">
        <v>221</v>
      </c>
    </row>
    <row r="265" spans="2:51" s="12" customFormat="1" ht="12">
      <c r="B265" s="232"/>
      <c r="C265" s="233"/>
      <c r="D265" s="229" t="s">
        <v>232</v>
      </c>
      <c r="E265" s="234" t="s">
        <v>21</v>
      </c>
      <c r="F265" s="235" t="s">
        <v>381</v>
      </c>
      <c r="G265" s="233"/>
      <c r="H265" s="234" t="s">
        <v>21</v>
      </c>
      <c r="I265" s="236"/>
      <c r="J265" s="233"/>
      <c r="K265" s="233"/>
      <c r="L265" s="237"/>
      <c r="M265" s="238"/>
      <c r="N265" s="239"/>
      <c r="O265" s="239"/>
      <c r="P265" s="239"/>
      <c r="Q265" s="239"/>
      <c r="R265" s="239"/>
      <c r="S265" s="239"/>
      <c r="T265" s="240"/>
      <c r="AT265" s="241" t="s">
        <v>232</v>
      </c>
      <c r="AU265" s="241" t="s">
        <v>84</v>
      </c>
      <c r="AV265" s="12" t="s">
        <v>82</v>
      </c>
      <c r="AW265" s="12" t="s">
        <v>35</v>
      </c>
      <c r="AX265" s="12" t="s">
        <v>75</v>
      </c>
      <c r="AY265" s="241" t="s">
        <v>221</v>
      </c>
    </row>
    <row r="266" spans="2:51" s="13" customFormat="1" ht="12">
      <c r="B266" s="242"/>
      <c r="C266" s="243"/>
      <c r="D266" s="229" t="s">
        <v>232</v>
      </c>
      <c r="E266" s="244" t="s">
        <v>21</v>
      </c>
      <c r="F266" s="245" t="s">
        <v>388</v>
      </c>
      <c r="G266" s="243"/>
      <c r="H266" s="246">
        <v>-5.693</v>
      </c>
      <c r="I266" s="247"/>
      <c r="J266" s="243"/>
      <c r="K266" s="243"/>
      <c r="L266" s="248"/>
      <c r="M266" s="249"/>
      <c r="N266" s="250"/>
      <c r="O266" s="250"/>
      <c r="P266" s="250"/>
      <c r="Q266" s="250"/>
      <c r="R266" s="250"/>
      <c r="S266" s="250"/>
      <c r="T266" s="251"/>
      <c r="AT266" s="252" t="s">
        <v>232</v>
      </c>
      <c r="AU266" s="252" t="s">
        <v>84</v>
      </c>
      <c r="AV266" s="13" t="s">
        <v>84</v>
      </c>
      <c r="AW266" s="13" t="s">
        <v>35</v>
      </c>
      <c r="AX266" s="13" t="s">
        <v>75</v>
      </c>
      <c r="AY266" s="252" t="s">
        <v>221</v>
      </c>
    </row>
    <row r="267" spans="2:51" s="14" customFormat="1" ht="12">
      <c r="B267" s="253"/>
      <c r="C267" s="254"/>
      <c r="D267" s="229" t="s">
        <v>232</v>
      </c>
      <c r="E267" s="255" t="s">
        <v>21</v>
      </c>
      <c r="F267" s="256" t="s">
        <v>235</v>
      </c>
      <c r="G267" s="254"/>
      <c r="H267" s="257">
        <v>88.691</v>
      </c>
      <c r="I267" s="258"/>
      <c r="J267" s="254"/>
      <c r="K267" s="254"/>
      <c r="L267" s="259"/>
      <c r="M267" s="260"/>
      <c r="N267" s="261"/>
      <c r="O267" s="261"/>
      <c r="P267" s="261"/>
      <c r="Q267" s="261"/>
      <c r="R267" s="261"/>
      <c r="S267" s="261"/>
      <c r="T267" s="262"/>
      <c r="AT267" s="263" t="s">
        <v>232</v>
      </c>
      <c r="AU267" s="263" t="s">
        <v>84</v>
      </c>
      <c r="AV267" s="14" t="s">
        <v>228</v>
      </c>
      <c r="AW267" s="14" t="s">
        <v>35</v>
      </c>
      <c r="AX267" s="14" t="s">
        <v>82</v>
      </c>
      <c r="AY267" s="263" t="s">
        <v>221</v>
      </c>
    </row>
    <row r="268" spans="2:65" s="1" customFormat="1" ht="22.5" customHeight="1">
      <c r="B268" s="39"/>
      <c r="C268" s="217" t="s">
        <v>7</v>
      </c>
      <c r="D268" s="217" t="s">
        <v>223</v>
      </c>
      <c r="E268" s="218" t="s">
        <v>389</v>
      </c>
      <c r="F268" s="219" t="s">
        <v>390</v>
      </c>
      <c r="G268" s="220" t="s">
        <v>358</v>
      </c>
      <c r="H268" s="221">
        <v>47.611</v>
      </c>
      <c r="I268" s="222"/>
      <c r="J268" s="223">
        <f>ROUND(I268*H268,2)</f>
        <v>0</v>
      </c>
      <c r="K268" s="219" t="s">
        <v>227</v>
      </c>
      <c r="L268" s="44"/>
      <c r="M268" s="224" t="s">
        <v>21</v>
      </c>
      <c r="N268" s="225" t="s">
        <v>46</v>
      </c>
      <c r="O268" s="80"/>
      <c r="P268" s="226">
        <f>O268*H268</f>
        <v>0</v>
      </c>
      <c r="Q268" s="226">
        <v>0.15874</v>
      </c>
      <c r="R268" s="226">
        <f>Q268*H268</f>
        <v>7.557770139999999</v>
      </c>
      <c r="S268" s="226">
        <v>0</v>
      </c>
      <c r="T268" s="227">
        <f>S268*H268</f>
        <v>0</v>
      </c>
      <c r="AR268" s="18" t="s">
        <v>228</v>
      </c>
      <c r="AT268" s="18" t="s">
        <v>223</v>
      </c>
      <c r="AU268" s="18" t="s">
        <v>84</v>
      </c>
      <c r="AY268" s="18" t="s">
        <v>221</v>
      </c>
      <c r="BE268" s="228">
        <f>IF(N268="základní",J268,0)</f>
        <v>0</v>
      </c>
      <c r="BF268" s="228">
        <f>IF(N268="snížená",J268,0)</f>
        <v>0</v>
      </c>
      <c r="BG268" s="228">
        <f>IF(N268="zákl. přenesená",J268,0)</f>
        <v>0</v>
      </c>
      <c r="BH268" s="228">
        <f>IF(N268="sníž. přenesená",J268,0)</f>
        <v>0</v>
      </c>
      <c r="BI268" s="228">
        <f>IF(N268="nulová",J268,0)</f>
        <v>0</v>
      </c>
      <c r="BJ268" s="18" t="s">
        <v>82</v>
      </c>
      <c r="BK268" s="228">
        <f>ROUND(I268*H268,2)</f>
        <v>0</v>
      </c>
      <c r="BL268" s="18" t="s">
        <v>228</v>
      </c>
      <c r="BM268" s="18" t="s">
        <v>391</v>
      </c>
    </row>
    <row r="269" spans="2:47" s="1" customFormat="1" ht="12">
      <c r="B269" s="39"/>
      <c r="C269" s="40"/>
      <c r="D269" s="229" t="s">
        <v>230</v>
      </c>
      <c r="E269" s="40"/>
      <c r="F269" s="230" t="s">
        <v>392</v>
      </c>
      <c r="G269" s="40"/>
      <c r="H269" s="40"/>
      <c r="I269" s="144"/>
      <c r="J269" s="40"/>
      <c r="K269" s="40"/>
      <c r="L269" s="44"/>
      <c r="M269" s="231"/>
      <c r="N269" s="80"/>
      <c r="O269" s="80"/>
      <c r="P269" s="80"/>
      <c r="Q269" s="80"/>
      <c r="R269" s="80"/>
      <c r="S269" s="80"/>
      <c r="T269" s="81"/>
      <c r="AT269" s="18" t="s">
        <v>230</v>
      </c>
      <c r="AU269" s="18" t="s">
        <v>84</v>
      </c>
    </row>
    <row r="270" spans="2:51" s="12" customFormat="1" ht="12">
      <c r="B270" s="232"/>
      <c r="C270" s="233"/>
      <c r="D270" s="229" t="s">
        <v>232</v>
      </c>
      <c r="E270" s="234" t="s">
        <v>21</v>
      </c>
      <c r="F270" s="235" t="s">
        <v>233</v>
      </c>
      <c r="G270" s="233"/>
      <c r="H270" s="234" t="s">
        <v>21</v>
      </c>
      <c r="I270" s="236"/>
      <c r="J270" s="233"/>
      <c r="K270" s="233"/>
      <c r="L270" s="237"/>
      <c r="M270" s="238"/>
      <c r="N270" s="239"/>
      <c r="O270" s="239"/>
      <c r="P270" s="239"/>
      <c r="Q270" s="239"/>
      <c r="R270" s="239"/>
      <c r="S270" s="239"/>
      <c r="T270" s="240"/>
      <c r="AT270" s="241" t="s">
        <v>232</v>
      </c>
      <c r="AU270" s="241" t="s">
        <v>84</v>
      </c>
      <c r="AV270" s="12" t="s">
        <v>82</v>
      </c>
      <c r="AW270" s="12" t="s">
        <v>35</v>
      </c>
      <c r="AX270" s="12" t="s">
        <v>75</v>
      </c>
      <c r="AY270" s="241" t="s">
        <v>221</v>
      </c>
    </row>
    <row r="271" spans="2:51" s="13" customFormat="1" ht="12">
      <c r="B271" s="242"/>
      <c r="C271" s="243"/>
      <c r="D271" s="229" t="s">
        <v>232</v>
      </c>
      <c r="E271" s="244" t="s">
        <v>21</v>
      </c>
      <c r="F271" s="245" t="s">
        <v>393</v>
      </c>
      <c r="G271" s="243"/>
      <c r="H271" s="246">
        <v>70.874</v>
      </c>
      <c r="I271" s="247"/>
      <c r="J271" s="243"/>
      <c r="K271" s="243"/>
      <c r="L271" s="248"/>
      <c r="M271" s="249"/>
      <c r="N271" s="250"/>
      <c r="O271" s="250"/>
      <c r="P271" s="250"/>
      <c r="Q271" s="250"/>
      <c r="R271" s="250"/>
      <c r="S271" s="250"/>
      <c r="T271" s="251"/>
      <c r="AT271" s="252" t="s">
        <v>232</v>
      </c>
      <c r="AU271" s="252" t="s">
        <v>84</v>
      </c>
      <c r="AV271" s="13" t="s">
        <v>84</v>
      </c>
      <c r="AW271" s="13" t="s">
        <v>35</v>
      </c>
      <c r="AX271" s="13" t="s">
        <v>75</v>
      </c>
      <c r="AY271" s="252" t="s">
        <v>221</v>
      </c>
    </row>
    <row r="272" spans="2:51" s="12" customFormat="1" ht="12">
      <c r="B272" s="232"/>
      <c r="C272" s="233"/>
      <c r="D272" s="229" t="s">
        <v>232</v>
      </c>
      <c r="E272" s="234" t="s">
        <v>21</v>
      </c>
      <c r="F272" s="235" t="s">
        <v>394</v>
      </c>
      <c r="G272" s="233"/>
      <c r="H272" s="234" t="s">
        <v>21</v>
      </c>
      <c r="I272" s="236"/>
      <c r="J272" s="233"/>
      <c r="K272" s="233"/>
      <c r="L272" s="237"/>
      <c r="M272" s="238"/>
      <c r="N272" s="239"/>
      <c r="O272" s="239"/>
      <c r="P272" s="239"/>
      <c r="Q272" s="239"/>
      <c r="R272" s="239"/>
      <c r="S272" s="239"/>
      <c r="T272" s="240"/>
      <c r="AT272" s="241" t="s">
        <v>232</v>
      </c>
      <c r="AU272" s="241" t="s">
        <v>84</v>
      </c>
      <c r="AV272" s="12" t="s">
        <v>82</v>
      </c>
      <c r="AW272" s="12" t="s">
        <v>35</v>
      </c>
      <c r="AX272" s="12" t="s">
        <v>75</v>
      </c>
      <c r="AY272" s="241" t="s">
        <v>221</v>
      </c>
    </row>
    <row r="273" spans="2:51" s="13" customFormat="1" ht="12">
      <c r="B273" s="242"/>
      <c r="C273" s="243"/>
      <c r="D273" s="229" t="s">
        <v>232</v>
      </c>
      <c r="E273" s="244" t="s">
        <v>21</v>
      </c>
      <c r="F273" s="245" t="s">
        <v>395</v>
      </c>
      <c r="G273" s="243"/>
      <c r="H273" s="246">
        <v>-16.213</v>
      </c>
      <c r="I273" s="247"/>
      <c r="J273" s="243"/>
      <c r="K273" s="243"/>
      <c r="L273" s="248"/>
      <c r="M273" s="249"/>
      <c r="N273" s="250"/>
      <c r="O273" s="250"/>
      <c r="P273" s="250"/>
      <c r="Q273" s="250"/>
      <c r="R273" s="250"/>
      <c r="S273" s="250"/>
      <c r="T273" s="251"/>
      <c r="AT273" s="252" t="s">
        <v>232</v>
      </c>
      <c r="AU273" s="252" t="s">
        <v>84</v>
      </c>
      <c r="AV273" s="13" t="s">
        <v>84</v>
      </c>
      <c r="AW273" s="13" t="s">
        <v>35</v>
      </c>
      <c r="AX273" s="13" t="s">
        <v>75</v>
      </c>
      <c r="AY273" s="252" t="s">
        <v>221</v>
      </c>
    </row>
    <row r="274" spans="2:51" s="12" customFormat="1" ht="12">
      <c r="B274" s="232"/>
      <c r="C274" s="233"/>
      <c r="D274" s="229" t="s">
        <v>232</v>
      </c>
      <c r="E274" s="234" t="s">
        <v>21</v>
      </c>
      <c r="F274" s="235" t="s">
        <v>396</v>
      </c>
      <c r="G274" s="233"/>
      <c r="H274" s="234" t="s">
        <v>21</v>
      </c>
      <c r="I274" s="236"/>
      <c r="J274" s="233"/>
      <c r="K274" s="233"/>
      <c r="L274" s="237"/>
      <c r="M274" s="238"/>
      <c r="N274" s="239"/>
      <c r="O274" s="239"/>
      <c r="P274" s="239"/>
      <c r="Q274" s="239"/>
      <c r="R274" s="239"/>
      <c r="S274" s="239"/>
      <c r="T274" s="240"/>
      <c r="AT274" s="241" t="s">
        <v>232</v>
      </c>
      <c r="AU274" s="241" t="s">
        <v>84</v>
      </c>
      <c r="AV274" s="12" t="s">
        <v>82</v>
      </c>
      <c r="AW274" s="12" t="s">
        <v>35</v>
      </c>
      <c r="AX274" s="12" t="s">
        <v>75</v>
      </c>
      <c r="AY274" s="241" t="s">
        <v>221</v>
      </c>
    </row>
    <row r="275" spans="2:51" s="13" customFormat="1" ht="12">
      <c r="B275" s="242"/>
      <c r="C275" s="243"/>
      <c r="D275" s="229" t="s">
        <v>232</v>
      </c>
      <c r="E275" s="244" t="s">
        <v>21</v>
      </c>
      <c r="F275" s="245" t="s">
        <v>397</v>
      </c>
      <c r="G275" s="243"/>
      <c r="H275" s="246">
        <v>-2.25</v>
      </c>
      <c r="I275" s="247"/>
      <c r="J275" s="243"/>
      <c r="K275" s="243"/>
      <c r="L275" s="248"/>
      <c r="M275" s="249"/>
      <c r="N275" s="250"/>
      <c r="O275" s="250"/>
      <c r="P275" s="250"/>
      <c r="Q275" s="250"/>
      <c r="R275" s="250"/>
      <c r="S275" s="250"/>
      <c r="T275" s="251"/>
      <c r="AT275" s="252" t="s">
        <v>232</v>
      </c>
      <c r="AU275" s="252" t="s">
        <v>84</v>
      </c>
      <c r="AV275" s="13" t="s">
        <v>84</v>
      </c>
      <c r="AW275" s="13" t="s">
        <v>35</v>
      </c>
      <c r="AX275" s="13" t="s">
        <v>75</v>
      </c>
      <c r="AY275" s="252" t="s">
        <v>221</v>
      </c>
    </row>
    <row r="276" spans="2:51" s="13" customFormat="1" ht="12">
      <c r="B276" s="242"/>
      <c r="C276" s="243"/>
      <c r="D276" s="229" t="s">
        <v>232</v>
      </c>
      <c r="E276" s="244" t="s">
        <v>21</v>
      </c>
      <c r="F276" s="245" t="s">
        <v>398</v>
      </c>
      <c r="G276" s="243"/>
      <c r="H276" s="246">
        <v>-4.8</v>
      </c>
      <c r="I276" s="247"/>
      <c r="J276" s="243"/>
      <c r="K276" s="243"/>
      <c r="L276" s="248"/>
      <c r="M276" s="249"/>
      <c r="N276" s="250"/>
      <c r="O276" s="250"/>
      <c r="P276" s="250"/>
      <c r="Q276" s="250"/>
      <c r="R276" s="250"/>
      <c r="S276" s="250"/>
      <c r="T276" s="251"/>
      <c r="AT276" s="252" t="s">
        <v>232</v>
      </c>
      <c r="AU276" s="252" t="s">
        <v>84</v>
      </c>
      <c r="AV276" s="13" t="s">
        <v>84</v>
      </c>
      <c r="AW276" s="13" t="s">
        <v>35</v>
      </c>
      <c r="AX276" s="13" t="s">
        <v>75</v>
      </c>
      <c r="AY276" s="252" t="s">
        <v>221</v>
      </c>
    </row>
    <row r="277" spans="2:51" s="14" customFormat="1" ht="12">
      <c r="B277" s="253"/>
      <c r="C277" s="254"/>
      <c r="D277" s="229" t="s">
        <v>232</v>
      </c>
      <c r="E277" s="255" t="s">
        <v>21</v>
      </c>
      <c r="F277" s="256" t="s">
        <v>235</v>
      </c>
      <c r="G277" s="254"/>
      <c r="H277" s="257">
        <v>47.611</v>
      </c>
      <c r="I277" s="258"/>
      <c r="J277" s="254"/>
      <c r="K277" s="254"/>
      <c r="L277" s="259"/>
      <c r="M277" s="260"/>
      <c r="N277" s="261"/>
      <c r="O277" s="261"/>
      <c r="P277" s="261"/>
      <c r="Q277" s="261"/>
      <c r="R277" s="261"/>
      <c r="S277" s="261"/>
      <c r="T277" s="262"/>
      <c r="AT277" s="263" t="s">
        <v>232</v>
      </c>
      <c r="AU277" s="263" t="s">
        <v>84</v>
      </c>
      <c r="AV277" s="14" t="s">
        <v>228</v>
      </c>
      <c r="AW277" s="14" t="s">
        <v>35</v>
      </c>
      <c r="AX277" s="14" t="s">
        <v>82</v>
      </c>
      <c r="AY277" s="263" t="s">
        <v>221</v>
      </c>
    </row>
    <row r="278" spans="2:65" s="1" customFormat="1" ht="22.5" customHeight="1">
      <c r="B278" s="39"/>
      <c r="C278" s="217" t="s">
        <v>399</v>
      </c>
      <c r="D278" s="217" t="s">
        <v>223</v>
      </c>
      <c r="E278" s="218" t="s">
        <v>400</v>
      </c>
      <c r="F278" s="219" t="s">
        <v>401</v>
      </c>
      <c r="G278" s="220" t="s">
        <v>358</v>
      </c>
      <c r="H278" s="221">
        <v>111.656</v>
      </c>
      <c r="I278" s="222"/>
      <c r="J278" s="223">
        <f>ROUND(I278*H278,2)</f>
        <v>0</v>
      </c>
      <c r="K278" s="219" t="s">
        <v>227</v>
      </c>
      <c r="L278" s="44"/>
      <c r="M278" s="224" t="s">
        <v>21</v>
      </c>
      <c r="N278" s="225" t="s">
        <v>46</v>
      </c>
      <c r="O278" s="80"/>
      <c r="P278" s="226">
        <f>O278*H278</f>
        <v>0</v>
      </c>
      <c r="Q278" s="226">
        <v>0.16519</v>
      </c>
      <c r="R278" s="226">
        <f>Q278*H278</f>
        <v>18.44445464</v>
      </c>
      <c r="S278" s="226">
        <v>0</v>
      </c>
      <c r="T278" s="227">
        <f>S278*H278</f>
        <v>0</v>
      </c>
      <c r="AR278" s="18" t="s">
        <v>228</v>
      </c>
      <c r="AT278" s="18" t="s">
        <v>223</v>
      </c>
      <c r="AU278" s="18" t="s">
        <v>84</v>
      </c>
      <c r="AY278" s="18" t="s">
        <v>221</v>
      </c>
      <c r="BE278" s="228">
        <f>IF(N278="základní",J278,0)</f>
        <v>0</v>
      </c>
      <c r="BF278" s="228">
        <f>IF(N278="snížená",J278,0)</f>
        <v>0</v>
      </c>
      <c r="BG278" s="228">
        <f>IF(N278="zákl. přenesená",J278,0)</f>
        <v>0</v>
      </c>
      <c r="BH278" s="228">
        <f>IF(N278="sníž. přenesená",J278,0)</f>
        <v>0</v>
      </c>
      <c r="BI278" s="228">
        <f>IF(N278="nulová",J278,0)</f>
        <v>0</v>
      </c>
      <c r="BJ278" s="18" t="s">
        <v>82</v>
      </c>
      <c r="BK278" s="228">
        <f>ROUND(I278*H278,2)</f>
        <v>0</v>
      </c>
      <c r="BL278" s="18" t="s">
        <v>228</v>
      </c>
      <c r="BM278" s="18" t="s">
        <v>402</v>
      </c>
    </row>
    <row r="279" spans="2:47" s="1" customFormat="1" ht="12">
      <c r="B279" s="39"/>
      <c r="C279" s="40"/>
      <c r="D279" s="229" t="s">
        <v>230</v>
      </c>
      <c r="E279" s="40"/>
      <c r="F279" s="230" t="s">
        <v>392</v>
      </c>
      <c r="G279" s="40"/>
      <c r="H279" s="40"/>
      <c r="I279" s="144"/>
      <c r="J279" s="40"/>
      <c r="K279" s="40"/>
      <c r="L279" s="44"/>
      <c r="M279" s="231"/>
      <c r="N279" s="80"/>
      <c r="O279" s="80"/>
      <c r="P279" s="80"/>
      <c r="Q279" s="80"/>
      <c r="R279" s="80"/>
      <c r="S279" s="80"/>
      <c r="T279" s="81"/>
      <c r="AT279" s="18" t="s">
        <v>230</v>
      </c>
      <c r="AU279" s="18" t="s">
        <v>84</v>
      </c>
    </row>
    <row r="280" spans="2:51" s="12" customFormat="1" ht="12">
      <c r="B280" s="232"/>
      <c r="C280" s="233"/>
      <c r="D280" s="229" t="s">
        <v>232</v>
      </c>
      <c r="E280" s="234" t="s">
        <v>21</v>
      </c>
      <c r="F280" s="235" t="s">
        <v>403</v>
      </c>
      <c r="G280" s="233"/>
      <c r="H280" s="234" t="s">
        <v>21</v>
      </c>
      <c r="I280" s="236"/>
      <c r="J280" s="233"/>
      <c r="K280" s="233"/>
      <c r="L280" s="237"/>
      <c r="M280" s="238"/>
      <c r="N280" s="239"/>
      <c r="O280" s="239"/>
      <c r="P280" s="239"/>
      <c r="Q280" s="239"/>
      <c r="R280" s="239"/>
      <c r="S280" s="239"/>
      <c r="T280" s="240"/>
      <c r="AT280" s="241" t="s">
        <v>232</v>
      </c>
      <c r="AU280" s="241" t="s">
        <v>84</v>
      </c>
      <c r="AV280" s="12" t="s">
        <v>82</v>
      </c>
      <c r="AW280" s="12" t="s">
        <v>35</v>
      </c>
      <c r="AX280" s="12" t="s">
        <v>75</v>
      </c>
      <c r="AY280" s="241" t="s">
        <v>221</v>
      </c>
    </row>
    <row r="281" spans="2:51" s="13" customFormat="1" ht="12">
      <c r="B281" s="242"/>
      <c r="C281" s="243"/>
      <c r="D281" s="229" t="s">
        <v>232</v>
      </c>
      <c r="E281" s="244" t="s">
        <v>21</v>
      </c>
      <c r="F281" s="245" t="s">
        <v>404</v>
      </c>
      <c r="G281" s="243"/>
      <c r="H281" s="246">
        <v>101.881</v>
      </c>
      <c r="I281" s="247"/>
      <c r="J281" s="243"/>
      <c r="K281" s="243"/>
      <c r="L281" s="248"/>
      <c r="M281" s="249"/>
      <c r="N281" s="250"/>
      <c r="O281" s="250"/>
      <c r="P281" s="250"/>
      <c r="Q281" s="250"/>
      <c r="R281" s="250"/>
      <c r="S281" s="250"/>
      <c r="T281" s="251"/>
      <c r="AT281" s="252" t="s">
        <v>232</v>
      </c>
      <c r="AU281" s="252" t="s">
        <v>84</v>
      </c>
      <c r="AV281" s="13" t="s">
        <v>84</v>
      </c>
      <c r="AW281" s="13" t="s">
        <v>35</v>
      </c>
      <c r="AX281" s="13" t="s">
        <v>75</v>
      </c>
      <c r="AY281" s="252" t="s">
        <v>221</v>
      </c>
    </row>
    <row r="282" spans="2:51" s="13" customFormat="1" ht="12">
      <c r="B282" s="242"/>
      <c r="C282" s="243"/>
      <c r="D282" s="229" t="s">
        <v>232</v>
      </c>
      <c r="E282" s="244" t="s">
        <v>21</v>
      </c>
      <c r="F282" s="245" t="s">
        <v>405</v>
      </c>
      <c r="G282" s="243"/>
      <c r="H282" s="246">
        <v>15.456</v>
      </c>
      <c r="I282" s="247"/>
      <c r="J282" s="243"/>
      <c r="K282" s="243"/>
      <c r="L282" s="248"/>
      <c r="M282" s="249"/>
      <c r="N282" s="250"/>
      <c r="O282" s="250"/>
      <c r="P282" s="250"/>
      <c r="Q282" s="250"/>
      <c r="R282" s="250"/>
      <c r="S282" s="250"/>
      <c r="T282" s="251"/>
      <c r="AT282" s="252" t="s">
        <v>232</v>
      </c>
      <c r="AU282" s="252" t="s">
        <v>84</v>
      </c>
      <c r="AV282" s="13" t="s">
        <v>84</v>
      </c>
      <c r="AW282" s="13" t="s">
        <v>35</v>
      </c>
      <c r="AX282" s="13" t="s">
        <v>75</v>
      </c>
      <c r="AY282" s="252" t="s">
        <v>221</v>
      </c>
    </row>
    <row r="283" spans="2:51" s="12" customFormat="1" ht="12">
      <c r="B283" s="232"/>
      <c r="C283" s="233"/>
      <c r="D283" s="229" t="s">
        <v>232</v>
      </c>
      <c r="E283" s="234" t="s">
        <v>21</v>
      </c>
      <c r="F283" s="235" t="s">
        <v>394</v>
      </c>
      <c r="G283" s="233"/>
      <c r="H283" s="234" t="s">
        <v>21</v>
      </c>
      <c r="I283" s="236"/>
      <c r="J283" s="233"/>
      <c r="K283" s="233"/>
      <c r="L283" s="237"/>
      <c r="M283" s="238"/>
      <c r="N283" s="239"/>
      <c r="O283" s="239"/>
      <c r="P283" s="239"/>
      <c r="Q283" s="239"/>
      <c r="R283" s="239"/>
      <c r="S283" s="239"/>
      <c r="T283" s="240"/>
      <c r="AT283" s="241" t="s">
        <v>232</v>
      </c>
      <c r="AU283" s="241" t="s">
        <v>84</v>
      </c>
      <c r="AV283" s="12" t="s">
        <v>82</v>
      </c>
      <c r="AW283" s="12" t="s">
        <v>35</v>
      </c>
      <c r="AX283" s="12" t="s">
        <v>75</v>
      </c>
      <c r="AY283" s="241" t="s">
        <v>221</v>
      </c>
    </row>
    <row r="284" spans="2:51" s="13" customFormat="1" ht="12">
      <c r="B284" s="242"/>
      <c r="C284" s="243"/>
      <c r="D284" s="229" t="s">
        <v>232</v>
      </c>
      <c r="E284" s="244" t="s">
        <v>21</v>
      </c>
      <c r="F284" s="245" t="s">
        <v>406</v>
      </c>
      <c r="G284" s="243"/>
      <c r="H284" s="246">
        <v>-4.618</v>
      </c>
      <c r="I284" s="247"/>
      <c r="J284" s="243"/>
      <c r="K284" s="243"/>
      <c r="L284" s="248"/>
      <c r="M284" s="249"/>
      <c r="N284" s="250"/>
      <c r="O284" s="250"/>
      <c r="P284" s="250"/>
      <c r="Q284" s="250"/>
      <c r="R284" s="250"/>
      <c r="S284" s="250"/>
      <c r="T284" s="251"/>
      <c r="AT284" s="252" t="s">
        <v>232</v>
      </c>
      <c r="AU284" s="252" t="s">
        <v>84</v>
      </c>
      <c r="AV284" s="13" t="s">
        <v>84</v>
      </c>
      <c r="AW284" s="13" t="s">
        <v>35</v>
      </c>
      <c r="AX284" s="13" t="s">
        <v>75</v>
      </c>
      <c r="AY284" s="252" t="s">
        <v>221</v>
      </c>
    </row>
    <row r="285" spans="2:51" s="12" customFormat="1" ht="12">
      <c r="B285" s="232"/>
      <c r="C285" s="233"/>
      <c r="D285" s="229" t="s">
        <v>232</v>
      </c>
      <c r="E285" s="234" t="s">
        <v>21</v>
      </c>
      <c r="F285" s="235" t="s">
        <v>407</v>
      </c>
      <c r="G285" s="233"/>
      <c r="H285" s="234" t="s">
        <v>21</v>
      </c>
      <c r="I285" s="236"/>
      <c r="J285" s="233"/>
      <c r="K285" s="233"/>
      <c r="L285" s="237"/>
      <c r="M285" s="238"/>
      <c r="N285" s="239"/>
      <c r="O285" s="239"/>
      <c r="P285" s="239"/>
      <c r="Q285" s="239"/>
      <c r="R285" s="239"/>
      <c r="S285" s="239"/>
      <c r="T285" s="240"/>
      <c r="AT285" s="241" t="s">
        <v>232</v>
      </c>
      <c r="AU285" s="241" t="s">
        <v>84</v>
      </c>
      <c r="AV285" s="12" t="s">
        <v>82</v>
      </c>
      <c r="AW285" s="12" t="s">
        <v>35</v>
      </c>
      <c r="AX285" s="12" t="s">
        <v>75</v>
      </c>
      <c r="AY285" s="241" t="s">
        <v>221</v>
      </c>
    </row>
    <row r="286" spans="2:51" s="13" customFormat="1" ht="12">
      <c r="B286" s="242"/>
      <c r="C286" s="243"/>
      <c r="D286" s="229" t="s">
        <v>232</v>
      </c>
      <c r="E286" s="244" t="s">
        <v>21</v>
      </c>
      <c r="F286" s="245" t="s">
        <v>408</v>
      </c>
      <c r="G286" s="243"/>
      <c r="H286" s="246">
        <v>-0.438</v>
      </c>
      <c r="I286" s="247"/>
      <c r="J286" s="243"/>
      <c r="K286" s="243"/>
      <c r="L286" s="248"/>
      <c r="M286" s="249"/>
      <c r="N286" s="250"/>
      <c r="O286" s="250"/>
      <c r="P286" s="250"/>
      <c r="Q286" s="250"/>
      <c r="R286" s="250"/>
      <c r="S286" s="250"/>
      <c r="T286" s="251"/>
      <c r="AT286" s="252" t="s">
        <v>232</v>
      </c>
      <c r="AU286" s="252" t="s">
        <v>84</v>
      </c>
      <c r="AV286" s="13" t="s">
        <v>84</v>
      </c>
      <c r="AW286" s="13" t="s">
        <v>35</v>
      </c>
      <c r="AX286" s="13" t="s">
        <v>75</v>
      </c>
      <c r="AY286" s="252" t="s">
        <v>221</v>
      </c>
    </row>
    <row r="287" spans="2:51" s="13" customFormat="1" ht="12">
      <c r="B287" s="242"/>
      <c r="C287" s="243"/>
      <c r="D287" s="229" t="s">
        <v>232</v>
      </c>
      <c r="E287" s="244" t="s">
        <v>21</v>
      </c>
      <c r="F287" s="245" t="s">
        <v>409</v>
      </c>
      <c r="G287" s="243"/>
      <c r="H287" s="246">
        <v>-0.625</v>
      </c>
      <c r="I287" s="247"/>
      <c r="J287" s="243"/>
      <c r="K287" s="243"/>
      <c r="L287" s="248"/>
      <c r="M287" s="249"/>
      <c r="N287" s="250"/>
      <c r="O287" s="250"/>
      <c r="P287" s="250"/>
      <c r="Q287" s="250"/>
      <c r="R287" s="250"/>
      <c r="S287" s="250"/>
      <c r="T287" s="251"/>
      <c r="AT287" s="252" t="s">
        <v>232</v>
      </c>
      <c r="AU287" s="252" t="s">
        <v>84</v>
      </c>
      <c r="AV287" s="13" t="s">
        <v>84</v>
      </c>
      <c r="AW287" s="13" t="s">
        <v>35</v>
      </c>
      <c r="AX287" s="13" t="s">
        <v>75</v>
      </c>
      <c r="AY287" s="252" t="s">
        <v>221</v>
      </c>
    </row>
    <row r="288" spans="2:51" s="14" customFormat="1" ht="12">
      <c r="B288" s="253"/>
      <c r="C288" s="254"/>
      <c r="D288" s="229" t="s">
        <v>232</v>
      </c>
      <c r="E288" s="255" t="s">
        <v>21</v>
      </c>
      <c r="F288" s="256" t="s">
        <v>235</v>
      </c>
      <c r="G288" s="254"/>
      <c r="H288" s="257">
        <v>111.656</v>
      </c>
      <c r="I288" s="258"/>
      <c r="J288" s="254"/>
      <c r="K288" s="254"/>
      <c r="L288" s="259"/>
      <c r="M288" s="260"/>
      <c r="N288" s="261"/>
      <c r="O288" s="261"/>
      <c r="P288" s="261"/>
      <c r="Q288" s="261"/>
      <c r="R288" s="261"/>
      <c r="S288" s="261"/>
      <c r="T288" s="262"/>
      <c r="AT288" s="263" t="s">
        <v>232</v>
      </c>
      <c r="AU288" s="263" t="s">
        <v>84</v>
      </c>
      <c r="AV288" s="14" t="s">
        <v>228</v>
      </c>
      <c r="AW288" s="14" t="s">
        <v>35</v>
      </c>
      <c r="AX288" s="14" t="s">
        <v>82</v>
      </c>
      <c r="AY288" s="263" t="s">
        <v>221</v>
      </c>
    </row>
    <row r="289" spans="2:65" s="1" customFormat="1" ht="22.5" customHeight="1">
      <c r="B289" s="39"/>
      <c r="C289" s="217" t="s">
        <v>410</v>
      </c>
      <c r="D289" s="217" t="s">
        <v>223</v>
      </c>
      <c r="E289" s="218" t="s">
        <v>411</v>
      </c>
      <c r="F289" s="219" t="s">
        <v>412</v>
      </c>
      <c r="G289" s="220" t="s">
        <v>295</v>
      </c>
      <c r="H289" s="221">
        <v>1.774</v>
      </c>
      <c r="I289" s="222"/>
      <c r="J289" s="223">
        <f>ROUND(I289*H289,2)</f>
        <v>0</v>
      </c>
      <c r="K289" s="219" t="s">
        <v>227</v>
      </c>
      <c r="L289" s="44"/>
      <c r="M289" s="224" t="s">
        <v>21</v>
      </c>
      <c r="N289" s="225" t="s">
        <v>46</v>
      </c>
      <c r="O289" s="80"/>
      <c r="P289" s="226">
        <f>O289*H289</f>
        <v>0</v>
      </c>
      <c r="Q289" s="226">
        <v>1.04881</v>
      </c>
      <c r="R289" s="226">
        <f>Q289*H289</f>
        <v>1.86058894</v>
      </c>
      <c r="S289" s="226">
        <v>0</v>
      </c>
      <c r="T289" s="227">
        <f>S289*H289</f>
        <v>0</v>
      </c>
      <c r="AR289" s="18" t="s">
        <v>228</v>
      </c>
      <c r="AT289" s="18" t="s">
        <v>223</v>
      </c>
      <c r="AU289" s="18" t="s">
        <v>84</v>
      </c>
      <c r="AY289" s="18" t="s">
        <v>221</v>
      </c>
      <c r="BE289" s="228">
        <f>IF(N289="základní",J289,0)</f>
        <v>0</v>
      </c>
      <c r="BF289" s="228">
        <f>IF(N289="snížená",J289,0)</f>
        <v>0</v>
      </c>
      <c r="BG289" s="228">
        <f>IF(N289="zákl. přenesená",J289,0)</f>
        <v>0</v>
      </c>
      <c r="BH289" s="228">
        <f>IF(N289="sníž. přenesená",J289,0)</f>
        <v>0</v>
      </c>
      <c r="BI289" s="228">
        <f>IF(N289="nulová",J289,0)</f>
        <v>0</v>
      </c>
      <c r="BJ289" s="18" t="s">
        <v>82</v>
      </c>
      <c r="BK289" s="228">
        <f>ROUND(I289*H289,2)</f>
        <v>0</v>
      </c>
      <c r="BL289" s="18" t="s">
        <v>228</v>
      </c>
      <c r="BM289" s="18" t="s">
        <v>413</v>
      </c>
    </row>
    <row r="290" spans="2:51" s="12" customFormat="1" ht="12">
      <c r="B290" s="232"/>
      <c r="C290" s="233"/>
      <c r="D290" s="229" t="s">
        <v>232</v>
      </c>
      <c r="E290" s="234" t="s">
        <v>21</v>
      </c>
      <c r="F290" s="235" t="s">
        <v>414</v>
      </c>
      <c r="G290" s="233"/>
      <c r="H290" s="234" t="s">
        <v>21</v>
      </c>
      <c r="I290" s="236"/>
      <c r="J290" s="233"/>
      <c r="K290" s="233"/>
      <c r="L290" s="237"/>
      <c r="M290" s="238"/>
      <c r="N290" s="239"/>
      <c r="O290" s="239"/>
      <c r="P290" s="239"/>
      <c r="Q290" s="239"/>
      <c r="R290" s="239"/>
      <c r="S290" s="239"/>
      <c r="T290" s="240"/>
      <c r="AT290" s="241" t="s">
        <v>232</v>
      </c>
      <c r="AU290" s="241" t="s">
        <v>84</v>
      </c>
      <c r="AV290" s="12" t="s">
        <v>82</v>
      </c>
      <c r="AW290" s="12" t="s">
        <v>35</v>
      </c>
      <c r="AX290" s="12" t="s">
        <v>75</v>
      </c>
      <c r="AY290" s="241" t="s">
        <v>221</v>
      </c>
    </row>
    <row r="291" spans="2:51" s="13" customFormat="1" ht="12">
      <c r="B291" s="242"/>
      <c r="C291" s="243"/>
      <c r="D291" s="229" t="s">
        <v>232</v>
      </c>
      <c r="E291" s="244" t="s">
        <v>21</v>
      </c>
      <c r="F291" s="245" t="s">
        <v>415</v>
      </c>
      <c r="G291" s="243"/>
      <c r="H291" s="246">
        <v>0.71</v>
      </c>
      <c r="I291" s="247"/>
      <c r="J291" s="243"/>
      <c r="K291" s="243"/>
      <c r="L291" s="248"/>
      <c r="M291" s="249"/>
      <c r="N291" s="250"/>
      <c r="O291" s="250"/>
      <c r="P291" s="250"/>
      <c r="Q291" s="250"/>
      <c r="R291" s="250"/>
      <c r="S291" s="250"/>
      <c r="T291" s="251"/>
      <c r="AT291" s="252" t="s">
        <v>232</v>
      </c>
      <c r="AU291" s="252" t="s">
        <v>84</v>
      </c>
      <c r="AV291" s="13" t="s">
        <v>84</v>
      </c>
      <c r="AW291" s="13" t="s">
        <v>35</v>
      </c>
      <c r="AX291" s="13" t="s">
        <v>75</v>
      </c>
      <c r="AY291" s="252" t="s">
        <v>221</v>
      </c>
    </row>
    <row r="292" spans="2:51" s="12" customFormat="1" ht="12">
      <c r="B292" s="232"/>
      <c r="C292" s="233"/>
      <c r="D292" s="229" t="s">
        <v>232</v>
      </c>
      <c r="E292" s="234" t="s">
        <v>21</v>
      </c>
      <c r="F292" s="235" t="s">
        <v>416</v>
      </c>
      <c r="G292" s="233"/>
      <c r="H292" s="234" t="s">
        <v>21</v>
      </c>
      <c r="I292" s="236"/>
      <c r="J292" s="233"/>
      <c r="K292" s="233"/>
      <c r="L292" s="237"/>
      <c r="M292" s="238"/>
      <c r="N292" s="239"/>
      <c r="O292" s="239"/>
      <c r="P292" s="239"/>
      <c r="Q292" s="239"/>
      <c r="R292" s="239"/>
      <c r="S292" s="239"/>
      <c r="T292" s="240"/>
      <c r="AT292" s="241" t="s">
        <v>232</v>
      </c>
      <c r="AU292" s="241" t="s">
        <v>84</v>
      </c>
      <c r="AV292" s="12" t="s">
        <v>82</v>
      </c>
      <c r="AW292" s="12" t="s">
        <v>35</v>
      </c>
      <c r="AX292" s="12" t="s">
        <v>75</v>
      </c>
      <c r="AY292" s="241" t="s">
        <v>221</v>
      </c>
    </row>
    <row r="293" spans="2:51" s="13" customFormat="1" ht="12">
      <c r="B293" s="242"/>
      <c r="C293" s="243"/>
      <c r="D293" s="229" t="s">
        <v>232</v>
      </c>
      <c r="E293" s="244" t="s">
        <v>21</v>
      </c>
      <c r="F293" s="245" t="s">
        <v>417</v>
      </c>
      <c r="G293" s="243"/>
      <c r="H293" s="246">
        <v>1.064</v>
      </c>
      <c r="I293" s="247"/>
      <c r="J293" s="243"/>
      <c r="K293" s="243"/>
      <c r="L293" s="248"/>
      <c r="M293" s="249"/>
      <c r="N293" s="250"/>
      <c r="O293" s="250"/>
      <c r="P293" s="250"/>
      <c r="Q293" s="250"/>
      <c r="R293" s="250"/>
      <c r="S293" s="250"/>
      <c r="T293" s="251"/>
      <c r="AT293" s="252" t="s">
        <v>232</v>
      </c>
      <c r="AU293" s="252" t="s">
        <v>84</v>
      </c>
      <c r="AV293" s="13" t="s">
        <v>84</v>
      </c>
      <c r="AW293" s="13" t="s">
        <v>35</v>
      </c>
      <c r="AX293" s="13" t="s">
        <v>75</v>
      </c>
      <c r="AY293" s="252" t="s">
        <v>221</v>
      </c>
    </row>
    <row r="294" spans="2:51" s="14" customFormat="1" ht="12">
      <c r="B294" s="253"/>
      <c r="C294" s="254"/>
      <c r="D294" s="229" t="s">
        <v>232</v>
      </c>
      <c r="E294" s="255" t="s">
        <v>21</v>
      </c>
      <c r="F294" s="256" t="s">
        <v>235</v>
      </c>
      <c r="G294" s="254"/>
      <c r="H294" s="257">
        <v>1.774</v>
      </c>
      <c r="I294" s="258"/>
      <c r="J294" s="254"/>
      <c r="K294" s="254"/>
      <c r="L294" s="259"/>
      <c r="M294" s="260"/>
      <c r="N294" s="261"/>
      <c r="O294" s="261"/>
      <c r="P294" s="261"/>
      <c r="Q294" s="261"/>
      <c r="R294" s="261"/>
      <c r="S294" s="261"/>
      <c r="T294" s="262"/>
      <c r="AT294" s="263" t="s">
        <v>232</v>
      </c>
      <c r="AU294" s="263" t="s">
        <v>84</v>
      </c>
      <c r="AV294" s="14" t="s">
        <v>228</v>
      </c>
      <c r="AW294" s="14" t="s">
        <v>35</v>
      </c>
      <c r="AX294" s="14" t="s">
        <v>82</v>
      </c>
      <c r="AY294" s="263" t="s">
        <v>221</v>
      </c>
    </row>
    <row r="295" spans="2:65" s="1" customFormat="1" ht="16.5" customHeight="1">
      <c r="B295" s="39"/>
      <c r="C295" s="217" t="s">
        <v>418</v>
      </c>
      <c r="D295" s="217" t="s">
        <v>223</v>
      </c>
      <c r="E295" s="218" t="s">
        <v>419</v>
      </c>
      <c r="F295" s="219" t="s">
        <v>420</v>
      </c>
      <c r="G295" s="220" t="s">
        <v>421</v>
      </c>
      <c r="H295" s="221">
        <v>5</v>
      </c>
      <c r="I295" s="222"/>
      <c r="J295" s="223">
        <f>ROUND(I295*H295,2)</f>
        <v>0</v>
      </c>
      <c r="K295" s="219" t="s">
        <v>227</v>
      </c>
      <c r="L295" s="44"/>
      <c r="M295" s="224" t="s">
        <v>21</v>
      </c>
      <c r="N295" s="225" t="s">
        <v>46</v>
      </c>
      <c r="O295" s="80"/>
      <c r="P295" s="226">
        <f>O295*H295</f>
        <v>0</v>
      </c>
      <c r="Q295" s="226">
        <v>0.02588</v>
      </c>
      <c r="R295" s="226">
        <f>Q295*H295</f>
        <v>0.12940000000000002</v>
      </c>
      <c r="S295" s="226">
        <v>0</v>
      </c>
      <c r="T295" s="227">
        <f>S295*H295</f>
        <v>0</v>
      </c>
      <c r="AR295" s="18" t="s">
        <v>228</v>
      </c>
      <c r="AT295" s="18" t="s">
        <v>223</v>
      </c>
      <c r="AU295" s="18" t="s">
        <v>84</v>
      </c>
      <c r="AY295" s="18" t="s">
        <v>221</v>
      </c>
      <c r="BE295" s="228">
        <f>IF(N295="základní",J295,0)</f>
        <v>0</v>
      </c>
      <c r="BF295" s="228">
        <f>IF(N295="snížená",J295,0)</f>
        <v>0</v>
      </c>
      <c r="BG295" s="228">
        <f>IF(N295="zákl. přenesená",J295,0)</f>
        <v>0</v>
      </c>
      <c r="BH295" s="228">
        <f>IF(N295="sníž. přenesená",J295,0)</f>
        <v>0</v>
      </c>
      <c r="BI295" s="228">
        <f>IF(N295="nulová",J295,0)</f>
        <v>0</v>
      </c>
      <c r="BJ295" s="18" t="s">
        <v>82</v>
      </c>
      <c r="BK295" s="228">
        <f>ROUND(I295*H295,2)</f>
        <v>0</v>
      </c>
      <c r="BL295" s="18" t="s">
        <v>228</v>
      </c>
      <c r="BM295" s="18" t="s">
        <v>422</v>
      </c>
    </row>
    <row r="296" spans="2:47" s="1" customFormat="1" ht="12">
      <c r="B296" s="39"/>
      <c r="C296" s="40"/>
      <c r="D296" s="229" t="s">
        <v>230</v>
      </c>
      <c r="E296" s="40"/>
      <c r="F296" s="230" t="s">
        <v>423</v>
      </c>
      <c r="G296" s="40"/>
      <c r="H296" s="40"/>
      <c r="I296" s="144"/>
      <c r="J296" s="40"/>
      <c r="K296" s="40"/>
      <c r="L296" s="44"/>
      <c r="M296" s="231"/>
      <c r="N296" s="80"/>
      <c r="O296" s="80"/>
      <c r="P296" s="80"/>
      <c r="Q296" s="80"/>
      <c r="R296" s="80"/>
      <c r="S296" s="80"/>
      <c r="T296" s="81"/>
      <c r="AT296" s="18" t="s">
        <v>230</v>
      </c>
      <c r="AU296" s="18" t="s">
        <v>84</v>
      </c>
    </row>
    <row r="297" spans="2:51" s="12" customFormat="1" ht="12">
      <c r="B297" s="232"/>
      <c r="C297" s="233"/>
      <c r="D297" s="229" t="s">
        <v>232</v>
      </c>
      <c r="E297" s="234" t="s">
        <v>21</v>
      </c>
      <c r="F297" s="235" t="s">
        <v>424</v>
      </c>
      <c r="G297" s="233"/>
      <c r="H297" s="234" t="s">
        <v>21</v>
      </c>
      <c r="I297" s="236"/>
      <c r="J297" s="233"/>
      <c r="K297" s="233"/>
      <c r="L297" s="237"/>
      <c r="M297" s="238"/>
      <c r="N297" s="239"/>
      <c r="O297" s="239"/>
      <c r="P297" s="239"/>
      <c r="Q297" s="239"/>
      <c r="R297" s="239"/>
      <c r="S297" s="239"/>
      <c r="T297" s="240"/>
      <c r="AT297" s="241" t="s">
        <v>232</v>
      </c>
      <c r="AU297" s="241" t="s">
        <v>84</v>
      </c>
      <c r="AV297" s="12" t="s">
        <v>82</v>
      </c>
      <c r="AW297" s="12" t="s">
        <v>35</v>
      </c>
      <c r="AX297" s="12" t="s">
        <v>75</v>
      </c>
      <c r="AY297" s="241" t="s">
        <v>221</v>
      </c>
    </row>
    <row r="298" spans="2:51" s="13" customFormat="1" ht="12">
      <c r="B298" s="242"/>
      <c r="C298" s="243"/>
      <c r="D298" s="229" t="s">
        <v>232</v>
      </c>
      <c r="E298" s="244" t="s">
        <v>21</v>
      </c>
      <c r="F298" s="245" t="s">
        <v>267</v>
      </c>
      <c r="G298" s="243"/>
      <c r="H298" s="246">
        <v>5</v>
      </c>
      <c r="I298" s="247"/>
      <c r="J298" s="243"/>
      <c r="K298" s="243"/>
      <c r="L298" s="248"/>
      <c r="M298" s="249"/>
      <c r="N298" s="250"/>
      <c r="O298" s="250"/>
      <c r="P298" s="250"/>
      <c r="Q298" s="250"/>
      <c r="R298" s="250"/>
      <c r="S298" s="250"/>
      <c r="T298" s="251"/>
      <c r="AT298" s="252" t="s">
        <v>232</v>
      </c>
      <c r="AU298" s="252" t="s">
        <v>84</v>
      </c>
      <c r="AV298" s="13" t="s">
        <v>84</v>
      </c>
      <c r="AW298" s="13" t="s">
        <v>35</v>
      </c>
      <c r="AX298" s="13" t="s">
        <v>75</v>
      </c>
      <c r="AY298" s="252" t="s">
        <v>221</v>
      </c>
    </row>
    <row r="299" spans="2:51" s="14" customFormat="1" ht="12">
      <c r="B299" s="253"/>
      <c r="C299" s="254"/>
      <c r="D299" s="229" t="s">
        <v>232</v>
      </c>
      <c r="E299" s="255" t="s">
        <v>21</v>
      </c>
      <c r="F299" s="256" t="s">
        <v>235</v>
      </c>
      <c r="G299" s="254"/>
      <c r="H299" s="257">
        <v>5</v>
      </c>
      <c r="I299" s="258"/>
      <c r="J299" s="254"/>
      <c r="K299" s="254"/>
      <c r="L299" s="259"/>
      <c r="M299" s="260"/>
      <c r="N299" s="261"/>
      <c r="O299" s="261"/>
      <c r="P299" s="261"/>
      <c r="Q299" s="261"/>
      <c r="R299" s="261"/>
      <c r="S299" s="261"/>
      <c r="T299" s="262"/>
      <c r="AT299" s="263" t="s">
        <v>232</v>
      </c>
      <c r="AU299" s="263" t="s">
        <v>84</v>
      </c>
      <c r="AV299" s="14" t="s">
        <v>228</v>
      </c>
      <c r="AW299" s="14" t="s">
        <v>35</v>
      </c>
      <c r="AX299" s="14" t="s">
        <v>82</v>
      </c>
      <c r="AY299" s="263" t="s">
        <v>221</v>
      </c>
    </row>
    <row r="300" spans="2:65" s="1" customFormat="1" ht="16.5" customHeight="1">
      <c r="B300" s="39"/>
      <c r="C300" s="275" t="s">
        <v>425</v>
      </c>
      <c r="D300" s="275" t="s">
        <v>426</v>
      </c>
      <c r="E300" s="276" t="s">
        <v>427</v>
      </c>
      <c r="F300" s="277" t="s">
        <v>428</v>
      </c>
      <c r="G300" s="278" t="s">
        <v>421</v>
      </c>
      <c r="H300" s="279">
        <v>5</v>
      </c>
      <c r="I300" s="280"/>
      <c r="J300" s="281">
        <f>ROUND(I300*H300,2)</f>
        <v>0</v>
      </c>
      <c r="K300" s="277" t="s">
        <v>227</v>
      </c>
      <c r="L300" s="282"/>
      <c r="M300" s="283" t="s">
        <v>21</v>
      </c>
      <c r="N300" s="284" t="s">
        <v>46</v>
      </c>
      <c r="O300" s="80"/>
      <c r="P300" s="226">
        <f>O300*H300</f>
        <v>0</v>
      </c>
      <c r="Q300" s="226">
        <v>0.07</v>
      </c>
      <c r="R300" s="226">
        <f>Q300*H300</f>
        <v>0.35000000000000003</v>
      </c>
      <c r="S300" s="226">
        <v>0</v>
      </c>
      <c r="T300" s="227">
        <f>S300*H300</f>
        <v>0</v>
      </c>
      <c r="AR300" s="18" t="s">
        <v>282</v>
      </c>
      <c r="AT300" s="18" t="s">
        <v>426</v>
      </c>
      <c r="AU300" s="18" t="s">
        <v>84</v>
      </c>
      <c r="AY300" s="18" t="s">
        <v>221</v>
      </c>
      <c r="BE300" s="228">
        <f>IF(N300="základní",J300,0)</f>
        <v>0</v>
      </c>
      <c r="BF300" s="228">
        <f>IF(N300="snížená",J300,0)</f>
        <v>0</v>
      </c>
      <c r="BG300" s="228">
        <f>IF(N300="zákl. přenesená",J300,0)</f>
        <v>0</v>
      </c>
      <c r="BH300" s="228">
        <f>IF(N300="sníž. přenesená",J300,0)</f>
        <v>0</v>
      </c>
      <c r="BI300" s="228">
        <f>IF(N300="nulová",J300,0)</f>
        <v>0</v>
      </c>
      <c r="BJ300" s="18" t="s">
        <v>82</v>
      </c>
      <c r="BK300" s="228">
        <f>ROUND(I300*H300,2)</f>
        <v>0</v>
      </c>
      <c r="BL300" s="18" t="s">
        <v>228</v>
      </c>
      <c r="BM300" s="18" t="s">
        <v>429</v>
      </c>
    </row>
    <row r="301" spans="2:65" s="1" customFormat="1" ht="16.5" customHeight="1">
      <c r="B301" s="39"/>
      <c r="C301" s="217" t="s">
        <v>430</v>
      </c>
      <c r="D301" s="217" t="s">
        <v>223</v>
      </c>
      <c r="E301" s="218" t="s">
        <v>431</v>
      </c>
      <c r="F301" s="219" t="s">
        <v>432</v>
      </c>
      <c r="G301" s="220" t="s">
        <v>421</v>
      </c>
      <c r="H301" s="221">
        <v>22</v>
      </c>
      <c r="I301" s="222"/>
      <c r="J301" s="223">
        <f>ROUND(I301*H301,2)</f>
        <v>0</v>
      </c>
      <c r="K301" s="219" t="s">
        <v>227</v>
      </c>
      <c r="L301" s="44"/>
      <c r="M301" s="224" t="s">
        <v>21</v>
      </c>
      <c r="N301" s="225" t="s">
        <v>46</v>
      </c>
      <c r="O301" s="80"/>
      <c r="P301" s="226">
        <f>O301*H301</f>
        <v>0</v>
      </c>
      <c r="Q301" s="226">
        <v>0.0303</v>
      </c>
      <c r="R301" s="226">
        <f>Q301*H301</f>
        <v>0.6666</v>
      </c>
      <c r="S301" s="226">
        <v>0</v>
      </c>
      <c r="T301" s="227">
        <f>S301*H301</f>
        <v>0</v>
      </c>
      <c r="AR301" s="18" t="s">
        <v>228</v>
      </c>
      <c r="AT301" s="18" t="s">
        <v>223</v>
      </c>
      <c r="AU301" s="18" t="s">
        <v>84</v>
      </c>
      <c r="AY301" s="18" t="s">
        <v>221</v>
      </c>
      <c r="BE301" s="228">
        <f>IF(N301="základní",J301,0)</f>
        <v>0</v>
      </c>
      <c r="BF301" s="228">
        <f>IF(N301="snížená",J301,0)</f>
        <v>0</v>
      </c>
      <c r="BG301" s="228">
        <f>IF(N301="zákl. přenesená",J301,0)</f>
        <v>0</v>
      </c>
      <c r="BH301" s="228">
        <f>IF(N301="sníž. přenesená",J301,0)</f>
        <v>0</v>
      </c>
      <c r="BI301" s="228">
        <f>IF(N301="nulová",J301,0)</f>
        <v>0</v>
      </c>
      <c r="BJ301" s="18" t="s">
        <v>82</v>
      </c>
      <c r="BK301" s="228">
        <f>ROUND(I301*H301,2)</f>
        <v>0</v>
      </c>
      <c r="BL301" s="18" t="s">
        <v>228</v>
      </c>
      <c r="BM301" s="18" t="s">
        <v>433</v>
      </c>
    </row>
    <row r="302" spans="2:47" s="1" customFormat="1" ht="12">
      <c r="B302" s="39"/>
      <c r="C302" s="40"/>
      <c r="D302" s="229" t="s">
        <v>230</v>
      </c>
      <c r="E302" s="40"/>
      <c r="F302" s="230" t="s">
        <v>423</v>
      </c>
      <c r="G302" s="40"/>
      <c r="H302" s="40"/>
      <c r="I302" s="144"/>
      <c r="J302" s="40"/>
      <c r="K302" s="40"/>
      <c r="L302" s="44"/>
      <c r="M302" s="231"/>
      <c r="N302" s="80"/>
      <c r="O302" s="80"/>
      <c r="P302" s="80"/>
      <c r="Q302" s="80"/>
      <c r="R302" s="80"/>
      <c r="S302" s="80"/>
      <c r="T302" s="81"/>
      <c r="AT302" s="18" t="s">
        <v>230</v>
      </c>
      <c r="AU302" s="18" t="s">
        <v>84</v>
      </c>
    </row>
    <row r="303" spans="2:51" s="12" customFormat="1" ht="12">
      <c r="B303" s="232"/>
      <c r="C303" s="233"/>
      <c r="D303" s="229" t="s">
        <v>232</v>
      </c>
      <c r="E303" s="234" t="s">
        <v>21</v>
      </c>
      <c r="F303" s="235" t="s">
        <v>434</v>
      </c>
      <c r="G303" s="233"/>
      <c r="H303" s="234" t="s">
        <v>21</v>
      </c>
      <c r="I303" s="236"/>
      <c r="J303" s="233"/>
      <c r="K303" s="233"/>
      <c r="L303" s="237"/>
      <c r="M303" s="238"/>
      <c r="N303" s="239"/>
      <c r="O303" s="239"/>
      <c r="P303" s="239"/>
      <c r="Q303" s="239"/>
      <c r="R303" s="239"/>
      <c r="S303" s="239"/>
      <c r="T303" s="240"/>
      <c r="AT303" s="241" t="s">
        <v>232</v>
      </c>
      <c r="AU303" s="241" t="s">
        <v>84</v>
      </c>
      <c r="AV303" s="12" t="s">
        <v>82</v>
      </c>
      <c r="AW303" s="12" t="s">
        <v>35</v>
      </c>
      <c r="AX303" s="12" t="s">
        <v>75</v>
      </c>
      <c r="AY303" s="241" t="s">
        <v>221</v>
      </c>
    </row>
    <row r="304" spans="2:51" s="13" customFormat="1" ht="12">
      <c r="B304" s="242"/>
      <c r="C304" s="243"/>
      <c r="D304" s="229" t="s">
        <v>232</v>
      </c>
      <c r="E304" s="244" t="s">
        <v>21</v>
      </c>
      <c r="F304" s="245" t="s">
        <v>282</v>
      </c>
      <c r="G304" s="243"/>
      <c r="H304" s="246">
        <v>8</v>
      </c>
      <c r="I304" s="247"/>
      <c r="J304" s="243"/>
      <c r="K304" s="243"/>
      <c r="L304" s="248"/>
      <c r="M304" s="249"/>
      <c r="N304" s="250"/>
      <c r="O304" s="250"/>
      <c r="P304" s="250"/>
      <c r="Q304" s="250"/>
      <c r="R304" s="250"/>
      <c r="S304" s="250"/>
      <c r="T304" s="251"/>
      <c r="AT304" s="252" t="s">
        <v>232</v>
      </c>
      <c r="AU304" s="252" t="s">
        <v>84</v>
      </c>
      <c r="AV304" s="13" t="s">
        <v>84</v>
      </c>
      <c r="AW304" s="13" t="s">
        <v>35</v>
      </c>
      <c r="AX304" s="13" t="s">
        <v>75</v>
      </c>
      <c r="AY304" s="252" t="s">
        <v>221</v>
      </c>
    </row>
    <row r="305" spans="2:51" s="12" customFormat="1" ht="12">
      <c r="B305" s="232"/>
      <c r="C305" s="233"/>
      <c r="D305" s="229" t="s">
        <v>232</v>
      </c>
      <c r="E305" s="234" t="s">
        <v>21</v>
      </c>
      <c r="F305" s="235" t="s">
        <v>435</v>
      </c>
      <c r="G305" s="233"/>
      <c r="H305" s="234" t="s">
        <v>21</v>
      </c>
      <c r="I305" s="236"/>
      <c r="J305" s="233"/>
      <c r="K305" s="233"/>
      <c r="L305" s="237"/>
      <c r="M305" s="238"/>
      <c r="N305" s="239"/>
      <c r="O305" s="239"/>
      <c r="P305" s="239"/>
      <c r="Q305" s="239"/>
      <c r="R305" s="239"/>
      <c r="S305" s="239"/>
      <c r="T305" s="240"/>
      <c r="AT305" s="241" t="s">
        <v>232</v>
      </c>
      <c r="AU305" s="241" t="s">
        <v>84</v>
      </c>
      <c r="AV305" s="12" t="s">
        <v>82</v>
      </c>
      <c r="AW305" s="12" t="s">
        <v>35</v>
      </c>
      <c r="AX305" s="12" t="s">
        <v>75</v>
      </c>
      <c r="AY305" s="241" t="s">
        <v>221</v>
      </c>
    </row>
    <row r="306" spans="2:51" s="13" customFormat="1" ht="12">
      <c r="B306" s="242"/>
      <c r="C306" s="243"/>
      <c r="D306" s="229" t="s">
        <v>232</v>
      </c>
      <c r="E306" s="244" t="s">
        <v>21</v>
      </c>
      <c r="F306" s="245" t="s">
        <v>333</v>
      </c>
      <c r="G306" s="243"/>
      <c r="H306" s="246">
        <v>14</v>
      </c>
      <c r="I306" s="247"/>
      <c r="J306" s="243"/>
      <c r="K306" s="243"/>
      <c r="L306" s="248"/>
      <c r="M306" s="249"/>
      <c r="N306" s="250"/>
      <c r="O306" s="250"/>
      <c r="P306" s="250"/>
      <c r="Q306" s="250"/>
      <c r="R306" s="250"/>
      <c r="S306" s="250"/>
      <c r="T306" s="251"/>
      <c r="AT306" s="252" t="s">
        <v>232</v>
      </c>
      <c r="AU306" s="252" t="s">
        <v>84</v>
      </c>
      <c r="AV306" s="13" t="s">
        <v>84</v>
      </c>
      <c r="AW306" s="13" t="s">
        <v>35</v>
      </c>
      <c r="AX306" s="13" t="s">
        <v>75</v>
      </c>
      <c r="AY306" s="252" t="s">
        <v>221</v>
      </c>
    </row>
    <row r="307" spans="2:51" s="14" customFormat="1" ht="12">
      <c r="B307" s="253"/>
      <c r="C307" s="254"/>
      <c r="D307" s="229" t="s">
        <v>232</v>
      </c>
      <c r="E307" s="255" t="s">
        <v>21</v>
      </c>
      <c r="F307" s="256" t="s">
        <v>235</v>
      </c>
      <c r="G307" s="254"/>
      <c r="H307" s="257">
        <v>22</v>
      </c>
      <c r="I307" s="258"/>
      <c r="J307" s="254"/>
      <c r="K307" s="254"/>
      <c r="L307" s="259"/>
      <c r="M307" s="260"/>
      <c r="N307" s="261"/>
      <c r="O307" s="261"/>
      <c r="P307" s="261"/>
      <c r="Q307" s="261"/>
      <c r="R307" s="261"/>
      <c r="S307" s="261"/>
      <c r="T307" s="262"/>
      <c r="AT307" s="263" t="s">
        <v>232</v>
      </c>
      <c r="AU307" s="263" t="s">
        <v>84</v>
      </c>
      <c r="AV307" s="14" t="s">
        <v>228</v>
      </c>
      <c r="AW307" s="14" t="s">
        <v>35</v>
      </c>
      <c r="AX307" s="14" t="s">
        <v>82</v>
      </c>
      <c r="AY307" s="263" t="s">
        <v>221</v>
      </c>
    </row>
    <row r="308" spans="2:65" s="1" customFormat="1" ht="16.5" customHeight="1">
      <c r="B308" s="39"/>
      <c r="C308" s="275" t="s">
        <v>436</v>
      </c>
      <c r="D308" s="275" t="s">
        <v>426</v>
      </c>
      <c r="E308" s="276" t="s">
        <v>437</v>
      </c>
      <c r="F308" s="277" t="s">
        <v>438</v>
      </c>
      <c r="G308" s="278" t="s">
        <v>421</v>
      </c>
      <c r="H308" s="279">
        <v>14</v>
      </c>
      <c r="I308" s="280"/>
      <c r="J308" s="281">
        <f>ROUND(I308*H308,2)</f>
        <v>0</v>
      </c>
      <c r="K308" s="277" t="s">
        <v>227</v>
      </c>
      <c r="L308" s="282"/>
      <c r="M308" s="283" t="s">
        <v>21</v>
      </c>
      <c r="N308" s="284" t="s">
        <v>46</v>
      </c>
      <c r="O308" s="80"/>
      <c r="P308" s="226">
        <f>O308*H308</f>
        <v>0</v>
      </c>
      <c r="Q308" s="226">
        <v>0.086</v>
      </c>
      <c r="R308" s="226">
        <f>Q308*H308</f>
        <v>1.204</v>
      </c>
      <c r="S308" s="226">
        <v>0</v>
      </c>
      <c r="T308" s="227">
        <f>S308*H308</f>
        <v>0</v>
      </c>
      <c r="AR308" s="18" t="s">
        <v>282</v>
      </c>
      <c r="AT308" s="18" t="s">
        <v>426</v>
      </c>
      <c r="AU308" s="18" t="s">
        <v>84</v>
      </c>
      <c r="AY308" s="18" t="s">
        <v>221</v>
      </c>
      <c r="BE308" s="228">
        <f>IF(N308="základní",J308,0)</f>
        <v>0</v>
      </c>
      <c r="BF308" s="228">
        <f>IF(N308="snížená",J308,0)</f>
        <v>0</v>
      </c>
      <c r="BG308" s="228">
        <f>IF(N308="zákl. přenesená",J308,0)</f>
        <v>0</v>
      </c>
      <c r="BH308" s="228">
        <f>IF(N308="sníž. přenesená",J308,0)</f>
        <v>0</v>
      </c>
      <c r="BI308" s="228">
        <f>IF(N308="nulová",J308,0)</f>
        <v>0</v>
      </c>
      <c r="BJ308" s="18" t="s">
        <v>82</v>
      </c>
      <c r="BK308" s="228">
        <f>ROUND(I308*H308,2)</f>
        <v>0</v>
      </c>
      <c r="BL308" s="18" t="s">
        <v>228</v>
      </c>
      <c r="BM308" s="18" t="s">
        <v>439</v>
      </c>
    </row>
    <row r="309" spans="2:65" s="1" customFormat="1" ht="16.5" customHeight="1">
      <c r="B309" s="39"/>
      <c r="C309" s="275" t="s">
        <v>440</v>
      </c>
      <c r="D309" s="275" t="s">
        <v>426</v>
      </c>
      <c r="E309" s="276" t="s">
        <v>441</v>
      </c>
      <c r="F309" s="277" t="s">
        <v>442</v>
      </c>
      <c r="G309" s="278" t="s">
        <v>421</v>
      </c>
      <c r="H309" s="279">
        <v>8</v>
      </c>
      <c r="I309" s="280"/>
      <c r="J309" s="281">
        <f>ROUND(I309*H309,2)</f>
        <v>0</v>
      </c>
      <c r="K309" s="277" t="s">
        <v>227</v>
      </c>
      <c r="L309" s="282"/>
      <c r="M309" s="283" t="s">
        <v>21</v>
      </c>
      <c r="N309" s="284" t="s">
        <v>46</v>
      </c>
      <c r="O309" s="80"/>
      <c r="P309" s="226">
        <f>O309*H309</f>
        <v>0</v>
      </c>
      <c r="Q309" s="226">
        <v>0.072</v>
      </c>
      <c r="R309" s="226">
        <f>Q309*H309</f>
        <v>0.576</v>
      </c>
      <c r="S309" s="226">
        <v>0</v>
      </c>
      <c r="T309" s="227">
        <f>S309*H309</f>
        <v>0</v>
      </c>
      <c r="AR309" s="18" t="s">
        <v>282</v>
      </c>
      <c r="AT309" s="18" t="s">
        <v>426</v>
      </c>
      <c r="AU309" s="18" t="s">
        <v>84</v>
      </c>
      <c r="AY309" s="18" t="s">
        <v>221</v>
      </c>
      <c r="BE309" s="228">
        <f>IF(N309="základní",J309,0)</f>
        <v>0</v>
      </c>
      <c r="BF309" s="228">
        <f>IF(N309="snížená",J309,0)</f>
        <v>0</v>
      </c>
      <c r="BG309" s="228">
        <f>IF(N309="zákl. přenesená",J309,0)</f>
        <v>0</v>
      </c>
      <c r="BH309" s="228">
        <f>IF(N309="sníž. přenesená",J309,0)</f>
        <v>0</v>
      </c>
      <c r="BI309" s="228">
        <f>IF(N309="nulová",J309,0)</f>
        <v>0</v>
      </c>
      <c r="BJ309" s="18" t="s">
        <v>82</v>
      </c>
      <c r="BK309" s="228">
        <f>ROUND(I309*H309,2)</f>
        <v>0</v>
      </c>
      <c r="BL309" s="18" t="s">
        <v>228</v>
      </c>
      <c r="BM309" s="18" t="s">
        <v>443</v>
      </c>
    </row>
    <row r="310" spans="2:65" s="1" customFormat="1" ht="16.5" customHeight="1">
      <c r="B310" s="39"/>
      <c r="C310" s="217" t="s">
        <v>444</v>
      </c>
      <c r="D310" s="217" t="s">
        <v>223</v>
      </c>
      <c r="E310" s="218" t="s">
        <v>445</v>
      </c>
      <c r="F310" s="219" t="s">
        <v>446</v>
      </c>
      <c r="G310" s="220" t="s">
        <v>421</v>
      </c>
      <c r="H310" s="221">
        <v>12</v>
      </c>
      <c r="I310" s="222"/>
      <c r="J310" s="223">
        <f>ROUND(I310*H310,2)</f>
        <v>0</v>
      </c>
      <c r="K310" s="219" t="s">
        <v>227</v>
      </c>
      <c r="L310" s="44"/>
      <c r="M310" s="224" t="s">
        <v>21</v>
      </c>
      <c r="N310" s="225" t="s">
        <v>46</v>
      </c>
      <c r="O310" s="80"/>
      <c r="P310" s="226">
        <f>O310*H310</f>
        <v>0</v>
      </c>
      <c r="Q310" s="226">
        <v>0.05455</v>
      </c>
      <c r="R310" s="226">
        <f>Q310*H310</f>
        <v>0.6546000000000001</v>
      </c>
      <c r="S310" s="226">
        <v>0</v>
      </c>
      <c r="T310" s="227">
        <f>S310*H310</f>
        <v>0</v>
      </c>
      <c r="AR310" s="18" t="s">
        <v>228</v>
      </c>
      <c r="AT310" s="18" t="s">
        <v>223</v>
      </c>
      <c r="AU310" s="18" t="s">
        <v>84</v>
      </c>
      <c r="AY310" s="18" t="s">
        <v>221</v>
      </c>
      <c r="BE310" s="228">
        <f>IF(N310="základní",J310,0)</f>
        <v>0</v>
      </c>
      <c r="BF310" s="228">
        <f>IF(N310="snížená",J310,0)</f>
        <v>0</v>
      </c>
      <c r="BG310" s="228">
        <f>IF(N310="zákl. přenesená",J310,0)</f>
        <v>0</v>
      </c>
      <c r="BH310" s="228">
        <f>IF(N310="sníž. přenesená",J310,0)</f>
        <v>0</v>
      </c>
      <c r="BI310" s="228">
        <f>IF(N310="nulová",J310,0)</f>
        <v>0</v>
      </c>
      <c r="BJ310" s="18" t="s">
        <v>82</v>
      </c>
      <c r="BK310" s="228">
        <f>ROUND(I310*H310,2)</f>
        <v>0</v>
      </c>
      <c r="BL310" s="18" t="s">
        <v>228</v>
      </c>
      <c r="BM310" s="18" t="s">
        <v>447</v>
      </c>
    </row>
    <row r="311" spans="2:47" s="1" customFormat="1" ht="12">
      <c r="B311" s="39"/>
      <c r="C311" s="40"/>
      <c r="D311" s="229" t="s">
        <v>230</v>
      </c>
      <c r="E311" s="40"/>
      <c r="F311" s="230" t="s">
        <v>448</v>
      </c>
      <c r="G311" s="40"/>
      <c r="H311" s="40"/>
      <c r="I311" s="144"/>
      <c r="J311" s="40"/>
      <c r="K311" s="40"/>
      <c r="L311" s="44"/>
      <c r="M311" s="231"/>
      <c r="N311" s="80"/>
      <c r="O311" s="80"/>
      <c r="P311" s="80"/>
      <c r="Q311" s="80"/>
      <c r="R311" s="80"/>
      <c r="S311" s="80"/>
      <c r="T311" s="81"/>
      <c r="AT311" s="18" t="s">
        <v>230</v>
      </c>
      <c r="AU311" s="18" t="s">
        <v>84</v>
      </c>
    </row>
    <row r="312" spans="2:51" s="12" customFormat="1" ht="12">
      <c r="B312" s="232"/>
      <c r="C312" s="233"/>
      <c r="D312" s="229" t="s">
        <v>232</v>
      </c>
      <c r="E312" s="234" t="s">
        <v>21</v>
      </c>
      <c r="F312" s="235" t="s">
        <v>449</v>
      </c>
      <c r="G312" s="233"/>
      <c r="H312" s="234" t="s">
        <v>21</v>
      </c>
      <c r="I312" s="236"/>
      <c r="J312" s="233"/>
      <c r="K312" s="233"/>
      <c r="L312" s="237"/>
      <c r="M312" s="238"/>
      <c r="N312" s="239"/>
      <c r="O312" s="239"/>
      <c r="P312" s="239"/>
      <c r="Q312" s="239"/>
      <c r="R312" s="239"/>
      <c r="S312" s="239"/>
      <c r="T312" s="240"/>
      <c r="AT312" s="241" t="s">
        <v>232</v>
      </c>
      <c r="AU312" s="241" t="s">
        <v>84</v>
      </c>
      <c r="AV312" s="12" t="s">
        <v>82</v>
      </c>
      <c r="AW312" s="12" t="s">
        <v>35</v>
      </c>
      <c r="AX312" s="12" t="s">
        <v>75</v>
      </c>
      <c r="AY312" s="241" t="s">
        <v>221</v>
      </c>
    </row>
    <row r="313" spans="2:51" s="13" customFormat="1" ht="12">
      <c r="B313" s="242"/>
      <c r="C313" s="243"/>
      <c r="D313" s="229" t="s">
        <v>232</v>
      </c>
      <c r="E313" s="244" t="s">
        <v>21</v>
      </c>
      <c r="F313" s="245" t="s">
        <v>305</v>
      </c>
      <c r="G313" s="243"/>
      <c r="H313" s="246">
        <v>12</v>
      </c>
      <c r="I313" s="247"/>
      <c r="J313" s="243"/>
      <c r="K313" s="243"/>
      <c r="L313" s="248"/>
      <c r="M313" s="249"/>
      <c r="N313" s="250"/>
      <c r="O313" s="250"/>
      <c r="P313" s="250"/>
      <c r="Q313" s="250"/>
      <c r="R313" s="250"/>
      <c r="S313" s="250"/>
      <c r="T313" s="251"/>
      <c r="AT313" s="252" t="s">
        <v>232</v>
      </c>
      <c r="AU313" s="252" t="s">
        <v>84</v>
      </c>
      <c r="AV313" s="13" t="s">
        <v>84</v>
      </c>
      <c r="AW313" s="13" t="s">
        <v>35</v>
      </c>
      <c r="AX313" s="13" t="s">
        <v>75</v>
      </c>
      <c r="AY313" s="252" t="s">
        <v>221</v>
      </c>
    </row>
    <row r="314" spans="2:51" s="14" customFormat="1" ht="12">
      <c r="B314" s="253"/>
      <c r="C314" s="254"/>
      <c r="D314" s="229" t="s">
        <v>232</v>
      </c>
      <c r="E314" s="255" t="s">
        <v>21</v>
      </c>
      <c r="F314" s="256" t="s">
        <v>235</v>
      </c>
      <c r="G314" s="254"/>
      <c r="H314" s="257">
        <v>12</v>
      </c>
      <c r="I314" s="258"/>
      <c r="J314" s="254"/>
      <c r="K314" s="254"/>
      <c r="L314" s="259"/>
      <c r="M314" s="260"/>
      <c r="N314" s="261"/>
      <c r="O314" s="261"/>
      <c r="P314" s="261"/>
      <c r="Q314" s="261"/>
      <c r="R314" s="261"/>
      <c r="S314" s="261"/>
      <c r="T314" s="262"/>
      <c r="AT314" s="263" t="s">
        <v>232</v>
      </c>
      <c r="AU314" s="263" t="s">
        <v>84</v>
      </c>
      <c r="AV314" s="14" t="s">
        <v>228</v>
      </c>
      <c r="AW314" s="14" t="s">
        <v>35</v>
      </c>
      <c r="AX314" s="14" t="s">
        <v>82</v>
      </c>
      <c r="AY314" s="263" t="s">
        <v>221</v>
      </c>
    </row>
    <row r="315" spans="2:65" s="1" customFormat="1" ht="16.5" customHeight="1">
      <c r="B315" s="39"/>
      <c r="C315" s="217" t="s">
        <v>450</v>
      </c>
      <c r="D315" s="217" t="s">
        <v>223</v>
      </c>
      <c r="E315" s="218" t="s">
        <v>451</v>
      </c>
      <c r="F315" s="219" t="s">
        <v>452</v>
      </c>
      <c r="G315" s="220" t="s">
        <v>421</v>
      </c>
      <c r="H315" s="221">
        <v>3</v>
      </c>
      <c r="I315" s="222"/>
      <c r="J315" s="223">
        <f>ROUND(I315*H315,2)</f>
        <v>0</v>
      </c>
      <c r="K315" s="219" t="s">
        <v>227</v>
      </c>
      <c r="L315" s="44"/>
      <c r="M315" s="224" t="s">
        <v>21</v>
      </c>
      <c r="N315" s="225" t="s">
        <v>46</v>
      </c>
      <c r="O315" s="80"/>
      <c r="P315" s="226">
        <f>O315*H315</f>
        <v>0</v>
      </c>
      <c r="Q315" s="226">
        <v>0.06355</v>
      </c>
      <c r="R315" s="226">
        <f>Q315*H315</f>
        <v>0.19065</v>
      </c>
      <c r="S315" s="226">
        <v>0</v>
      </c>
      <c r="T315" s="227">
        <f>S315*H315</f>
        <v>0</v>
      </c>
      <c r="AR315" s="18" t="s">
        <v>228</v>
      </c>
      <c r="AT315" s="18" t="s">
        <v>223</v>
      </c>
      <c r="AU315" s="18" t="s">
        <v>84</v>
      </c>
      <c r="AY315" s="18" t="s">
        <v>221</v>
      </c>
      <c r="BE315" s="228">
        <f>IF(N315="základní",J315,0)</f>
        <v>0</v>
      </c>
      <c r="BF315" s="228">
        <f>IF(N315="snížená",J315,0)</f>
        <v>0</v>
      </c>
      <c r="BG315" s="228">
        <f>IF(N315="zákl. přenesená",J315,0)</f>
        <v>0</v>
      </c>
      <c r="BH315" s="228">
        <f>IF(N315="sníž. přenesená",J315,0)</f>
        <v>0</v>
      </c>
      <c r="BI315" s="228">
        <f>IF(N315="nulová",J315,0)</f>
        <v>0</v>
      </c>
      <c r="BJ315" s="18" t="s">
        <v>82</v>
      </c>
      <c r="BK315" s="228">
        <f>ROUND(I315*H315,2)</f>
        <v>0</v>
      </c>
      <c r="BL315" s="18" t="s">
        <v>228</v>
      </c>
      <c r="BM315" s="18" t="s">
        <v>453</v>
      </c>
    </row>
    <row r="316" spans="2:47" s="1" customFormat="1" ht="12">
      <c r="B316" s="39"/>
      <c r="C316" s="40"/>
      <c r="D316" s="229" t="s">
        <v>230</v>
      </c>
      <c r="E316" s="40"/>
      <c r="F316" s="230" t="s">
        <v>448</v>
      </c>
      <c r="G316" s="40"/>
      <c r="H316" s="40"/>
      <c r="I316" s="144"/>
      <c r="J316" s="40"/>
      <c r="K316" s="40"/>
      <c r="L316" s="44"/>
      <c r="M316" s="231"/>
      <c r="N316" s="80"/>
      <c r="O316" s="80"/>
      <c r="P316" s="80"/>
      <c r="Q316" s="80"/>
      <c r="R316" s="80"/>
      <c r="S316" s="80"/>
      <c r="T316" s="81"/>
      <c r="AT316" s="18" t="s">
        <v>230</v>
      </c>
      <c r="AU316" s="18" t="s">
        <v>84</v>
      </c>
    </row>
    <row r="317" spans="2:51" s="12" customFormat="1" ht="12">
      <c r="B317" s="232"/>
      <c r="C317" s="233"/>
      <c r="D317" s="229" t="s">
        <v>232</v>
      </c>
      <c r="E317" s="234" t="s">
        <v>21</v>
      </c>
      <c r="F317" s="235" t="s">
        <v>454</v>
      </c>
      <c r="G317" s="233"/>
      <c r="H317" s="234" t="s">
        <v>21</v>
      </c>
      <c r="I317" s="236"/>
      <c r="J317" s="233"/>
      <c r="K317" s="233"/>
      <c r="L317" s="237"/>
      <c r="M317" s="238"/>
      <c r="N317" s="239"/>
      <c r="O317" s="239"/>
      <c r="P317" s="239"/>
      <c r="Q317" s="239"/>
      <c r="R317" s="239"/>
      <c r="S317" s="239"/>
      <c r="T317" s="240"/>
      <c r="AT317" s="241" t="s">
        <v>232</v>
      </c>
      <c r="AU317" s="241" t="s">
        <v>84</v>
      </c>
      <c r="AV317" s="12" t="s">
        <v>82</v>
      </c>
      <c r="AW317" s="12" t="s">
        <v>35</v>
      </c>
      <c r="AX317" s="12" t="s">
        <v>75</v>
      </c>
      <c r="AY317" s="241" t="s">
        <v>221</v>
      </c>
    </row>
    <row r="318" spans="2:51" s="13" customFormat="1" ht="12">
      <c r="B318" s="242"/>
      <c r="C318" s="243"/>
      <c r="D318" s="229" t="s">
        <v>232</v>
      </c>
      <c r="E318" s="244" t="s">
        <v>21</v>
      </c>
      <c r="F318" s="245" t="s">
        <v>101</v>
      </c>
      <c r="G318" s="243"/>
      <c r="H318" s="246">
        <v>3</v>
      </c>
      <c r="I318" s="247"/>
      <c r="J318" s="243"/>
      <c r="K318" s="243"/>
      <c r="L318" s="248"/>
      <c r="M318" s="249"/>
      <c r="N318" s="250"/>
      <c r="O318" s="250"/>
      <c r="P318" s="250"/>
      <c r="Q318" s="250"/>
      <c r="R318" s="250"/>
      <c r="S318" s="250"/>
      <c r="T318" s="251"/>
      <c r="AT318" s="252" t="s">
        <v>232</v>
      </c>
      <c r="AU318" s="252" t="s">
        <v>84</v>
      </c>
      <c r="AV318" s="13" t="s">
        <v>84</v>
      </c>
      <c r="AW318" s="13" t="s">
        <v>35</v>
      </c>
      <c r="AX318" s="13" t="s">
        <v>75</v>
      </c>
      <c r="AY318" s="252" t="s">
        <v>221</v>
      </c>
    </row>
    <row r="319" spans="2:51" s="14" customFormat="1" ht="12">
      <c r="B319" s="253"/>
      <c r="C319" s="254"/>
      <c r="D319" s="229" t="s">
        <v>232</v>
      </c>
      <c r="E319" s="255" t="s">
        <v>21</v>
      </c>
      <c r="F319" s="256" t="s">
        <v>235</v>
      </c>
      <c r="G319" s="254"/>
      <c r="H319" s="257">
        <v>3</v>
      </c>
      <c r="I319" s="258"/>
      <c r="J319" s="254"/>
      <c r="K319" s="254"/>
      <c r="L319" s="259"/>
      <c r="M319" s="260"/>
      <c r="N319" s="261"/>
      <c r="O319" s="261"/>
      <c r="P319" s="261"/>
      <c r="Q319" s="261"/>
      <c r="R319" s="261"/>
      <c r="S319" s="261"/>
      <c r="T319" s="262"/>
      <c r="AT319" s="263" t="s">
        <v>232</v>
      </c>
      <c r="AU319" s="263" t="s">
        <v>84</v>
      </c>
      <c r="AV319" s="14" t="s">
        <v>228</v>
      </c>
      <c r="AW319" s="14" t="s">
        <v>35</v>
      </c>
      <c r="AX319" s="14" t="s">
        <v>82</v>
      </c>
      <c r="AY319" s="263" t="s">
        <v>221</v>
      </c>
    </row>
    <row r="320" spans="2:65" s="1" customFormat="1" ht="16.5" customHeight="1">
      <c r="B320" s="39"/>
      <c r="C320" s="217" t="s">
        <v>455</v>
      </c>
      <c r="D320" s="217" t="s">
        <v>223</v>
      </c>
      <c r="E320" s="218" t="s">
        <v>456</v>
      </c>
      <c r="F320" s="219" t="s">
        <v>457</v>
      </c>
      <c r="G320" s="220" t="s">
        <v>421</v>
      </c>
      <c r="H320" s="221">
        <v>3</v>
      </c>
      <c r="I320" s="222"/>
      <c r="J320" s="223">
        <f>ROUND(I320*H320,2)</f>
        <v>0</v>
      </c>
      <c r="K320" s="219" t="s">
        <v>227</v>
      </c>
      <c r="L320" s="44"/>
      <c r="M320" s="224" t="s">
        <v>21</v>
      </c>
      <c r="N320" s="225" t="s">
        <v>46</v>
      </c>
      <c r="O320" s="80"/>
      <c r="P320" s="226">
        <f>O320*H320</f>
        <v>0</v>
      </c>
      <c r="Q320" s="226">
        <v>0.09105</v>
      </c>
      <c r="R320" s="226">
        <f>Q320*H320</f>
        <v>0.27315</v>
      </c>
      <c r="S320" s="226">
        <v>0</v>
      </c>
      <c r="T320" s="227">
        <f>S320*H320</f>
        <v>0</v>
      </c>
      <c r="AR320" s="18" t="s">
        <v>228</v>
      </c>
      <c r="AT320" s="18" t="s">
        <v>223</v>
      </c>
      <c r="AU320" s="18" t="s">
        <v>84</v>
      </c>
      <c r="AY320" s="18" t="s">
        <v>221</v>
      </c>
      <c r="BE320" s="228">
        <f>IF(N320="základní",J320,0)</f>
        <v>0</v>
      </c>
      <c r="BF320" s="228">
        <f>IF(N320="snížená",J320,0)</f>
        <v>0</v>
      </c>
      <c r="BG320" s="228">
        <f>IF(N320="zákl. přenesená",J320,0)</f>
        <v>0</v>
      </c>
      <c r="BH320" s="228">
        <f>IF(N320="sníž. přenesená",J320,0)</f>
        <v>0</v>
      </c>
      <c r="BI320" s="228">
        <f>IF(N320="nulová",J320,0)</f>
        <v>0</v>
      </c>
      <c r="BJ320" s="18" t="s">
        <v>82</v>
      </c>
      <c r="BK320" s="228">
        <f>ROUND(I320*H320,2)</f>
        <v>0</v>
      </c>
      <c r="BL320" s="18" t="s">
        <v>228</v>
      </c>
      <c r="BM320" s="18" t="s">
        <v>458</v>
      </c>
    </row>
    <row r="321" spans="2:47" s="1" customFormat="1" ht="12">
      <c r="B321" s="39"/>
      <c r="C321" s="40"/>
      <c r="D321" s="229" t="s">
        <v>230</v>
      </c>
      <c r="E321" s="40"/>
      <c r="F321" s="230" t="s">
        <v>448</v>
      </c>
      <c r="G321" s="40"/>
      <c r="H321" s="40"/>
      <c r="I321" s="144"/>
      <c r="J321" s="40"/>
      <c r="K321" s="40"/>
      <c r="L321" s="44"/>
      <c r="M321" s="231"/>
      <c r="N321" s="80"/>
      <c r="O321" s="80"/>
      <c r="P321" s="80"/>
      <c r="Q321" s="80"/>
      <c r="R321" s="80"/>
      <c r="S321" s="80"/>
      <c r="T321" s="81"/>
      <c r="AT321" s="18" t="s">
        <v>230</v>
      </c>
      <c r="AU321" s="18" t="s">
        <v>84</v>
      </c>
    </row>
    <row r="322" spans="2:51" s="12" customFormat="1" ht="12">
      <c r="B322" s="232"/>
      <c r="C322" s="233"/>
      <c r="D322" s="229" t="s">
        <v>232</v>
      </c>
      <c r="E322" s="234" t="s">
        <v>21</v>
      </c>
      <c r="F322" s="235" t="s">
        <v>459</v>
      </c>
      <c r="G322" s="233"/>
      <c r="H322" s="234" t="s">
        <v>21</v>
      </c>
      <c r="I322" s="236"/>
      <c r="J322" s="233"/>
      <c r="K322" s="233"/>
      <c r="L322" s="237"/>
      <c r="M322" s="238"/>
      <c r="N322" s="239"/>
      <c r="O322" s="239"/>
      <c r="P322" s="239"/>
      <c r="Q322" s="239"/>
      <c r="R322" s="239"/>
      <c r="S322" s="239"/>
      <c r="T322" s="240"/>
      <c r="AT322" s="241" t="s">
        <v>232</v>
      </c>
      <c r="AU322" s="241" t="s">
        <v>84</v>
      </c>
      <c r="AV322" s="12" t="s">
        <v>82</v>
      </c>
      <c r="AW322" s="12" t="s">
        <v>35</v>
      </c>
      <c r="AX322" s="12" t="s">
        <v>75</v>
      </c>
      <c r="AY322" s="241" t="s">
        <v>221</v>
      </c>
    </row>
    <row r="323" spans="2:51" s="13" customFormat="1" ht="12">
      <c r="B323" s="242"/>
      <c r="C323" s="243"/>
      <c r="D323" s="229" t="s">
        <v>232</v>
      </c>
      <c r="E323" s="244" t="s">
        <v>21</v>
      </c>
      <c r="F323" s="245" t="s">
        <v>101</v>
      </c>
      <c r="G323" s="243"/>
      <c r="H323" s="246">
        <v>3</v>
      </c>
      <c r="I323" s="247"/>
      <c r="J323" s="243"/>
      <c r="K323" s="243"/>
      <c r="L323" s="248"/>
      <c r="M323" s="249"/>
      <c r="N323" s="250"/>
      <c r="O323" s="250"/>
      <c r="P323" s="250"/>
      <c r="Q323" s="250"/>
      <c r="R323" s="250"/>
      <c r="S323" s="250"/>
      <c r="T323" s="251"/>
      <c r="AT323" s="252" t="s">
        <v>232</v>
      </c>
      <c r="AU323" s="252" t="s">
        <v>84</v>
      </c>
      <c r="AV323" s="13" t="s">
        <v>84</v>
      </c>
      <c r="AW323" s="13" t="s">
        <v>35</v>
      </c>
      <c r="AX323" s="13" t="s">
        <v>75</v>
      </c>
      <c r="AY323" s="252" t="s">
        <v>221</v>
      </c>
    </row>
    <row r="324" spans="2:51" s="14" customFormat="1" ht="12">
      <c r="B324" s="253"/>
      <c r="C324" s="254"/>
      <c r="D324" s="229" t="s">
        <v>232</v>
      </c>
      <c r="E324" s="255" t="s">
        <v>21</v>
      </c>
      <c r="F324" s="256" t="s">
        <v>235</v>
      </c>
      <c r="G324" s="254"/>
      <c r="H324" s="257">
        <v>3</v>
      </c>
      <c r="I324" s="258"/>
      <c r="J324" s="254"/>
      <c r="K324" s="254"/>
      <c r="L324" s="259"/>
      <c r="M324" s="260"/>
      <c r="N324" s="261"/>
      <c r="O324" s="261"/>
      <c r="P324" s="261"/>
      <c r="Q324" s="261"/>
      <c r="R324" s="261"/>
      <c r="S324" s="261"/>
      <c r="T324" s="262"/>
      <c r="AT324" s="263" t="s">
        <v>232</v>
      </c>
      <c r="AU324" s="263" t="s">
        <v>84</v>
      </c>
      <c r="AV324" s="14" t="s">
        <v>228</v>
      </c>
      <c r="AW324" s="14" t="s">
        <v>35</v>
      </c>
      <c r="AX324" s="14" t="s">
        <v>82</v>
      </c>
      <c r="AY324" s="263" t="s">
        <v>221</v>
      </c>
    </row>
    <row r="325" spans="2:65" s="1" customFormat="1" ht="16.5" customHeight="1">
      <c r="B325" s="39"/>
      <c r="C325" s="217" t="s">
        <v>460</v>
      </c>
      <c r="D325" s="217" t="s">
        <v>223</v>
      </c>
      <c r="E325" s="218" t="s">
        <v>461</v>
      </c>
      <c r="F325" s="219" t="s">
        <v>462</v>
      </c>
      <c r="G325" s="220" t="s">
        <v>295</v>
      </c>
      <c r="H325" s="221">
        <v>0.214</v>
      </c>
      <c r="I325" s="222"/>
      <c r="J325" s="223">
        <f>ROUND(I325*H325,2)</f>
        <v>0</v>
      </c>
      <c r="K325" s="219" t="s">
        <v>227</v>
      </c>
      <c r="L325" s="44"/>
      <c r="M325" s="224" t="s">
        <v>21</v>
      </c>
      <c r="N325" s="225" t="s">
        <v>46</v>
      </c>
      <c r="O325" s="80"/>
      <c r="P325" s="226">
        <f>O325*H325</f>
        <v>0</v>
      </c>
      <c r="Q325" s="226">
        <v>1.09</v>
      </c>
      <c r="R325" s="226">
        <f>Q325*H325</f>
        <v>0.23326000000000002</v>
      </c>
      <c r="S325" s="226">
        <v>0</v>
      </c>
      <c r="T325" s="227">
        <f>S325*H325</f>
        <v>0</v>
      </c>
      <c r="AR325" s="18" t="s">
        <v>228</v>
      </c>
      <c r="AT325" s="18" t="s">
        <v>223</v>
      </c>
      <c r="AU325" s="18" t="s">
        <v>84</v>
      </c>
      <c r="AY325" s="18" t="s">
        <v>221</v>
      </c>
      <c r="BE325" s="228">
        <f>IF(N325="základní",J325,0)</f>
        <v>0</v>
      </c>
      <c r="BF325" s="228">
        <f>IF(N325="snížená",J325,0)</f>
        <v>0</v>
      </c>
      <c r="BG325" s="228">
        <f>IF(N325="zákl. přenesená",J325,0)</f>
        <v>0</v>
      </c>
      <c r="BH325" s="228">
        <f>IF(N325="sníž. přenesená",J325,0)</f>
        <v>0</v>
      </c>
      <c r="BI325" s="228">
        <f>IF(N325="nulová",J325,0)</f>
        <v>0</v>
      </c>
      <c r="BJ325" s="18" t="s">
        <v>82</v>
      </c>
      <c r="BK325" s="228">
        <f>ROUND(I325*H325,2)</f>
        <v>0</v>
      </c>
      <c r="BL325" s="18" t="s">
        <v>228</v>
      </c>
      <c r="BM325" s="18" t="s">
        <v>463</v>
      </c>
    </row>
    <row r="326" spans="2:47" s="1" customFormat="1" ht="12">
      <c r="B326" s="39"/>
      <c r="C326" s="40"/>
      <c r="D326" s="229" t="s">
        <v>230</v>
      </c>
      <c r="E326" s="40"/>
      <c r="F326" s="230" t="s">
        <v>464</v>
      </c>
      <c r="G326" s="40"/>
      <c r="H326" s="40"/>
      <c r="I326" s="144"/>
      <c r="J326" s="40"/>
      <c r="K326" s="40"/>
      <c r="L326" s="44"/>
      <c r="M326" s="231"/>
      <c r="N326" s="80"/>
      <c r="O326" s="80"/>
      <c r="P326" s="80"/>
      <c r="Q326" s="80"/>
      <c r="R326" s="80"/>
      <c r="S326" s="80"/>
      <c r="T326" s="81"/>
      <c r="AT326" s="18" t="s">
        <v>230</v>
      </c>
      <c r="AU326" s="18" t="s">
        <v>84</v>
      </c>
    </row>
    <row r="327" spans="2:51" s="12" customFormat="1" ht="12">
      <c r="B327" s="232"/>
      <c r="C327" s="233"/>
      <c r="D327" s="229" t="s">
        <v>232</v>
      </c>
      <c r="E327" s="234" t="s">
        <v>21</v>
      </c>
      <c r="F327" s="235" t="s">
        <v>465</v>
      </c>
      <c r="G327" s="233"/>
      <c r="H327" s="234" t="s">
        <v>21</v>
      </c>
      <c r="I327" s="236"/>
      <c r="J327" s="233"/>
      <c r="K327" s="233"/>
      <c r="L327" s="237"/>
      <c r="M327" s="238"/>
      <c r="N327" s="239"/>
      <c r="O327" s="239"/>
      <c r="P327" s="239"/>
      <c r="Q327" s="239"/>
      <c r="R327" s="239"/>
      <c r="S327" s="239"/>
      <c r="T327" s="240"/>
      <c r="AT327" s="241" t="s">
        <v>232</v>
      </c>
      <c r="AU327" s="241" t="s">
        <v>84</v>
      </c>
      <c r="AV327" s="12" t="s">
        <v>82</v>
      </c>
      <c r="AW327" s="12" t="s">
        <v>35</v>
      </c>
      <c r="AX327" s="12" t="s">
        <v>75</v>
      </c>
      <c r="AY327" s="241" t="s">
        <v>221</v>
      </c>
    </row>
    <row r="328" spans="2:51" s="13" customFormat="1" ht="12">
      <c r="B328" s="242"/>
      <c r="C328" s="243"/>
      <c r="D328" s="229" t="s">
        <v>232</v>
      </c>
      <c r="E328" s="244" t="s">
        <v>21</v>
      </c>
      <c r="F328" s="245" t="s">
        <v>466</v>
      </c>
      <c r="G328" s="243"/>
      <c r="H328" s="246">
        <v>0.214</v>
      </c>
      <c r="I328" s="247"/>
      <c r="J328" s="243"/>
      <c r="K328" s="243"/>
      <c r="L328" s="248"/>
      <c r="M328" s="249"/>
      <c r="N328" s="250"/>
      <c r="O328" s="250"/>
      <c r="P328" s="250"/>
      <c r="Q328" s="250"/>
      <c r="R328" s="250"/>
      <c r="S328" s="250"/>
      <c r="T328" s="251"/>
      <c r="AT328" s="252" t="s">
        <v>232</v>
      </c>
      <c r="AU328" s="252" t="s">
        <v>84</v>
      </c>
      <c r="AV328" s="13" t="s">
        <v>84</v>
      </c>
      <c r="AW328" s="13" t="s">
        <v>35</v>
      </c>
      <c r="AX328" s="13" t="s">
        <v>75</v>
      </c>
      <c r="AY328" s="252" t="s">
        <v>221</v>
      </c>
    </row>
    <row r="329" spans="2:51" s="14" customFormat="1" ht="12">
      <c r="B329" s="253"/>
      <c r="C329" s="254"/>
      <c r="D329" s="229" t="s">
        <v>232</v>
      </c>
      <c r="E329" s="255" t="s">
        <v>21</v>
      </c>
      <c r="F329" s="256" t="s">
        <v>235</v>
      </c>
      <c r="G329" s="254"/>
      <c r="H329" s="257">
        <v>0.214</v>
      </c>
      <c r="I329" s="258"/>
      <c r="J329" s="254"/>
      <c r="K329" s="254"/>
      <c r="L329" s="259"/>
      <c r="M329" s="260"/>
      <c r="N329" s="261"/>
      <c r="O329" s="261"/>
      <c r="P329" s="261"/>
      <c r="Q329" s="261"/>
      <c r="R329" s="261"/>
      <c r="S329" s="261"/>
      <c r="T329" s="262"/>
      <c r="AT329" s="263" t="s">
        <v>232</v>
      </c>
      <c r="AU329" s="263" t="s">
        <v>84</v>
      </c>
      <c r="AV329" s="14" t="s">
        <v>228</v>
      </c>
      <c r="AW329" s="14" t="s">
        <v>35</v>
      </c>
      <c r="AX329" s="14" t="s">
        <v>82</v>
      </c>
      <c r="AY329" s="263" t="s">
        <v>221</v>
      </c>
    </row>
    <row r="330" spans="2:65" s="1" customFormat="1" ht="22.5" customHeight="1">
      <c r="B330" s="39"/>
      <c r="C330" s="217" t="s">
        <v>467</v>
      </c>
      <c r="D330" s="217" t="s">
        <v>223</v>
      </c>
      <c r="E330" s="218" t="s">
        <v>468</v>
      </c>
      <c r="F330" s="219" t="s">
        <v>469</v>
      </c>
      <c r="G330" s="220" t="s">
        <v>226</v>
      </c>
      <c r="H330" s="221">
        <v>3.78</v>
      </c>
      <c r="I330" s="222"/>
      <c r="J330" s="223">
        <f>ROUND(I330*H330,2)</f>
        <v>0</v>
      </c>
      <c r="K330" s="219" t="s">
        <v>227</v>
      </c>
      <c r="L330" s="44"/>
      <c r="M330" s="224" t="s">
        <v>21</v>
      </c>
      <c r="N330" s="225" t="s">
        <v>46</v>
      </c>
      <c r="O330" s="80"/>
      <c r="P330" s="226">
        <f>O330*H330</f>
        <v>0</v>
      </c>
      <c r="Q330" s="226">
        <v>1.89706</v>
      </c>
      <c r="R330" s="226">
        <f>Q330*H330</f>
        <v>7.1708868</v>
      </c>
      <c r="S330" s="226">
        <v>0</v>
      </c>
      <c r="T330" s="227">
        <f>S330*H330</f>
        <v>0</v>
      </c>
      <c r="AR330" s="18" t="s">
        <v>228</v>
      </c>
      <c r="AT330" s="18" t="s">
        <v>223</v>
      </c>
      <c r="AU330" s="18" t="s">
        <v>84</v>
      </c>
      <c r="AY330" s="18" t="s">
        <v>221</v>
      </c>
      <c r="BE330" s="228">
        <f>IF(N330="základní",J330,0)</f>
        <v>0</v>
      </c>
      <c r="BF330" s="228">
        <f>IF(N330="snížená",J330,0)</f>
        <v>0</v>
      </c>
      <c r="BG330" s="228">
        <f>IF(N330="zákl. přenesená",J330,0)</f>
        <v>0</v>
      </c>
      <c r="BH330" s="228">
        <f>IF(N330="sníž. přenesená",J330,0)</f>
        <v>0</v>
      </c>
      <c r="BI330" s="228">
        <f>IF(N330="nulová",J330,0)</f>
        <v>0</v>
      </c>
      <c r="BJ330" s="18" t="s">
        <v>82</v>
      </c>
      <c r="BK330" s="228">
        <f>ROUND(I330*H330,2)</f>
        <v>0</v>
      </c>
      <c r="BL330" s="18" t="s">
        <v>228</v>
      </c>
      <c r="BM330" s="18" t="s">
        <v>470</v>
      </c>
    </row>
    <row r="331" spans="2:47" s="1" customFormat="1" ht="12">
      <c r="B331" s="39"/>
      <c r="C331" s="40"/>
      <c r="D331" s="229" t="s">
        <v>230</v>
      </c>
      <c r="E331" s="40"/>
      <c r="F331" s="230" t="s">
        <v>471</v>
      </c>
      <c r="G331" s="40"/>
      <c r="H331" s="40"/>
      <c r="I331" s="144"/>
      <c r="J331" s="40"/>
      <c r="K331" s="40"/>
      <c r="L331" s="44"/>
      <c r="M331" s="231"/>
      <c r="N331" s="80"/>
      <c r="O331" s="80"/>
      <c r="P331" s="80"/>
      <c r="Q331" s="80"/>
      <c r="R331" s="80"/>
      <c r="S331" s="80"/>
      <c r="T331" s="81"/>
      <c r="AT331" s="18" t="s">
        <v>230</v>
      </c>
      <c r="AU331" s="18" t="s">
        <v>84</v>
      </c>
    </row>
    <row r="332" spans="2:51" s="12" customFormat="1" ht="12">
      <c r="B332" s="232"/>
      <c r="C332" s="233"/>
      <c r="D332" s="229" t="s">
        <v>232</v>
      </c>
      <c r="E332" s="234" t="s">
        <v>21</v>
      </c>
      <c r="F332" s="235" t="s">
        <v>472</v>
      </c>
      <c r="G332" s="233"/>
      <c r="H332" s="234" t="s">
        <v>21</v>
      </c>
      <c r="I332" s="236"/>
      <c r="J332" s="233"/>
      <c r="K332" s="233"/>
      <c r="L332" s="237"/>
      <c r="M332" s="238"/>
      <c r="N332" s="239"/>
      <c r="O332" s="239"/>
      <c r="P332" s="239"/>
      <c r="Q332" s="239"/>
      <c r="R332" s="239"/>
      <c r="S332" s="239"/>
      <c r="T332" s="240"/>
      <c r="AT332" s="241" t="s">
        <v>232</v>
      </c>
      <c r="AU332" s="241" t="s">
        <v>84</v>
      </c>
      <c r="AV332" s="12" t="s">
        <v>82</v>
      </c>
      <c r="AW332" s="12" t="s">
        <v>35</v>
      </c>
      <c r="AX332" s="12" t="s">
        <v>75</v>
      </c>
      <c r="AY332" s="241" t="s">
        <v>221</v>
      </c>
    </row>
    <row r="333" spans="2:51" s="13" customFormat="1" ht="12">
      <c r="B333" s="242"/>
      <c r="C333" s="243"/>
      <c r="D333" s="229" t="s">
        <v>232</v>
      </c>
      <c r="E333" s="244" t="s">
        <v>21</v>
      </c>
      <c r="F333" s="245" t="s">
        <v>473</v>
      </c>
      <c r="G333" s="243"/>
      <c r="H333" s="246">
        <v>3.06</v>
      </c>
      <c r="I333" s="247"/>
      <c r="J333" s="243"/>
      <c r="K333" s="243"/>
      <c r="L333" s="248"/>
      <c r="M333" s="249"/>
      <c r="N333" s="250"/>
      <c r="O333" s="250"/>
      <c r="P333" s="250"/>
      <c r="Q333" s="250"/>
      <c r="R333" s="250"/>
      <c r="S333" s="250"/>
      <c r="T333" s="251"/>
      <c r="AT333" s="252" t="s">
        <v>232</v>
      </c>
      <c r="AU333" s="252" t="s">
        <v>84</v>
      </c>
      <c r="AV333" s="13" t="s">
        <v>84</v>
      </c>
      <c r="AW333" s="13" t="s">
        <v>35</v>
      </c>
      <c r="AX333" s="13" t="s">
        <v>75</v>
      </c>
      <c r="AY333" s="252" t="s">
        <v>221</v>
      </c>
    </row>
    <row r="334" spans="2:51" s="13" customFormat="1" ht="12">
      <c r="B334" s="242"/>
      <c r="C334" s="243"/>
      <c r="D334" s="229" t="s">
        <v>232</v>
      </c>
      <c r="E334" s="244" t="s">
        <v>21</v>
      </c>
      <c r="F334" s="245" t="s">
        <v>474</v>
      </c>
      <c r="G334" s="243"/>
      <c r="H334" s="246">
        <v>0.72</v>
      </c>
      <c r="I334" s="247"/>
      <c r="J334" s="243"/>
      <c r="K334" s="243"/>
      <c r="L334" s="248"/>
      <c r="M334" s="249"/>
      <c r="N334" s="250"/>
      <c r="O334" s="250"/>
      <c r="P334" s="250"/>
      <c r="Q334" s="250"/>
      <c r="R334" s="250"/>
      <c r="S334" s="250"/>
      <c r="T334" s="251"/>
      <c r="AT334" s="252" t="s">
        <v>232</v>
      </c>
      <c r="AU334" s="252" t="s">
        <v>84</v>
      </c>
      <c r="AV334" s="13" t="s">
        <v>84</v>
      </c>
      <c r="AW334" s="13" t="s">
        <v>35</v>
      </c>
      <c r="AX334" s="13" t="s">
        <v>75</v>
      </c>
      <c r="AY334" s="252" t="s">
        <v>221</v>
      </c>
    </row>
    <row r="335" spans="2:51" s="14" customFormat="1" ht="12">
      <c r="B335" s="253"/>
      <c r="C335" s="254"/>
      <c r="D335" s="229" t="s">
        <v>232</v>
      </c>
      <c r="E335" s="255" t="s">
        <v>21</v>
      </c>
      <c r="F335" s="256" t="s">
        <v>235</v>
      </c>
      <c r="G335" s="254"/>
      <c r="H335" s="257">
        <v>3.78</v>
      </c>
      <c r="I335" s="258"/>
      <c r="J335" s="254"/>
      <c r="K335" s="254"/>
      <c r="L335" s="259"/>
      <c r="M335" s="260"/>
      <c r="N335" s="261"/>
      <c r="O335" s="261"/>
      <c r="P335" s="261"/>
      <c r="Q335" s="261"/>
      <c r="R335" s="261"/>
      <c r="S335" s="261"/>
      <c r="T335" s="262"/>
      <c r="AT335" s="263" t="s">
        <v>232</v>
      </c>
      <c r="AU335" s="263" t="s">
        <v>84</v>
      </c>
      <c r="AV335" s="14" t="s">
        <v>228</v>
      </c>
      <c r="AW335" s="14" t="s">
        <v>35</v>
      </c>
      <c r="AX335" s="14" t="s">
        <v>82</v>
      </c>
      <c r="AY335" s="263" t="s">
        <v>221</v>
      </c>
    </row>
    <row r="336" spans="2:65" s="1" customFormat="1" ht="16.5" customHeight="1">
      <c r="B336" s="39"/>
      <c r="C336" s="217" t="s">
        <v>475</v>
      </c>
      <c r="D336" s="217" t="s">
        <v>223</v>
      </c>
      <c r="E336" s="218" t="s">
        <v>476</v>
      </c>
      <c r="F336" s="219" t="s">
        <v>477</v>
      </c>
      <c r="G336" s="220" t="s">
        <v>358</v>
      </c>
      <c r="H336" s="221">
        <v>1.56</v>
      </c>
      <c r="I336" s="222"/>
      <c r="J336" s="223">
        <f>ROUND(I336*H336,2)</f>
        <v>0</v>
      </c>
      <c r="K336" s="219" t="s">
        <v>227</v>
      </c>
      <c r="L336" s="44"/>
      <c r="M336" s="224" t="s">
        <v>21</v>
      </c>
      <c r="N336" s="225" t="s">
        <v>46</v>
      </c>
      <c r="O336" s="80"/>
      <c r="P336" s="226">
        <f>O336*H336</f>
        <v>0</v>
      </c>
      <c r="Q336" s="226">
        <v>0.1733</v>
      </c>
      <c r="R336" s="226">
        <f>Q336*H336</f>
        <v>0.27034800000000003</v>
      </c>
      <c r="S336" s="226">
        <v>0</v>
      </c>
      <c r="T336" s="227">
        <f>S336*H336</f>
        <v>0</v>
      </c>
      <c r="AR336" s="18" t="s">
        <v>228</v>
      </c>
      <c r="AT336" s="18" t="s">
        <v>223</v>
      </c>
      <c r="AU336" s="18" t="s">
        <v>84</v>
      </c>
      <c r="AY336" s="18" t="s">
        <v>221</v>
      </c>
      <c r="BE336" s="228">
        <f>IF(N336="základní",J336,0)</f>
        <v>0</v>
      </c>
      <c r="BF336" s="228">
        <f>IF(N336="snížená",J336,0)</f>
        <v>0</v>
      </c>
      <c r="BG336" s="228">
        <f>IF(N336="zákl. přenesená",J336,0)</f>
        <v>0</v>
      </c>
      <c r="BH336" s="228">
        <f>IF(N336="sníž. přenesená",J336,0)</f>
        <v>0</v>
      </c>
      <c r="BI336" s="228">
        <f>IF(N336="nulová",J336,0)</f>
        <v>0</v>
      </c>
      <c r="BJ336" s="18" t="s">
        <v>82</v>
      </c>
      <c r="BK336" s="228">
        <f>ROUND(I336*H336,2)</f>
        <v>0</v>
      </c>
      <c r="BL336" s="18" t="s">
        <v>228</v>
      </c>
      <c r="BM336" s="18" t="s">
        <v>478</v>
      </c>
    </row>
    <row r="337" spans="2:51" s="13" customFormat="1" ht="12">
      <c r="B337" s="242"/>
      <c r="C337" s="243"/>
      <c r="D337" s="229" t="s">
        <v>232</v>
      </c>
      <c r="E337" s="244" t="s">
        <v>21</v>
      </c>
      <c r="F337" s="245" t="s">
        <v>479</v>
      </c>
      <c r="G337" s="243"/>
      <c r="H337" s="246">
        <v>1.56</v>
      </c>
      <c r="I337" s="247"/>
      <c r="J337" s="243"/>
      <c r="K337" s="243"/>
      <c r="L337" s="248"/>
      <c r="M337" s="249"/>
      <c r="N337" s="250"/>
      <c r="O337" s="250"/>
      <c r="P337" s="250"/>
      <c r="Q337" s="250"/>
      <c r="R337" s="250"/>
      <c r="S337" s="250"/>
      <c r="T337" s="251"/>
      <c r="AT337" s="252" t="s">
        <v>232</v>
      </c>
      <c r="AU337" s="252" t="s">
        <v>84</v>
      </c>
      <c r="AV337" s="13" t="s">
        <v>84</v>
      </c>
      <c r="AW337" s="13" t="s">
        <v>35</v>
      </c>
      <c r="AX337" s="13" t="s">
        <v>75</v>
      </c>
      <c r="AY337" s="252" t="s">
        <v>221</v>
      </c>
    </row>
    <row r="338" spans="2:51" s="14" customFormat="1" ht="12">
      <c r="B338" s="253"/>
      <c r="C338" s="254"/>
      <c r="D338" s="229" t="s">
        <v>232</v>
      </c>
      <c r="E338" s="255" t="s">
        <v>21</v>
      </c>
      <c r="F338" s="256" t="s">
        <v>235</v>
      </c>
      <c r="G338" s="254"/>
      <c r="H338" s="257">
        <v>1.56</v>
      </c>
      <c r="I338" s="258"/>
      <c r="J338" s="254"/>
      <c r="K338" s="254"/>
      <c r="L338" s="259"/>
      <c r="M338" s="260"/>
      <c r="N338" s="261"/>
      <c r="O338" s="261"/>
      <c r="P338" s="261"/>
      <c r="Q338" s="261"/>
      <c r="R338" s="261"/>
      <c r="S338" s="261"/>
      <c r="T338" s="262"/>
      <c r="AT338" s="263" t="s">
        <v>232</v>
      </c>
      <c r="AU338" s="263" t="s">
        <v>84</v>
      </c>
      <c r="AV338" s="14" t="s">
        <v>228</v>
      </c>
      <c r="AW338" s="14" t="s">
        <v>35</v>
      </c>
      <c r="AX338" s="14" t="s">
        <v>82</v>
      </c>
      <c r="AY338" s="263" t="s">
        <v>221</v>
      </c>
    </row>
    <row r="339" spans="2:65" s="1" customFormat="1" ht="33.75" customHeight="1">
      <c r="B339" s="39"/>
      <c r="C339" s="217" t="s">
        <v>480</v>
      </c>
      <c r="D339" s="217" t="s">
        <v>223</v>
      </c>
      <c r="E339" s="218" t="s">
        <v>481</v>
      </c>
      <c r="F339" s="219" t="s">
        <v>482</v>
      </c>
      <c r="G339" s="220" t="s">
        <v>358</v>
      </c>
      <c r="H339" s="221">
        <v>10.118</v>
      </c>
      <c r="I339" s="222"/>
      <c r="J339" s="223">
        <f>ROUND(I339*H339,2)</f>
        <v>0</v>
      </c>
      <c r="K339" s="219" t="s">
        <v>227</v>
      </c>
      <c r="L339" s="44"/>
      <c r="M339" s="224" t="s">
        <v>21</v>
      </c>
      <c r="N339" s="225" t="s">
        <v>46</v>
      </c>
      <c r="O339" s="80"/>
      <c r="P339" s="226">
        <f>O339*H339</f>
        <v>0</v>
      </c>
      <c r="Q339" s="226">
        <v>0.1604</v>
      </c>
      <c r="R339" s="226">
        <f>Q339*H339</f>
        <v>1.6229272</v>
      </c>
      <c r="S339" s="226">
        <v>0</v>
      </c>
      <c r="T339" s="227">
        <f>S339*H339</f>
        <v>0</v>
      </c>
      <c r="AR339" s="18" t="s">
        <v>228</v>
      </c>
      <c r="AT339" s="18" t="s">
        <v>223</v>
      </c>
      <c r="AU339" s="18" t="s">
        <v>84</v>
      </c>
      <c r="AY339" s="18" t="s">
        <v>221</v>
      </c>
      <c r="BE339" s="228">
        <f>IF(N339="základní",J339,0)</f>
        <v>0</v>
      </c>
      <c r="BF339" s="228">
        <f>IF(N339="snížená",J339,0)</f>
        <v>0</v>
      </c>
      <c r="BG339" s="228">
        <f>IF(N339="zákl. přenesená",J339,0)</f>
        <v>0</v>
      </c>
      <c r="BH339" s="228">
        <f>IF(N339="sníž. přenesená",J339,0)</f>
        <v>0</v>
      </c>
      <c r="BI339" s="228">
        <f>IF(N339="nulová",J339,0)</f>
        <v>0</v>
      </c>
      <c r="BJ339" s="18" t="s">
        <v>82</v>
      </c>
      <c r="BK339" s="228">
        <f>ROUND(I339*H339,2)</f>
        <v>0</v>
      </c>
      <c r="BL339" s="18" t="s">
        <v>228</v>
      </c>
      <c r="BM339" s="18" t="s">
        <v>483</v>
      </c>
    </row>
    <row r="340" spans="2:47" s="1" customFormat="1" ht="12">
      <c r="B340" s="39"/>
      <c r="C340" s="40"/>
      <c r="D340" s="229" t="s">
        <v>230</v>
      </c>
      <c r="E340" s="40"/>
      <c r="F340" s="230" t="s">
        <v>484</v>
      </c>
      <c r="G340" s="40"/>
      <c r="H340" s="40"/>
      <c r="I340" s="144"/>
      <c r="J340" s="40"/>
      <c r="K340" s="40"/>
      <c r="L340" s="44"/>
      <c r="M340" s="231"/>
      <c r="N340" s="80"/>
      <c r="O340" s="80"/>
      <c r="P340" s="80"/>
      <c r="Q340" s="80"/>
      <c r="R340" s="80"/>
      <c r="S340" s="80"/>
      <c r="T340" s="81"/>
      <c r="AT340" s="18" t="s">
        <v>230</v>
      </c>
      <c r="AU340" s="18" t="s">
        <v>84</v>
      </c>
    </row>
    <row r="341" spans="2:51" s="12" customFormat="1" ht="12">
      <c r="B341" s="232"/>
      <c r="C341" s="233"/>
      <c r="D341" s="229" t="s">
        <v>232</v>
      </c>
      <c r="E341" s="234" t="s">
        <v>21</v>
      </c>
      <c r="F341" s="235" t="s">
        <v>251</v>
      </c>
      <c r="G341" s="233"/>
      <c r="H341" s="234" t="s">
        <v>21</v>
      </c>
      <c r="I341" s="236"/>
      <c r="J341" s="233"/>
      <c r="K341" s="233"/>
      <c r="L341" s="237"/>
      <c r="M341" s="238"/>
      <c r="N341" s="239"/>
      <c r="O341" s="239"/>
      <c r="P341" s="239"/>
      <c r="Q341" s="239"/>
      <c r="R341" s="239"/>
      <c r="S341" s="239"/>
      <c r="T341" s="240"/>
      <c r="AT341" s="241" t="s">
        <v>232</v>
      </c>
      <c r="AU341" s="241" t="s">
        <v>84</v>
      </c>
      <c r="AV341" s="12" t="s">
        <v>82</v>
      </c>
      <c r="AW341" s="12" t="s">
        <v>35</v>
      </c>
      <c r="AX341" s="12" t="s">
        <v>75</v>
      </c>
      <c r="AY341" s="241" t="s">
        <v>221</v>
      </c>
    </row>
    <row r="342" spans="2:51" s="13" customFormat="1" ht="12">
      <c r="B342" s="242"/>
      <c r="C342" s="243"/>
      <c r="D342" s="229" t="s">
        <v>232</v>
      </c>
      <c r="E342" s="244" t="s">
        <v>21</v>
      </c>
      <c r="F342" s="245" t="s">
        <v>485</v>
      </c>
      <c r="G342" s="243"/>
      <c r="H342" s="246">
        <v>10.118</v>
      </c>
      <c r="I342" s="247"/>
      <c r="J342" s="243"/>
      <c r="K342" s="243"/>
      <c r="L342" s="248"/>
      <c r="M342" s="249"/>
      <c r="N342" s="250"/>
      <c r="O342" s="250"/>
      <c r="P342" s="250"/>
      <c r="Q342" s="250"/>
      <c r="R342" s="250"/>
      <c r="S342" s="250"/>
      <c r="T342" s="251"/>
      <c r="AT342" s="252" t="s">
        <v>232</v>
      </c>
      <c r="AU342" s="252" t="s">
        <v>84</v>
      </c>
      <c r="AV342" s="13" t="s">
        <v>84</v>
      </c>
      <c r="AW342" s="13" t="s">
        <v>35</v>
      </c>
      <c r="AX342" s="13" t="s">
        <v>75</v>
      </c>
      <c r="AY342" s="252" t="s">
        <v>221</v>
      </c>
    </row>
    <row r="343" spans="2:51" s="14" customFormat="1" ht="12">
      <c r="B343" s="253"/>
      <c r="C343" s="254"/>
      <c r="D343" s="229" t="s">
        <v>232</v>
      </c>
      <c r="E343" s="255" t="s">
        <v>21</v>
      </c>
      <c r="F343" s="256" t="s">
        <v>235</v>
      </c>
      <c r="G343" s="254"/>
      <c r="H343" s="257">
        <v>10.118</v>
      </c>
      <c r="I343" s="258"/>
      <c r="J343" s="254"/>
      <c r="K343" s="254"/>
      <c r="L343" s="259"/>
      <c r="M343" s="260"/>
      <c r="N343" s="261"/>
      <c r="O343" s="261"/>
      <c r="P343" s="261"/>
      <c r="Q343" s="261"/>
      <c r="R343" s="261"/>
      <c r="S343" s="261"/>
      <c r="T343" s="262"/>
      <c r="AT343" s="263" t="s">
        <v>232</v>
      </c>
      <c r="AU343" s="263" t="s">
        <v>84</v>
      </c>
      <c r="AV343" s="14" t="s">
        <v>228</v>
      </c>
      <c r="AW343" s="14" t="s">
        <v>35</v>
      </c>
      <c r="AX343" s="14" t="s">
        <v>82</v>
      </c>
      <c r="AY343" s="263" t="s">
        <v>221</v>
      </c>
    </row>
    <row r="344" spans="2:63" s="11" customFormat="1" ht="22.8" customHeight="1">
      <c r="B344" s="201"/>
      <c r="C344" s="202"/>
      <c r="D344" s="203" t="s">
        <v>74</v>
      </c>
      <c r="E344" s="215" t="s">
        <v>228</v>
      </c>
      <c r="F344" s="215" t="s">
        <v>486</v>
      </c>
      <c r="G344" s="202"/>
      <c r="H344" s="202"/>
      <c r="I344" s="205"/>
      <c r="J344" s="216">
        <f>BK344</f>
        <v>0</v>
      </c>
      <c r="K344" s="202"/>
      <c r="L344" s="207"/>
      <c r="M344" s="208"/>
      <c r="N344" s="209"/>
      <c r="O344" s="209"/>
      <c r="P344" s="210">
        <f>SUM(P345:P463)</f>
        <v>0</v>
      </c>
      <c r="Q344" s="209"/>
      <c r="R344" s="210">
        <f>SUM(R345:R463)</f>
        <v>79.55376709999999</v>
      </c>
      <c r="S344" s="209"/>
      <c r="T344" s="211">
        <f>SUM(T345:T463)</f>
        <v>0</v>
      </c>
      <c r="AR344" s="212" t="s">
        <v>82</v>
      </c>
      <c r="AT344" s="213" t="s">
        <v>74</v>
      </c>
      <c r="AU344" s="213" t="s">
        <v>82</v>
      </c>
      <c r="AY344" s="212" t="s">
        <v>221</v>
      </c>
      <c r="BK344" s="214">
        <f>SUM(BK345:BK463)</f>
        <v>0</v>
      </c>
    </row>
    <row r="345" spans="2:65" s="1" customFormat="1" ht="22.5" customHeight="1">
      <c r="B345" s="39"/>
      <c r="C345" s="217" t="s">
        <v>487</v>
      </c>
      <c r="D345" s="217" t="s">
        <v>223</v>
      </c>
      <c r="E345" s="218" t="s">
        <v>488</v>
      </c>
      <c r="F345" s="219" t="s">
        <v>489</v>
      </c>
      <c r="G345" s="220" t="s">
        <v>421</v>
      </c>
      <c r="H345" s="221">
        <v>7</v>
      </c>
      <c r="I345" s="222"/>
      <c r="J345" s="223">
        <f>ROUND(I345*H345,2)</f>
        <v>0</v>
      </c>
      <c r="K345" s="219" t="s">
        <v>227</v>
      </c>
      <c r="L345" s="44"/>
      <c r="M345" s="224" t="s">
        <v>21</v>
      </c>
      <c r="N345" s="225" t="s">
        <v>46</v>
      </c>
      <c r="O345" s="80"/>
      <c r="P345" s="226">
        <f>O345*H345</f>
        <v>0</v>
      </c>
      <c r="Q345" s="226">
        <v>0.00459</v>
      </c>
      <c r="R345" s="226">
        <f>Q345*H345</f>
        <v>0.032130000000000006</v>
      </c>
      <c r="S345" s="226">
        <v>0</v>
      </c>
      <c r="T345" s="227">
        <f>S345*H345</f>
        <v>0</v>
      </c>
      <c r="AR345" s="18" t="s">
        <v>228</v>
      </c>
      <c r="AT345" s="18" t="s">
        <v>223</v>
      </c>
      <c r="AU345" s="18" t="s">
        <v>84</v>
      </c>
      <c r="AY345" s="18" t="s">
        <v>221</v>
      </c>
      <c r="BE345" s="228">
        <f>IF(N345="základní",J345,0)</f>
        <v>0</v>
      </c>
      <c r="BF345" s="228">
        <f>IF(N345="snížená",J345,0)</f>
        <v>0</v>
      </c>
      <c r="BG345" s="228">
        <f>IF(N345="zákl. přenesená",J345,0)</f>
        <v>0</v>
      </c>
      <c r="BH345" s="228">
        <f>IF(N345="sníž. přenesená",J345,0)</f>
        <v>0</v>
      </c>
      <c r="BI345" s="228">
        <f>IF(N345="nulová",J345,0)</f>
        <v>0</v>
      </c>
      <c r="BJ345" s="18" t="s">
        <v>82</v>
      </c>
      <c r="BK345" s="228">
        <f>ROUND(I345*H345,2)</f>
        <v>0</v>
      </c>
      <c r="BL345" s="18" t="s">
        <v>228</v>
      </c>
      <c r="BM345" s="18" t="s">
        <v>490</v>
      </c>
    </row>
    <row r="346" spans="2:47" s="1" customFormat="1" ht="12">
      <c r="B346" s="39"/>
      <c r="C346" s="40"/>
      <c r="D346" s="229" t="s">
        <v>230</v>
      </c>
      <c r="E346" s="40"/>
      <c r="F346" s="230" t="s">
        <v>491</v>
      </c>
      <c r="G346" s="40"/>
      <c r="H346" s="40"/>
      <c r="I346" s="144"/>
      <c r="J346" s="40"/>
      <c r="K346" s="40"/>
      <c r="L346" s="44"/>
      <c r="M346" s="231"/>
      <c r="N346" s="80"/>
      <c r="O346" s="80"/>
      <c r="P346" s="80"/>
      <c r="Q346" s="80"/>
      <c r="R346" s="80"/>
      <c r="S346" s="80"/>
      <c r="T346" s="81"/>
      <c r="AT346" s="18" t="s">
        <v>230</v>
      </c>
      <c r="AU346" s="18" t="s">
        <v>84</v>
      </c>
    </row>
    <row r="347" spans="2:51" s="12" customFormat="1" ht="12">
      <c r="B347" s="232"/>
      <c r="C347" s="233"/>
      <c r="D347" s="229" t="s">
        <v>232</v>
      </c>
      <c r="E347" s="234" t="s">
        <v>21</v>
      </c>
      <c r="F347" s="235" t="s">
        <v>233</v>
      </c>
      <c r="G347" s="233"/>
      <c r="H347" s="234" t="s">
        <v>21</v>
      </c>
      <c r="I347" s="236"/>
      <c r="J347" s="233"/>
      <c r="K347" s="233"/>
      <c r="L347" s="237"/>
      <c r="M347" s="238"/>
      <c r="N347" s="239"/>
      <c r="O347" s="239"/>
      <c r="P347" s="239"/>
      <c r="Q347" s="239"/>
      <c r="R347" s="239"/>
      <c r="S347" s="239"/>
      <c r="T347" s="240"/>
      <c r="AT347" s="241" t="s">
        <v>232</v>
      </c>
      <c r="AU347" s="241" t="s">
        <v>84</v>
      </c>
      <c r="AV347" s="12" t="s">
        <v>82</v>
      </c>
      <c r="AW347" s="12" t="s">
        <v>35</v>
      </c>
      <c r="AX347" s="12" t="s">
        <v>75</v>
      </c>
      <c r="AY347" s="241" t="s">
        <v>221</v>
      </c>
    </row>
    <row r="348" spans="2:51" s="13" customFormat="1" ht="12">
      <c r="B348" s="242"/>
      <c r="C348" s="243"/>
      <c r="D348" s="229" t="s">
        <v>232</v>
      </c>
      <c r="E348" s="244" t="s">
        <v>21</v>
      </c>
      <c r="F348" s="245" t="s">
        <v>276</v>
      </c>
      <c r="G348" s="243"/>
      <c r="H348" s="246">
        <v>7</v>
      </c>
      <c r="I348" s="247"/>
      <c r="J348" s="243"/>
      <c r="K348" s="243"/>
      <c r="L348" s="248"/>
      <c r="M348" s="249"/>
      <c r="N348" s="250"/>
      <c r="O348" s="250"/>
      <c r="P348" s="250"/>
      <c r="Q348" s="250"/>
      <c r="R348" s="250"/>
      <c r="S348" s="250"/>
      <c r="T348" s="251"/>
      <c r="AT348" s="252" t="s">
        <v>232</v>
      </c>
      <c r="AU348" s="252" t="s">
        <v>84</v>
      </c>
      <c r="AV348" s="13" t="s">
        <v>84</v>
      </c>
      <c r="AW348" s="13" t="s">
        <v>35</v>
      </c>
      <c r="AX348" s="13" t="s">
        <v>75</v>
      </c>
      <c r="AY348" s="252" t="s">
        <v>221</v>
      </c>
    </row>
    <row r="349" spans="2:51" s="14" customFormat="1" ht="12">
      <c r="B349" s="253"/>
      <c r="C349" s="254"/>
      <c r="D349" s="229" t="s">
        <v>232</v>
      </c>
      <c r="E349" s="255" t="s">
        <v>21</v>
      </c>
      <c r="F349" s="256" t="s">
        <v>235</v>
      </c>
      <c r="G349" s="254"/>
      <c r="H349" s="257">
        <v>7</v>
      </c>
      <c r="I349" s="258"/>
      <c r="J349" s="254"/>
      <c r="K349" s="254"/>
      <c r="L349" s="259"/>
      <c r="M349" s="260"/>
      <c r="N349" s="261"/>
      <c r="O349" s="261"/>
      <c r="P349" s="261"/>
      <c r="Q349" s="261"/>
      <c r="R349" s="261"/>
      <c r="S349" s="261"/>
      <c r="T349" s="262"/>
      <c r="AT349" s="263" t="s">
        <v>232</v>
      </c>
      <c r="AU349" s="263" t="s">
        <v>84</v>
      </c>
      <c r="AV349" s="14" t="s">
        <v>228</v>
      </c>
      <c r="AW349" s="14" t="s">
        <v>35</v>
      </c>
      <c r="AX349" s="14" t="s">
        <v>82</v>
      </c>
      <c r="AY349" s="263" t="s">
        <v>221</v>
      </c>
    </row>
    <row r="350" spans="2:65" s="1" customFormat="1" ht="16.5" customHeight="1">
      <c r="B350" s="39"/>
      <c r="C350" s="275" t="s">
        <v>492</v>
      </c>
      <c r="D350" s="275" t="s">
        <v>426</v>
      </c>
      <c r="E350" s="276" t="s">
        <v>493</v>
      </c>
      <c r="F350" s="277" t="s">
        <v>494</v>
      </c>
      <c r="G350" s="278" t="s">
        <v>421</v>
      </c>
      <c r="H350" s="279">
        <v>7</v>
      </c>
      <c r="I350" s="280"/>
      <c r="J350" s="281">
        <f>ROUND(I350*H350,2)</f>
        <v>0</v>
      </c>
      <c r="K350" s="277" t="s">
        <v>227</v>
      </c>
      <c r="L350" s="282"/>
      <c r="M350" s="283" t="s">
        <v>21</v>
      </c>
      <c r="N350" s="284" t="s">
        <v>46</v>
      </c>
      <c r="O350" s="80"/>
      <c r="P350" s="226">
        <f>O350*H350</f>
        <v>0</v>
      </c>
      <c r="Q350" s="226">
        <v>0.113</v>
      </c>
      <c r="R350" s="226">
        <f>Q350*H350</f>
        <v>0.791</v>
      </c>
      <c r="S350" s="226">
        <v>0</v>
      </c>
      <c r="T350" s="227">
        <f>S350*H350</f>
        <v>0</v>
      </c>
      <c r="AR350" s="18" t="s">
        <v>282</v>
      </c>
      <c r="AT350" s="18" t="s">
        <v>426</v>
      </c>
      <c r="AU350" s="18" t="s">
        <v>84</v>
      </c>
      <c r="AY350" s="18" t="s">
        <v>221</v>
      </c>
      <c r="BE350" s="228">
        <f>IF(N350="základní",J350,0)</f>
        <v>0</v>
      </c>
      <c r="BF350" s="228">
        <f>IF(N350="snížená",J350,0)</f>
        <v>0</v>
      </c>
      <c r="BG350" s="228">
        <f>IF(N350="zákl. přenesená",J350,0)</f>
        <v>0</v>
      </c>
      <c r="BH350" s="228">
        <f>IF(N350="sníž. přenesená",J350,0)</f>
        <v>0</v>
      </c>
      <c r="BI350" s="228">
        <f>IF(N350="nulová",J350,0)</f>
        <v>0</v>
      </c>
      <c r="BJ350" s="18" t="s">
        <v>82</v>
      </c>
      <c r="BK350" s="228">
        <f>ROUND(I350*H350,2)</f>
        <v>0</v>
      </c>
      <c r="BL350" s="18" t="s">
        <v>228</v>
      </c>
      <c r="BM350" s="18" t="s">
        <v>495</v>
      </c>
    </row>
    <row r="351" spans="2:65" s="1" customFormat="1" ht="33.75" customHeight="1">
      <c r="B351" s="39"/>
      <c r="C351" s="217" t="s">
        <v>496</v>
      </c>
      <c r="D351" s="217" t="s">
        <v>223</v>
      </c>
      <c r="E351" s="218" t="s">
        <v>497</v>
      </c>
      <c r="F351" s="219" t="s">
        <v>498</v>
      </c>
      <c r="G351" s="220" t="s">
        <v>358</v>
      </c>
      <c r="H351" s="221">
        <v>712.803</v>
      </c>
      <c r="I351" s="222"/>
      <c r="J351" s="223">
        <f>ROUND(I351*H351,2)</f>
        <v>0</v>
      </c>
      <c r="K351" s="219" t="s">
        <v>227</v>
      </c>
      <c r="L351" s="44"/>
      <c r="M351" s="224" t="s">
        <v>21</v>
      </c>
      <c r="N351" s="225" t="s">
        <v>46</v>
      </c>
      <c r="O351" s="80"/>
      <c r="P351" s="226">
        <f>O351*H351</f>
        <v>0</v>
      </c>
      <c r="Q351" s="226">
        <v>0.00958</v>
      </c>
      <c r="R351" s="226">
        <f>Q351*H351</f>
        <v>6.82865274</v>
      </c>
      <c r="S351" s="226">
        <v>0</v>
      </c>
      <c r="T351" s="227">
        <f>S351*H351</f>
        <v>0</v>
      </c>
      <c r="AR351" s="18" t="s">
        <v>228</v>
      </c>
      <c r="AT351" s="18" t="s">
        <v>223</v>
      </c>
      <c r="AU351" s="18" t="s">
        <v>84</v>
      </c>
      <c r="AY351" s="18" t="s">
        <v>221</v>
      </c>
      <c r="BE351" s="228">
        <f>IF(N351="základní",J351,0)</f>
        <v>0</v>
      </c>
      <c r="BF351" s="228">
        <f>IF(N351="snížená",J351,0)</f>
        <v>0</v>
      </c>
      <c r="BG351" s="228">
        <f>IF(N351="zákl. přenesená",J351,0)</f>
        <v>0</v>
      </c>
      <c r="BH351" s="228">
        <f>IF(N351="sníž. přenesená",J351,0)</f>
        <v>0</v>
      </c>
      <c r="BI351" s="228">
        <f>IF(N351="nulová",J351,0)</f>
        <v>0</v>
      </c>
      <c r="BJ351" s="18" t="s">
        <v>82</v>
      </c>
      <c r="BK351" s="228">
        <f>ROUND(I351*H351,2)</f>
        <v>0</v>
      </c>
      <c r="BL351" s="18" t="s">
        <v>228</v>
      </c>
      <c r="BM351" s="18" t="s">
        <v>499</v>
      </c>
    </row>
    <row r="352" spans="2:47" s="1" customFormat="1" ht="12">
      <c r="B352" s="39"/>
      <c r="C352" s="40"/>
      <c r="D352" s="229" t="s">
        <v>230</v>
      </c>
      <c r="E352" s="40"/>
      <c r="F352" s="230" t="s">
        <v>500</v>
      </c>
      <c r="G352" s="40"/>
      <c r="H352" s="40"/>
      <c r="I352" s="144"/>
      <c r="J352" s="40"/>
      <c r="K352" s="40"/>
      <c r="L352" s="44"/>
      <c r="M352" s="231"/>
      <c r="N352" s="80"/>
      <c r="O352" s="80"/>
      <c r="P352" s="80"/>
      <c r="Q352" s="80"/>
      <c r="R352" s="80"/>
      <c r="S352" s="80"/>
      <c r="T352" s="81"/>
      <c r="AT352" s="18" t="s">
        <v>230</v>
      </c>
      <c r="AU352" s="18" t="s">
        <v>84</v>
      </c>
    </row>
    <row r="353" spans="2:51" s="12" customFormat="1" ht="12">
      <c r="B353" s="232"/>
      <c r="C353" s="233"/>
      <c r="D353" s="229" t="s">
        <v>232</v>
      </c>
      <c r="E353" s="234" t="s">
        <v>21</v>
      </c>
      <c r="F353" s="235" t="s">
        <v>501</v>
      </c>
      <c r="G353" s="233"/>
      <c r="H353" s="234" t="s">
        <v>21</v>
      </c>
      <c r="I353" s="236"/>
      <c r="J353" s="233"/>
      <c r="K353" s="233"/>
      <c r="L353" s="237"/>
      <c r="M353" s="238"/>
      <c r="N353" s="239"/>
      <c r="O353" s="239"/>
      <c r="P353" s="239"/>
      <c r="Q353" s="239"/>
      <c r="R353" s="239"/>
      <c r="S353" s="239"/>
      <c r="T353" s="240"/>
      <c r="AT353" s="241" t="s">
        <v>232</v>
      </c>
      <c r="AU353" s="241" t="s">
        <v>84</v>
      </c>
      <c r="AV353" s="12" t="s">
        <v>82</v>
      </c>
      <c r="AW353" s="12" t="s">
        <v>35</v>
      </c>
      <c r="AX353" s="12" t="s">
        <v>75</v>
      </c>
      <c r="AY353" s="241" t="s">
        <v>221</v>
      </c>
    </row>
    <row r="354" spans="2:51" s="13" customFormat="1" ht="12">
      <c r="B354" s="242"/>
      <c r="C354" s="243"/>
      <c r="D354" s="229" t="s">
        <v>232</v>
      </c>
      <c r="E354" s="244" t="s">
        <v>21</v>
      </c>
      <c r="F354" s="245" t="s">
        <v>502</v>
      </c>
      <c r="G354" s="243"/>
      <c r="H354" s="246">
        <v>10.143</v>
      </c>
      <c r="I354" s="247"/>
      <c r="J354" s="243"/>
      <c r="K354" s="243"/>
      <c r="L354" s="248"/>
      <c r="M354" s="249"/>
      <c r="N354" s="250"/>
      <c r="O354" s="250"/>
      <c r="P354" s="250"/>
      <c r="Q354" s="250"/>
      <c r="R354" s="250"/>
      <c r="S354" s="250"/>
      <c r="T354" s="251"/>
      <c r="AT354" s="252" t="s">
        <v>232</v>
      </c>
      <c r="AU354" s="252" t="s">
        <v>84</v>
      </c>
      <c r="AV354" s="13" t="s">
        <v>84</v>
      </c>
      <c r="AW354" s="13" t="s">
        <v>35</v>
      </c>
      <c r="AX354" s="13" t="s">
        <v>75</v>
      </c>
      <c r="AY354" s="252" t="s">
        <v>221</v>
      </c>
    </row>
    <row r="355" spans="2:51" s="12" customFormat="1" ht="12">
      <c r="B355" s="232"/>
      <c r="C355" s="233"/>
      <c r="D355" s="229" t="s">
        <v>232</v>
      </c>
      <c r="E355" s="234" t="s">
        <v>21</v>
      </c>
      <c r="F355" s="235" t="s">
        <v>503</v>
      </c>
      <c r="G355" s="233"/>
      <c r="H355" s="234" t="s">
        <v>21</v>
      </c>
      <c r="I355" s="236"/>
      <c r="J355" s="233"/>
      <c r="K355" s="233"/>
      <c r="L355" s="237"/>
      <c r="M355" s="238"/>
      <c r="N355" s="239"/>
      <c r="O355" s="239"/>
      <c r="P355" s="239"/>
      <c r="Q355" s="239"/>
      <c r="R355" s="239"/>
      <c r="S355" s="239"/>
      <c r="T355" s="240"/>
      <c r="AT355" s="241" t="s">
        <v>232</v>
      </c>
      <c r="AU355" s="241" t="s">
        <v>84</v>
      </c>
      <c r="AV355" s="12" t="s">
        <v>82</v>
      </c>
      <c r="AW355" s="12" t="s">
        <v>35</v>
      </c>
      <c r="AX355" s="12" t="s">
        <v>75</v>
      </c>
      <c r="AY355" s="241" t="s">
        <v>221</v>
      </c>
    </row>
    <row r="356" spans="2:51" s="13" customFormat="1" ht="12">
      <c r="B356" s="242"/>
      <c r="C356" s="243"/>
      <c r="D356" s="229" t="s">
        <v>232</v>
      </c>
      <c r="E356" s="244" t="s">
        <v>21</v>
      </c>
      <c r="F356" s="245" t="s">
        <v>504</v>
      </c>
      <c r="G356" s="243"/>
      <c r="H356" s="246">
        <v>702.66</v>
      </c>
      <c r="I356" s="247"/>
      <c r="J356" s="243"/>
      <c r="K356" s="243"/>
      <c r="L356" s="248"/>
      <c r="M356" s="249"/>
      <c r="N356" s="250"/>
      <c r="O356" s="250"/>
      <c r="P356" s="250"/>
      <c r="Q356" s="250"/>
      <c r="R356" s="250"/>
      <c r="S356" s="250"/>
      <c r="T356" s="251"/>
      <c r="AT356" s="252" t="s">
        <v>232</v>
      </c>
      <c r="AU356" s="252" t="s">
        <v>84</v>
      </c>
      <c r="AV356" s="13" t="s">
        <v>84</v>
      </c>
      <c r="AW356" s="13" t="s">
        <v>35</v>
      </c>
      <c r="AX356" s="13" t="s">
        <v>75</v>
      </c>
      <c r="AY356" s="252" t="s">
        <v>221</v>
      </c>
    </row>
    <row r="357" spans="2:51" s="14" customFormat="1" ht="12">
      <c r="B357" s="253"/>
      <c r="C357" s="254"/>
      <c r="D357" s="229" t="s">
        <v>232</v>
      </c>
      <c r="E357" s="255" t="s">
        <v>21</v>
      </c>
      <c r="F357" s="256" t="s">
        <v>235</v>
      </c>
      <c r="G357" s="254"/>
      <c r="H357" s="257">
        <v>712.803</v>
      </c>
      <c r="I357" s="258"/>
      <c r="J357" s="254"/>
      <c r="K357" s="254"/>
      <c r="L357" s="259"/>
      <c r="M357" s="260"/>
      <c r="N357" s="261"/>
      <c r="O357" s="261"/>
      <c r="P357" s="261"/>
      <c r="Q357" s="261"/>
      <c r="R357" s="261"/>
      <c r="S357" s="261"/>
      <c r="T357" s="262"/>
      <c r="AT357" s="263" t="s">
        <v>232</v>
      </c>
      <c r="AU357" s="263" t="s">
        <v>84</v>
      </c>
      <c r="AV357" s="14" t="s">
        <v>228</v>
      </c>
      <c r="AW357" s="14" t="s">
        <v>35</v>
      </c>
      <c r="AX357" s="14" t="s">
        <v>82</v>
      </c>
      <c r="AY357" s="263" t="s">
        <v>221</v>
      </c>
    </row>
    <row r="358" spans="2:65" s="1" customFormat="1" ht="22.5" customHeight="1">
      <c r="B358" s="39"/>
      <c r="C358" s="217" t="s">
        <v>505</v>
      </c>
      <c r="D358" s="217" t="s">
        <v>223</v>
      </c>
      <c r="E358" s="218" t="s">
        <v>506</v>
      </c>
      <c r="F358" s="219" t="s">
        <v>507</v>
      </c>
      <c r="G358" s="220" t="s">
        <v>421</v>
      </c>
      <c r="H358" s="221">
        <v>107</v>
      </c>
      <c r="I358" s="222"/>
      <c r="J358" s="223">
        <f>ROUND(I358*H358,2)</f>
        <v>0</v>
      </c>
      <c r="K358" s="219" t="s">
        <v>227</v>
      </c>
      <c r="L358" s="44"/>
      <c r="M358" s="224" t="s">
        <v>21</v>
      </c>
      <c r="N358" s="225" t="s">
        <v>46</v>
      </c>
      <c r="O358" s="80"/>
      <c r="P358" s="226">
        <f>O358*H358</f>
        <v>0</v>
      </c>
      <c r="Q358" s="226">
        <v>0.059</v>
      </c>
      <c r="R358" s="226">
        <f>Q358*H358</f>
        <v>6.313</v>
      </c>
      <c r="S358" s="226">
        <v>0</v>
      </c>
      <c r="T358" s="227">
        <f>S358*H358</f>
        <v>0</v>
      </c>
      <c r="AR358" s="18" t="s">
        <v>228</v>
      </c>
      <c r="AT358" s="18" t="s">
        <v>223</v>
      </c>
      <c r="AU358" s="18" t="s">
        <v>84</v>
      </c>
      <c r="AY358" s="18" t="s">
        <v>221</v>
      </c>
      <c r="BE358" s="228">
        <f>IF(N358="základní",J358,0)</f>
        <v>0</v>
      </c>
      <c r="BF358" s="228">
        <f>IF(N358="snížená",J358,0)</f>
        <v>0</v>
      </c>
      <c r="BG358" s="228">
        <f>IF(N358="zákl. přenesená",J358,0)</f>
        <v>0</v>
      </c>
      <c r="BH358" s="228">
        <f>IF(N358="sníž. přenesená",J358,0)</f>
        <v>0</v>
      </c>
      <c r="BI358" s="228">
        <f>IF(N358="nulová",J358,0)</f>
        <v>0</v>
      </c>
      <c r="BJ358" s="18" t="s">
        <v>82</v>
      </c>
      <c r="BK358" s="228">
        <f>ROUND(I358*H358,2)</f>
        <v>0</v>
      </c>
      <c r="BL358" s="18" t="s">
        <v>228</v>
      </c>
      <c r="BM358" s="18" t="s">
        <v>508</v>
      </c>
    </row>
    <row r="359" spans="2:51" s="12" customFormat="1" ht="12">
      <c r="B359" s="232"/>
      <c r="C359" s="233"/>
      <c r="D359" s="229" t="s">
        <v>232</v>
      </c>
      <c r="E359" s="234" t="s">
        <v>21</v>
      </c>
      <c r="F359" s="235" t="s">
        <v>509</v>
      </c>
      <c r="G359" s="233"/>
      <c r="H359" s="234" t="s">
        <v>21</v>
      </c>
      <c r="I359" s="236"/>
      <c r="J359" s="233"/>
      <c r="K359" s="233"/>
      <c r="L359" s="237"/>
      <c r="M359" s="238"/>
      <c r="N359" s="239"/>
      <c r="O359" s="239"/>
      <c r="P359" s="239"/>
      <c r="Q359" s="239"/>
      <c r="R359" s="239"/>
      <c r="S359" s="239"/>
      <c r="T359" s="240"/>
      <c r="AT359" s="241" t="s">
        <v>232</v>
      </c>
      <c r="AU359" s="241" t="s">
        <v>84</v>
      </c>
      <c r="AV359" s="12" t="s">
        <v>82</v>
      </c>
      <c r="AW359" s="12" t="s">
        <v>35</v>
      </c>
      <c r="AX359" s="12" t="s">
        <v>75</v>
      </c>
      <c r="AY359" s="241" t="s">
        <v>221</v>
      </c>
    </row>
    <row r="360" spans="2:51" s="13" customFormat="1" ht="12">
      <c r="B360" s="242"/>
      <c r="C360" s="243"/>
      <c r="D360" s="229" t="s">
        <v>232</v>
      </c>
      <c r="E360" s="244" t="s">
        <v>21</v>
      </c>
      <c r="F360" s="245" t="s">
        <v>510</v>
      </c>
      <c r="G360" s="243"/>
      <c r="H360" s="246">
        <v>107</v>
      </c>
      <c r="I360" s="247"/>
      <c r="J360" s="243"/>
      <c r="K360" s="243"/>
      <c r="L360" s="248"/>
      <c r="M360" s="249"/>
      <c r="N360" s="250"/>
      <c r="O360" s="250"/>
      <c r="P360" s="250"/>
      <c r="Q360" s="250"/>
      <c r="R360" s="250"/>
      <c r="S360" s="250"/>
      <c r="T360" s="251"/>
      <c r="AT360" s="252" t="s">
        <v>232</v>
      </c>
      <c r="AU360" s="252" t="s">
        <v>84</v>
      </c>
      <c r="AV360" s="13" t="s">
        <v>84</v>
      </c>
      <c r="AW360" s="13" t="s">
        <v>35</v>
      </c>
      <c r="AX360" s="13" t="s">
        <v>75</v>
      </c>
      <c r="AY360" s="252" t="s">
        <v>221</v>
      </c>
    </row>
    <row r="361" spans="2:51" s="14" customFormat="1" ht="12">
      <c r="B361" s="253"/>
      <c r="C361" s="254"/>
      <c r="D361" s="229" t="s">
        <v>232</v>
      </c>
      <c r="E361" s="255" t="s">
        <v>21</v>
      </c>
      <c r="F361" s="256" t="s">
        <v>235</v>
      </c>
      <c r="G361" s="254"/>
      <c r="H361" s="257">
        <v>107</v>
      </c>
      <c r="I361" s="258"/>
      <c r="J361" s="254"/>
      <c r="K361" s="254"/>
      <c r="L361" s="259"/>
      <c r="M361" s="260"/>
      <c r="N361" s="261"/>
      <c r="O361" s="261"/>
      <c r="P361" s="261"/>
      <c r="Q361" s="261"/>
      <c r="R361" s="261"/>
      <c r="S361" s="261"/>
      <c r="T361" s="262"/>
      <c r="AT361" s="263" t="s">
        <v>232</v>
      </c>
      <c r="AU361" s="263" t="s">
        <v>84</v>
      </c>
      <c r="AV361" s="14" t="s">
        <v>228</v>
      </c>
      <c r="AW361" s="14" t="s">
        <v>35</v>
      </c>
      <c r="AX361" s="14" t="s">
        <v>82</v>
      </c>
      <c r="AY361" s="263" t="s">
        <v>221</v>
      </c>
    </row>
    <row r="362" spans="2:65" s="1" customFormat="1" ht="16.5" customHeight="1">
      <c r="B362" s="39"/>
      <c r="C362" s="217" t="s">
        <v>511</v>
      </c>
      <c r="D362" s="217" t="s">
        <v>223</v>
      </c>
      <c r="E362" s="218" t="s">
        <v>512</v>
      </c>
      <c r="F362" s="219" t="s">
        <v>513</v>
      </c>
      <c r="G362" s="220" t="s">
        <v>295</v>
      </c>
      <c r="H362" s="221">
        <v>0.117</v>
      </c>
      <c r="I362" s="222"/>
      <c r="J362" s="223">
        <f>ROUND(I362*H362,2)</f>
        <v>0</v>
      </c>
      <c r="K362" s="219" t="s">
        <v>227</v>
      </c>
      <c r="L362" s="44"/>
      <c r="M362" s="224" t="s">
        <v>21</v>
      </c>
      <c r="N362" s="225" t="s">
        <v>46</v>
      </c>
      <c r="O362" s="80"/>
      <c r="P362" s="226">
        <f>O362*H362</f>
        <v>0</v>
      </c>
      <c r="Q362" s="226">
        <v>0.01954</v>
      </c>
      <c r="R362" s="226">
        <f>Q362*H362</f>
        <v>0.00228618</v>
      </c>
      <c r="S362" s="226">
        <v>0</v>
      </c>
      <c r="T362" s="227">
        <f>S362*H362</f>
        <v>0</v>
      </c>
      <c r="AR362" s="18" t="s">
        <v>228</v>
      </c>
      <c r="AT362" s="18" t="s">
        <v>223</v>
      </c>
      <c r="AU362" s="18" t="s">
        <v>84</v>
      </c>
      <c r="AY362" s="18" t="s">
        <v>221</v>
      </c>
      <c r="BE362" s="228">
        <f>IF(N362="základní",J362,0)</f>
        <v>0</v>
      </c>
      <c r="BF362" s="228">
        <f>IF(N362="snížená",J362,0)</f>
        <v>0</v>
      </c>
      <c r="BG362" s="228">
        <f>IF(N362="zákl. přenesená",J362,0)</f>
        <v>0</v>
      </c>
      <c r="BH362" s="228">
        <f>IF(N362="sníž. přenesená",J362,0)</f>
        <v>0</v>
      </c>
      <c r="BI362" s="228">
        <f>IF(N362="nulová",J362,0)</f>
        <v>0</v>
      </c>
      <c r="BJ362" s="18" t="s">
        <v>82</v>
      </c>
      <c r="BK362" s="228">
        <f>ROUND(I362*H362,2)</f>
        <v>0</v>
      </c>
      <c r="BL362" s="18" t="s">
        <v>228</v>
      </c>
      <c r="BM362" s="18" t="s">
        <v>514</v>
      </c>
    </row>
    <row r="363" spans="2:47" s="1" customFormat="1" ht="12">
      <c r="B363" s="39"/>
      <c r="C363" s="40"/>
      <c r="D363" s="229" t="s">
        <v>230</v>
      </c>
      <c r="E363" s="40"/>
      <c r="F363" s="230" t="s">
        <v>515</v>
      </c>
      <c r="G363" s="40"/>
      <c r="H363" s="40"/>
      <c r="I363" s="144"/>
      <c r="J363" s="40"/>
      <c r="K363" s="40"/>
      <c r="L363" s="44"/>
      <c r="M363" s="231"/>
      <c r="N363" s="80"/>
      <c r="O363" s="80"/>
      <c r="P363" s="80"/>
      <c r="Q363" s="80"/>
      <c r="R363" s="80"/>
      <c r="S363" s="80"/>
      <c r="T363" s="81"/>
      <c r="AT363" s="18" t="s">
        <v>230</v>
      </c>
      <c r="AU363" s="18" t="s">
        <v>84</v>
      </c>
    </row>
    <row r="364" spans="2:51" s="12" customFormat="1" ht="12">
      <c r="B364" s="232"/>
      <c r="C364" s="233"/>
      <c r="D364" s="229" t="s">
        <v>232</v>
      </c>
      <c r="E364" s="234" t="s">
        <v>21</v>
      </c>
      <c r="F364" s="235" t="s">
        <v>501</v>
      </c>
      <c r="G364" s="233"/>
      <c r="H364" s="234" t="s">
        <v>21</v>
      </c>
      <c r="I364" s="236"/>
      <c r="J364" s="233"/>
      <c r="K364" s="233"/>
      <c r="L364" s="237"/>
      <c r="M364" s="238"/>
      <c r="N364" s="239"/>
      <c r="O364" s="239"/>
      <c r="P364" s="239"/>
      <c r="Q364" s="239"/>
      <c r="R364" s="239"/>
      <c r="S364" s="239"/>
      <c r="T364" s="240"/>
      <c r="AT364" s="241" t="s">
        <v>232</v>
      </c>
      <c r="AU364" s="241" t="s">
        <v>84</v>
      </c>
      <c r="AV364" s="12" t="s">
        <v>82</v>
      </c>
      <c r="AW364" s="12" t="s">
        <v>35</v>
      </c>
      <c r="AX364" s="12" t="s">
        <v>75</v>
      </c>
      <c r="AY364" s="241" t="s">
        <v>221</v>
      </c>
    </row>
    <row r="365" spans="2:51" s="13" customFormat="1" ht="12">
      <c r="B365" s="242"/>
      <c r="C365" s="243"/>
      <c r="D365" s="229" t="s">
        <v>232</v>
      </c>
      <c r="E365" s="244" t="s">
        <v>21</v>
      </c>
      <c r="F365" s="245" t="s">
        <v>516</v>
      </c>
      <c r="G365" s="243"/>
      <c r="H365" s="246">
        <v>0.117</v>
      </c>
      <c r="I365" s="247"/>
      <c r="J365" s="243"/>
      <c r="K365" s="243"/>
      <c r="L365" s="248"/>
      <c r="M365" s="249"/>
      <c r="N365" s="250"/>
      <c r="O365" s="250"/>
      <c r="P365" s="250"/>
      <c r="Q365" s="250"/>
      <c r="R365" s="250"/>
      <c r="S365" s="250"/>
      <c r="T365" s="251"/>
      <c r="AT365" s="252" t="s">
        <v>232</v>
      </c>
      <c r="AU365" s="252" t="s">
        <v>84</v>
      </c>
      <c r="AV365" s="13" t="s">
        <v>84</v>
      </c>
      <c r="AW365" s="13" t="s">
        <v>35</v>
      </c>
      <c r="AX365" s="13" t="s">
        <v>75</v>
      </c>
      <c r="AY365" s="252" t="s">
        <v>221</v>
      </c>
    </row>
    <row r="366" spans="2:51" s="14" customFormat="1" ht="12">
      <c r="B366" s="253"/>
      <c r="C366" s="254"/>
      <c r="D366" s="229" t="s">
        <v>232</v>
      </c>
      <c r="E366" s="255" t="s">
        <v>21</v>
      </c>
      <c r="F366" s="256" t="s">
        <v>235</v>
      </c>
      <c r="G366" s="254"/>
      <c r="H366" s="257">
        <v>0.117</v>
      </c>
      <c r="I366" s="258"/>
      <c r="J366" s="254"/>
      <c r="K366" s="254"/>
      <c r="L366" s="259"/>
      <c r="M366" s="260"/>
      <c r="N366" s="261"/>
      <c r="O366" s="261"/>
      <c r="P366" s="261"/>
      <c r="Q366" s="261"/>
      <c r="R366" s="261"/>
      <c r="S366" s="261"/>
      <c r="T366" s="262"/>
      <c r="AT366" s="263" t="s">
        <v>232</v>
      </c>
      <c r="AU366" s="263" t="s">
        <v>84</v>
      </c>
      <c r="AV366" s="14" t="s">
        <v>228</v>
      </c>
      <c r="AW366" s="14" t="s">
        <v>35</v>
      </c>
      <c r="AX366" s="14" t="s">
        <v>82</v>
      </c>
      <c r="AY366" s="263" t="s">
        <v>221</v>
      </c>
    </row>
    <row r="367" spans="2:65" s="1" customFormat="1" ht="16.5" customHeight="1">
      <c r="B367" s="39"/>
      <c r="C367" s="275" t="s">
        <v>517</v>
      </c>
      <c r="D367" s="275" t="s">
        <v>426</v>
      </c>
      <c r="E367" s="276" t="s">
        <v>518</v>
      </c>
      <c r="F367" s="277" t="s">
        <v>519</v>
      </c>
      <c r="G367" s="278" t="s">
        <v>295</v>
      </c>
      <c r="H367" s="279">
        <v>0.117</v>
      </c>
      <c r="I367" s="280"/>
      <c r="J367" s="281">
        <f>ROUND(I367*H367,2)</f>
        <v>0</v>
      </c>
      <c r="K367" s="277" t="s">
        <v>227</v>
      </c>
      <c r="L367" s="282"/>
      <c r="M367" s="283" t="s">
        <v>21</v>
      </c>
      <c r="N367" s="284" t="s">
        <v>46</v>
      </c>
      <c r="O367" s="80"/>
      <c r="P367" s="226">
        <f>O367*H367</f>
        <v>0</v>
      </c>
      <c r="Q367" s="226">
        <v>1</v>
      </c>
      <c r="R367" s="226">
        <f>Q367*H367</f>
        <v>0.117</v>
      </c>
      <c r="S367" s="226">
        <v>0</v>
      </c>
      <c r="T367" s="227">
        <f>S367*H367</f>
        <v>0</v>
      </c>
      <c r="AR367" s="18" t="s">
        <v>282</v>
      </c>
      <c r="AT367" s="18" t="s">
        <v>426</v>
      </c>
      <c r="AU367" s="18" t="s">
        <v>84</v>
      </c>
      <c r="AY367" s="18" t="s">
        <v>221</v>
      </c>
      <c r="BE367" s="228">
        <f>IF(N367="základní",J367,0)</f>
        <v>0</v>
      </c>
      <c r="BF367" s="228">
        <f>IF(N367="snížená",J367,0)</f>
        <v>0</v>
      </c>
      <c r="BG367" s="228">
        <f>IF(N367="zákl. přenesená",J367,0)</f>
        <v>0</v>
      </c>
      <c r="BH367" s="228">
        <f>IF(N367="sníž. přenesená",J367,0)</f>
        <v>0</v>
      </c>
      <c r="BI367" s="228">
        <f>IF(N367="nulová",J367,0)</f>
        <v>0</v>
      </c>
      <c r="BJ367" s="18" t="s">
        <v>82</v>
      </c>
      <c r="BK367" s="228">
        <f>ROUND(I367*H367,2)</f>
        <v>0</v>
      </c>
      <c r="BL367" s="18" t="s">
        <v>228</v>
      </c>
      <c r="BM367" s="18" t="s">
        <v>520</v>
      </c>
    </row>
    <row r="368" spans="2:65" s="1" customFormat="1" ht="22.5" customHeight="1">
      <c r="B368" s="39"/>
      <c r="C368" s="217" t="s">
        <v>521</v>
      </c>
      <c r="D368" s="217" t="s">
        <v>223</v>
      </c>
      <c r="E368" s="218" t="s">
        <v>522</v>
      </c>
      <c r="F368" s="219" t="s">
        <v>523</v>
      </c>
      <c r="G368" s="220" t="s">
        <v>295</v>
      </c>
      <c r="H368" s="221">
        <v>5.026</v>
      </c>
      <c r="I368" s="222"/>
      <c r="J368" s="223">
        <f>ROUND(I368*H368,2)</f>
        <v>0</v>
      </c>
      <c r="K368" s="219" t="s">
        <v>227</v>
      </c>
      <c r="L368" s="44"/>
      <c r="M368" s="224" t="s">
        <v>21</v>
      </c>
      <c r="N368" s="225" t="s">
        <v>46</v>
      </c>
      <c r="O368" s="80"/>
      <c r="P368" s="226">
        <f>O368*H368</f>
        <v>0</v>
      </c>
      <c r="Q368" s="226">
        <v>0.01709</v>
      </c>
      <c r="R368" s="226">
        <f>Q368*H368</f>
        <v>0.08589434</v>
      </c>
      <c r="S368" s="226">
        <v>0</v>
      </c>
      <c r="T368" s="227">
        <f>S368*H368</f>
        <v>0</v>
      </c>
      <c r="AR368" s="18" t="s">
        <v>228</v>
      </c>
      <c r="AT368" s="18" t="s">
        <v>223</v>
      </c>
      <c r="AU368" s="18" t="s">
        <v>84</v>
      </c>
      <c r="AY368" s="18" t="s">
        <v>221</v>
      </c>
      <c r="BE368" s="228">
        <f>IF(N368="základní",J368,0)</f>
        <v>0</v>
      </c>
      <c r="BF368" s="228">
        <f>IF(N368="snížená",J368,0)</f>
        <v>0</v>
      </c>
      <c r="BG368" s="228">
        <f>IF(N368="zákl. přenesená",J368,0)</f>
        <v>0</v>
      </c>
      <c r="BH368" s="228">
        <f>IF(N368="sníž. přenesená",J368,0)</f>
        <v>0</v>
      </c>
      <c r="BI368" s="228">
        <f>IF(N368="nulová",J368,0)</f>
        <v>0</v>
      </c>
      <c r="BJ368" s="18" t="s">
        <v>82</v>
      </c>
      <c r="BK368" s="228">
        <f>ROUND(I368*H368,2)</f>
        <v>0</v>
      </c>
      <c r="BL368" s="18" t="s">
        <v>228</v>
      </c>
      <c r="BM368" s="18" t="s">
        <v>524</v>
      </c>
    </row>
    <row r="369" spans="2:47" s="1" customFormat="1" ht="12">
      <c r="B369" s="39"/>
      <c r="C369" s="40"/>
      <c r="D369" s="229" t="s">
        <v>230</v>
      </c>
      <c r="E369" s="40"/>
      <c r="F369" s="230" t="s">
        <v>515</v>
      </c>
      <c r="G369" s="40"/>
      <c r="H369" s="40"/>
      <c r="I369" s="144"/>
      <c r="J369" s="40"/>
      <c r="K369" s="40"/>
      <c r="L369" s="44"/>
      <c r="M369" s="231"/>
      <c r="N369" s="80"/>
      <c r="O369" s="80"/>
      <c r="P369" s="80"/>
      <c r="Q369" s="80"/>
      <c r="R369" s="80"/>
      <c r="S369" s="80"/>
      <c r="T369" s="81"/>
      <c r="AT369" s="18" t="s">
        <v>230</v>
      </c>
      <c r="AU369" s="18" t="s">
        <v>84</v>
      </c>
    </row>
    <row r="370" spans="2:51" s="12" customFormat="1" ht="12">
      <c r="B370" s="232"/>
      <c r="C370" s="233"/>
      <c r="D370" s="229" t="s">
        <v>232</v>
      </c>
      <c r="E370" s="234" t="s">
        <v>21</v>
      </c>
      <c r="F370" s="235" t="s">
        <v>525</v>
      </c>
      <c r="G370" s="233"/>
      <c r="H370" s="234" t="s">
        <v>21</v>
      </c>
      <c r="I370" s="236"/>
      <c r="J370" s="233"/>
      <c r="K370" s="233"/>
      <c r="L370" s="237"/>
      <c r="M370" s="238"/>
      <c r="N370" s="239"/>
      <c r="O370" s="239"/>
      <c r="P370" s="239"/>
      <c r="Q370" s="239"/>
      <c r="R370" s="239"/>
      <c r="S370" s="239"/>
      <c r="T370" s="240"/>
      <c r="AT370" s="241" t="s">
        <v>232</v>
      </c>
      <c r="AU370" s="241" t="s">
        <v>84</v>
      </c>
      <c r="AV370" s="12" t="s">
        <v>82</v>
      </c>
      <c r="AW370" s="12" t="s">
        <v>35</v>
      </c>
      <c r="AX370" s="12" t="s">
        <v>75</v>
      </c>
      <c r="AY370" s="241" t="s">
        <v>221</v>
      </c>
    </row>
    <row r="371" spans="2:51" s="13" customFormat="1" ht="12">
      <c r="B371" s="242"/>
      <c r="C371" s="243"/>
      <c r="D371" s="229" t="s">
        <v>232</v>
      </c>
      <c r="E371" s="244" t="s">
        <v>21</v>
      </c>
      <c r="F371" s="245" t="s">
        <v>526</v>
      </c>
      <c r="G371" s="243"/>
      <c r="H371" s="246">
        <v>0.134</v>
      </c>
      <c r="I371" s="247"/>
      <c r="J371" s="243"/>
      <c r="K371" s="243"/>
      <c r="L371" s="248"/>
      <c r="M371" s="249"/>
      <c r="N371" s="250"/>
      <c r="O371" s="250"/>
      <c r="P371" s="250"/>
      <c r="Q371" s="250"/>
      <c r="R371" s="250"/>
      <c r="S371" s="250"/>
      <c r="T371" s="251"/>
      <c r="AT371" s="252" t="s">
        <v>232</v>
      </c>
      <c r="AU371" s="252" t="s">
        <v>84</v>
      </c>
      <c r="AV371" s="13" t="s">
        <v>84</v>
      </c>
      <c r="AW371" s="13" t="s">
        <v>35</v>
      </c>
      <c r="AX371" s="13" t="s">
        <v>75</v>
      </c>
      <c r="AY371" s="252" t="s">
        <v>221</v>
      </c>
    </row>
    <row r="372" spans="2:51" s="12" customFormat="1" ht="12">
      <c r="B372" s="232"/>
      <c r="C372" s="233"/>
      <c r="D372" s="229" t="s">
        <v>232</v>
      </c>
      <c r="E372" s="234" t="s">
        <v>21</v>
      </c>
      <c r="F372" s="235" t="s">
        <v>527</v>
      </c>
      <c r="G372" s="233"/>
      <c r="H372" s="234" t="s">
        <v>21</v>
      </c>
      <c r="I372" s="236"/>
      <c r="J372" s="233"/>
      <c r="K372" s="233"/>
      <c r="L372" s="237"/>
      <c r="M372" s="238"/>
      <c r="N372" s="239"/>
      <c r="O372" s="239"/>
      <c r="P372" s="239"/>
      <c r="Q372" s="239"/>
      <c r="R372" s="239"/>
      <c r="S372" s="239"/>
      <c r="T372" s="240"/>
      <c r="AT372" s="241" t="s">
        <v>232</v>
      </c>
      <c r="AU372" s="241" t="s">
        <v>84</v>
      </c>
      <c r="AV372" s="12" t="s">
        <v>82</v>
      </c>
      <c r="AW372" s="12" t="s">
        <v>35</v>
      </c>
      <c r="AX372" s="12" t="s">
        <v>75</v>
      </c>
      <c r="AY372" s="241" t="s">
        <v>221</v>
      </c>
    </row>
    <row r="373" spans="2:51" s="13" customFormat="1" ht="12">
      <c r="B373" s="242"/>
      <c r="C373" s="243"/>
      <c r="D373" s="229" t="s">
        <v>232</v>
      </c>
      <c r="E373" s="244" t="s">
        <v>21</v>
      </c>
      <c r="F373" s="245" t="s">
        <v>528</v>
      </c>
      <c r="G373" s="243"/>
      <c r="H373" s="246">
        <v>1.906</v>
      </c>
      <c r="I373" s="247"/>
      <c r="J373" s="243"/>
      <c r="K373" s="243"/>
      <c r="L373" s="248"/>
      <c r="M373" s="249"/>
      <c r="N373" s="250"/>
      <c r="O373" s="250"/>
      <c r="P373" s="250"/>
      <c r="Q373" s="250"/>
      <c r="R373" s="250"/>
      <c r="S373" s="250"/>
      <c r="T373" s="251"/>
      <c r="AT373" s="252" t="s">
        <v>232</v>
      </c>
      <c r="AU373" s="252" t="s">
        <v>84</v>
      </c>
      <c r="AV373" s="13" t="s">
        <v>84</v>
      </c>
      <c r="AW373" s="13" t="s">
        <v>35</v>
      </c>
      <c r="AX373" s="13" t="s">
        <v>75</v>
      </c>
      <c r="AY373" s="252" t="s">
        <v>221</v>
      </c>
    </row>
    <row r="374" spans="2:51" s="12" customFormat="1" ht="12">
      <c r="B374" s="232"/>
      <c r="C374" s="233"/>
      <c r="D374" s="229" t="s">
        <v>232</v>
      </c>
      <c r="E374" s="234" t="s">
        <v>21</v>
      </c>
      <c r="F374" s="235" t="s">
        <v>529</v>
      </c>
      <c r="G374" s="233"/>
      <c r="H374" s="234" t="s">
        <v>21</v>
      </c>
      <c r="I374" s="236"/>
      <c r="J374" s="233"/>
      <c r="K374" s="233"/>
      <c r="L374" s="237"/>
      <c r="M374" s="238"/>
      <c r="N374" s="239"/>
      <c r="O374" s="239"/>
      <c r="P374" s="239"/>
      <c r="Q374" s="239"/>
      <c r="R374" s="239"/>
      <c r="S374" s="239"/>
      <c r="T374" s="240"/>
      <c r="AT374" s="241" t="s">
        <v>232</v>
      </c>
      <c r="AU374" s="241" t="s">
        <v>84</v>
      </c>
      <c r="AV374" s="12" t="s">
        <v>82</v>
      </c>
      <c r="AW374" s="12" t="s">
        <v>35</v>
      </c>
      <c r="AX374" s="12" t="s">
        <v>75</v>
      </c>
      <c r="AY374" s="241" t="s">
        <v>221</v>
      </c>
    </row>
    <row r="375" spans="2:51" s="13" customFormat="1" ht="12">
      <c r="B375" s="242"/>
      <c r="C375" s="243"/>
      <c r="D375" s="229" t="s">
        <v>232</v>
      </c>
      <c r="E375" s="244" t="s">
        <v>21</v>
      </c>
      <c r="F375" s="245" t="s">
        <v>530</v>
      </c>
      <c r="G375" s="243"/>
      <c r="H375" s="246">
        <v>2.986</v>
      </c>
      <c r="I375" s="247"/>
      <c r="J375" s="243"/>
      <c r="K375" s="243"/>
      <c r="L375" s="248"/>
      <c r="M375" s="249"/>
      <c r="N375" s="250"/>
      <c r="O375" s="250"/>
      <c r="P375" s="250"/>
      <c r="Q375" s="250"/>
      <c r="R375" s="250"/>
      <c r="S375" s="250"/>
      <c r="T375" s="251"/>
      <c r="AT375" s="252" t="s">
        <v>232</v>
      </c>
      <c r="AU375" s="252" t="s">
        <v>84</v>
      </c>
      <c r="AV375" s="13" t="s">
        <v>84</v>
      </c>
      <c r="AW375" s="13" t="s">
        <v>35</v>
      </c>
      <c r="AX375" s="13" t="s">
        <v>75</v>
      </c>
      <c r="AY375" s="252" t="s">
        <v>221</v>
      </c>
    </row>
    <row r="376" spans="2:51" s="14" customFormat="1" ht="12">
      <c r="B376" s="253"/>
      <c r="C376" s="254"/>
      <c r="D376" s="229" t="s">
        <v>232</v>
      </c>
      <c r="E376" s="255" t="s">
        <v>21</v>
      </c>
      <c r="F376" s="256" t="s">
        <v>235</v>
      </c>
      <c r="G376" s="254"/>
      <c r="H376" s="257">
        <v>5.026</v>
      </c>
      <c r="I376" s="258"/>
      <c r="J376" s="254"/>
      <c r="K376" s="254"/>
      <c r="L376" s="259"/>
      <c r="M376" s="260"/>
      <c r="N376" s="261"/>
      <c r="O376" s="261"/>
      <c r="P376" s="261"/>
      <c r="Q376" s="261"/>
      <c r="R376" s="261"/>
      <c r="S376" s="261"/>
      <c r="T376" s="262"/>
      <c r="AT376" s="263" t="s">
        <v>232</v>
      </c>
      <c r="AU376" s="263" t="s">
        <v>84</v>
      </c>
      <c r="AV376" s="14" t="s">
        <v>228</v>
      </c>
      <c r="AW376" s="14" t="s">
        <v>35</v>
      </c>
      <c r="AX376" s="14" t="s">
        <v>82</v>
      </c>
      <c r="AY376" s="263" t="s">
        <v>221</v>
      </c>
    </row>
    <row r="377" spans="2:65" s="1" customFormat="1" ht="16.5" customHeight="1">
      <c r="B377" s="39"/>
      <c r="C377" s="275" t="s">
        <v>531</v>
      </c>
      <c r="D377" s="275" t="s">
        <v>426</v>
      </c>
      <c r="E377" s="276" t="s">
        <v>532</v>
      </c>
      <c r="F377" s="277" t="s">
        <v>533</v>
      </c>
      <c r="G377" s="278" t="s">
        <v>295</v>
      </c>
      <c r="H377" s="279">
        <v>2.04</v>
      </c>
      <c r="I377" s="280"/>
      <c r="J377" s="281">
        <f>ROUND(I377*H377,2)</f>
        <v>0</v>
      </c>
      <c r="K377" s="277" t="s">
        <v>227</v>
      </c>
      <c r="L377" s="282"/>
      <c r="M377" s="283" t="s">
        <v>21</v>
      </c>
      <c r="N377" s="284" t="s">
        <v>46</v>
      </c>
      <c r="O377" s="80"/>
      <c r="P377" s="226">
        <f>O377*H377</f>
        <v>0</v>
      </c>
      <c r="Q377" s="226">
        <v>1</v>
      </c>
      <c r="R377" s="226">
        <f>Q377*H377</f>
        <v>2.04</v>
      </c>
      <c r="S377" s="226">
        <v>0</v>
      </c>
      <c r="T377" s="227">
        <f>S377*H377</f>
        <v>0</v>
      </c>
      <c r="AR377" s="18" t="s">
        <v>282</v>
      </c>
      <c r="AT377" s="18" t="s">
        <v>426</v>
      </c>
      <c r="AU377" s="18" t="s">
        <v>84</v>
      </c>
      <c r="AY377" s="18" t="s">
        <v>221</v>
      </c>
      <c r="BE377" s="228">
        <f>IF(N377="základní",J377,0)</f>
        <v>0</v>
      </c>
      <c r="BF377" s="228">
        <f>IF(N377="snížená",J377,0)</f>
        <v>0</v>
      </c>
      <c r="BG377" s="228">
        <f>IF(N377="zákl. přenesená",J377,0)</f>
        <v>0</v>
      </c>
      <c r="BH377" s="228">
        <f>IF(N377="sníž. přenesená",J377,0)</f>
        <v>0</v>
      </c>
      <c r="BI377" s="228">
        <f>IF(N377="nulová",J377,0)</f>
        <v>0</v>
      </c>
      <c r="BJ377" s="18" t="s">
        <v>82</v>
      </c>
      <c r="BK377" s="228">
        <f>ROUND(I377*H377,2)</f>
        <v>0</v>
      </c>
      <c r="BL377" s="18" t="s">
        <v>228</v>
      </c>
      <c r="BM377" s="18" t="s">
        <v>534</v>
      </c>
    </row>
    <row r="378" spans="2:65" s="1" customFormat="1" ht="16.5" customHeight="1">
      <c r="B378" s="39"/>
      <c r="C378" s="275" t="s">
        <v>535</v>
      </c>
      <c r="D378" s="275" t="s">
        <v>426</v>
      </c>
      <c r="E378" s="276" t="s">
        <v>536</v>
      </c>
      <c r="F378" s="277" t="s">
        <v>537</v>
      </c>
      <c r="G378" s="278" t="s">
        <v>295</v>
      </c>
      <c r="H378" s="279">
        <v>2.986</v>
      </c>
      <c r="I378" s="280"/>
      <c r="J378" s="281">
        <f>ROUND(I378*H378,2)</f>
        <v>0</v>
      </c>
      <c r="K378" s="277" t="s">
        <v>227</v>
      </c>
      <c r="L378" s="282"/>
      <c r="M378" s="283" t="s">
        <v>21</v>
      </c>
      <c r="N378" s="284" t="s">
        <v>46</v>
      </c>
      <c r="O378" s="80"/>
      <c r="P378" s="226">
        <f>O378*H378</f>
        <v>0</v>
      </c>
      <c r="Q378" s="226">
        <v>1</v>
      </c>
      <c r="R378" s="226">
        <f>Q378*H378</f>
        <v>2.986</v>
      </c>
      <c r="S378" s="226">
        <v>0</v>
      </c>
      <c r="T378" s="227">
        <f>S378*H378</f>
        <v>0</v>
      </c>
      <c r="AR378" s="18" t="s">
        <v>282</v>
      </c>
      <c r="AT378" s="18" t="s">
        <v>426</v>
      </c>
      <c r="AU378" s="18" t="s">
        <v>84</v>
      </c>
      <c r="AY378" s="18" t="s">
        <v>221</v>
      </c>
      <c r="BE378" s="228">
        <f>IF(N378="základní",J378,0)</f>
        <v>0</v>
      </c>
      <c r="BF378" s="228">
        <f>IF(N378="snížená",J378,0)</f>
        <v>0</v>
      </c>
      <c r="BG378" s="228">
        <f>IF(N378="zákl. přenesená",J378,0)</f>
        <v>0</v>
      </c>
      <c r="BH378" s="228">
        <f>IF(N378="sníž. přenesená",J378,0)</f>
        <v>0</v>
      </c>
      <c r="BI378" s="228">
        <f>IF(N378="nulová",J378,0)</f>
        <v>0</v>
      </c>
      <c r="BJ378" s="18" t="s">
        <v>82</v>
      </c>
      <c r="BK378" s="228">
        <f>ROUND(I378*H378,2)</f>
        <v>0</v>
      </c>
      <c r="BL378" s="18" t="s">
        <v>228</v>
      </c>
      <c r="BM378" s="18" t="s">
        <v>538</v>
      </c>
    </row>
    <row r="379" spans="2:65" s="1" customFormat="1" ht="22.5" customHeight="1">
      <c r="B379" s="39"/>
      <c r="C379" s="217" t="s">
        <v>539</v>
      </c>
      <c r="D379" s="217" t="s">
        <v>223</v>
      </c>
      <c r="E379" s="218" t="s">
        <v>540</v>
      </c>
      <c r="F379" s="219" t="s">
        <v>541</v>
      </c>
      <c r="G379" s="220" t="s">
        <v>295</v>
      </c>
      <c r="H379" s="221">
        <v>15.534</v>
      </c>
      <c r="I379" s="222"/>
      <c r="J379" s="223">
        <f>ROUND(I379*H379,2)</f>
        <v>0</v>
      </c>
      <c r="K379" s="219" t="s">
        <v>227</v>
      </c>
      <c r="L379" s="44"/>
      <c r="M379" s="224" t="s">
        <v>21</v>
      </c>
      <c r="N379" s="225" t="s">
        <v>46</v>
      </c>
      <c r="O379" s="80"/>
      <c r="P379" s="226">
        <f>O379*H379</f>
        <v>0</v>
      </c>
      <c r="Q379" s="226">
        <v>0.01221</v>
      </c>
      <c r="R379" s="226">
        <f>Q379*H379</f>
        <v>0.18967014000000001</v>
      </c>
      <c r="S379" s="226">
        <v>0</v>
      </c>
      <c r="T379" s="227">
        <f>S379*H379</f>
        <v>0</v>
      </c>
      <c r="AR379" s="18" t="s">
        <v>228</v>
      </c>
      <c r="AT379" s="18" t="s">
        <v>223</v>
      </c>
      <c r="AU379" s="18" t="s">
        <v>84</v>
      </c>
      <c r="AY379" s="18" t="s">
        <v>221</v>
      </c>
      <c r="BE379" s="228">
        <f>IF(N379="základní",J379,0)</f>
        <v>0</v>
      </c>
      <c r="BF379" s="228">
        <f>IF(N379="snížená",J379,0)</f>
        <v>0</v>
      </c>
      <c r="BG379" s="228">
        <f>IF(N379="zákl. přenesená",J379,0)</f>
        <v>0</v>
      </c>
      <c r="BH379" s="228">
        <f>IF(N379="sníž. přenesená",J379,0)</f>
        <v>0</v>
      </c>
      <c r="BI379" s="228">
        <f>IF(N379="nulová",J379,0)</f>
        <v>0</v>
      </c>
      <c r="BJ379" s="18" t="s">
        <v>82</v>
      </c>
      <c r="BK379" s="228">
        <f>ROUND(I379*H379,2)</f>
        <v>0</v>
      </c>
      <c r="BL379" s="18" t="s">
        <v>228</v>
      </c>
      <c r="BM379" s="18" t="s">
        <v>542</v>
      </c>
    </row>
    <row r="380" spans="2:47" s="1" customFormat="1" ht="12">
      <c r="B380" s="39"/>
      <c r="C380" s="40"/>
      <c r="D380" s="229" t="s">
        <v>230</v>
      </c>
      <c r="E380" s="40"/>
      <c r="F380" s="230" t="s">
        <v>515</v>
      </c>
      <c r="G380" s="40"/>
      <c r="H380" s="40"/>
      <c r="I380" s="144"/>
      <c r="J380" s="40"/>
      <c r="K380" s="40"/>
      <c r="L380" s="44"/>
      <c r="M380" s="231"/>
      <c r="N380" s="80"/>
      <c r="O380" s="80"/>
      <c r="P380" s="80"/>
      <c r="Q380" s="80"/>
      <c r="R380" s="80"/>
      <c r="S380" s="80"/>
      <c r="T380" s="81"/>
      <c r="AT380" s="18" t="s">
        <v>230</v>
      </c>
      <c r="AU380" s="18" t="s">
        <v>84</v>
      </c>
    </row>
    <row r="381" spans="2:51" s="12" customFormat="1" ht="12">
      <c r="B381" s="232"/>
      <c r="C381" s="233"/>
      <c r="D381" s="229" t="s">
        <v>232</v>
      </c>
      <c r="E381" s="234" t="s">
        <v>21</v>
      </c>
      <c r="F381" s="235" t="s">
        <v>543</v>
      </c>
      <c r="G381" s="233"/>
      <c r="H381" s="234" t="s">
        <v>21</v>
      </c>
      <c r="I381" s="236"/>
      <c r="J381" s="233"/>
      <c r="K381" s="233"/>
      <c r="L381" s="237"/>
      <c r="M381" s="238"/>
      <c r="N381" s="239"/>
      <c r="O381" s="239"/>
      <c r="P381" s="239"/>
      <c r="Q381" s="239"/>
      <c r="R381" s="239"/>
      <c r="S381" s="239"/>
      <c r="T381" s="240"/>
      <c r="AT381" s="241" t="s">
        <v>232</v>
      </c>
      <c r="AU381" s="241" t="s">
        <v>84</v>
      </c>
      <c r="AV381" s="12" t="s">
        <v>82</v>
      </c>
      <c r="AW381" s="12" t="s">
        <v>35</v>
      </c>
      <c r="AX381" s="12" t="s">
        <v>75</v>
      </c>
      <c r="AY381" s="241" t="s">
        <v>221</v>
      </c>
    </row>
    <row r="382" spans="2:51" s="12" customFormat="1" ht="12">
      <c r="B382" s="232"/>
      <c r="C382" s="233"/>
      <c r="D382" s="229" t="s">
        <v>232</v>
      </c>
      <c r="E382" s="234" t="s">
        <v>21</v>
      </c>
      <c r="F382" s="235" t="s">
        <v>544</v>
      </c>
      <c r="G382" s="233"/>
      <c r="H382" s="234" t="s">
        <v>21</v>
      </c>
      <c r="I382" s="236"/>
      <c r="J382" s="233"/>
      <c r="K382" s="233"/>
      <c r="L382" s="237"/>
      <c r="M382" s="238"/>
      <c r="N382" s="239"/>
      <c r="O382" s="239"/>
      <c r="P382" s="239"/>
      <c r="Q382" s="239"/>
      <c r="R382" s="239"/>
      <c r="S382" s="239"/>
      <c r="T382" s="240"/>
      <c r="AT382" s="241" t="s">
        <v>232</v>
      </c>
      <c r="AU382" s="241" t="s">
        <v>84</v>
      </c>
      <c r="AV382" s="12" t="s">
        <v>82</v>
      </c>
      <c r="AW382" s="12" t="s">
        <v>35</v>
      </c>
      <c r="AX382" s="12" t="s">
        <v>75</v>
      </c>
      <c r="AY382" s="241" t="s">
        <v>221</v>
      </c>
    </row>
    <row r="383" spans="2:51" s="13" customFormat="1" ht="12">
      <c r="B383" s="242"/>
      <c r="C383" s="243"/>
      <c r="D383" s="229" t="s">
        <v>232</v>
      </c>
      <c r="E383" s="244" t="s">
        <v>21</v>
      </c>
      <c r="F383" s="245" t="s">
        <v>545</v>
      </c>
      <c r="G383" s="243"/>
      <c r="H383" s="246">
        <v>0.268</v>
      </c>
      <c r="I383" s="247"/>
      <c r="J383" s="243"/>
      <c r="K383" s="243"/>
      <c r="L383" s="248"/>
      <c r="M383" s="249"/>
      <c r="N383" s="250"/>
      <c r="O383" s="250"/>
      <c r="P383" s="250"/>
      <c r="Q383" s="250"/>
      <c r="R383" s="250"/>
      <c r="S383" s="250"/>
      <c r="T383" s="251"/>
      <c r="AT383" s="252" t="s">
        <v>232</v>
      </c>
      <c r="AU383" s="252" t="s">
        <v>84</v>
      </c>
      <c r="AV383" s="13" t="s">
        <v>84</v>
      </c>
      <c r="AW383" s="13" t="s">
        <v>35</v>
      </c>
      <c r="AX383" s="13" t="s">
        <v>75</v>
      </c>
      <c r="AY383" s="252" t="s">
        <v>221</v>
      </c>
    </row>
    <row r="384" spans="2:51" s="12" customFormat="1" ht="12">
      <c r="B384" s="232"/>
      <c r="C384" s="233"/>
      <c r="D384" s="229" t="s">
        <v>232</v>
      </c>
      <c r="E384" s="234" t="s">
        <v>21</v>
      </c>
      <c r="F384" s="235" t="s">
        <v>546</v>
      </c>
      <c r="G384" s="233"/>
      <c r="H384" s="234" t="s">
        <v>21</v>
      </c>
      <c r="I384" s="236"/>
      <c r="J384" s="233"/>
      <c r="K384" s="233"/>
      <c r="L384" s="237"/>
      <c r="M384" s="238"/>
      <c r="N384" s="239"/>
      <c r="O384" s="239"/>
      <c r="P384" s="239"/>
      <c r="Q384" s="239"/>
      <c r="R384" s="239"/>
      <c r="S384" s="239"/>
      <c r="T384" s="240"/>
      <c r="AT384" s="241" t="s">
        <v>232</v>
      </c>
      <c r="AU384" s="241" t="s">
        <v>84</v>
      </c>
      <c r="AV384" s="12" t="s">
        <v>82</v>
      </c>
      <c r="AW384" s="12" t="s">
        <v>35</v>
      </c>
      <c r="AX384" s="12" t="s">
        <v>75</v>
      </c>
      <c r="AY384" s="241" t="s">
        <v>221</v>
      </c>
    </row>
    <row r="385" spans="2:51" s="13" customFormat="1" ht="12">
      <c r="B385" s="242"/>
      <c r="C385" s="243"/>
      <c r="D385" s="229" t="s">
        <v>232</v>
      </c>
      <c r="E385" s="244" t="s">
        <v>21</v>
      </c>
      <c r="F385" s="245" t="s">
        <v>547</v>
      </c>
      <c r="G385" s="243"/>
      <c r="H385" s="246">
        <v>0.398</v>
      </c>
      <c r="I385" s="247"/>
      <c r="J385" s="243"/>
      <c r="K385" s="243"/>
      <c r="L385" s="248"/>
      <c r="M385" s="249"/>
      <c r="N385" s="250"/>
      <c r="O385" s="250"/>
      <c r="P385" s="250"/>
      <c r="Q385" s="250"/>
      <c r="R385" s="250"/>
      <c r="S385" s="250"/>
      <c r="T385" s="251"/>
      <c r="AT385" s="252" t="s">
        <v>232</v>
      </c>
      <c r="AU385" s="252" t="s">
        <v>84</v>
      </c>
      <c r="AV385" s="13" t="s">
        <v>84</v>
      </c>
      <c r="AW385" s="13" t="s">
        <v>35</v>
      </c>
      <c r="AX385" s="13" t="s">
        <v>75</v>
      </c>
      <c r="AY385" s="252" t="s">
        <v>221</v>
      </c>
    </row>
    <row r="386" spans="2:51" s="12" customFormat="1" ht="12">
      <c r="B386" s="232"/>
      <c r="C386" s="233"/>
      <c r="D386" s="229" t="s">
        <v>232</v>
      </c>
      <c r="E386" s="234" t="s">
        <v>21</v>
      </c>
      <c r="F386" s="235" t="s">
        <v>548</v>
      </c>
      <c r="G386" s="233"/>
      <c r="H386" s="234" t="s">
        <v>21</v>
      </c>
      <c r="I386" s="236"/>
      <c r="J386" s="233"/>
      <c r="K386" s="233"/>
      <c r="L386" s="237"/>
      <c r="M386" s="238"/>
      <c r="N386" s="239"/>
      <c r="O386" s="239"/>
      <c r="P386" s="239"/>
      <c r="Q386" s="239"/>
      <c r="R386" s="239"/>
      <c r="S386" s="239"/>
      <c r="T386" s="240"/>
      <c r="AT386" s="241" t="s">
        <v>232</v>
      </c>
      <c r="AU386" s="241" t="s">
        <v>84</v>
      </c>
      <c r="AV386" s="12" t="s">
        <v>82</v>
      </c>
      <c r="AW386" s="12" t="s">
        <v>35</v>
      </c>
      <c r="AX386" s="12" t="s">
        <v>75</v>
      </c>
      <c r="AY386" s="241" t="s">
        <v>221</v>
      </c>
    </row>
    <row r="387" spans="2:51" s="12" customFormat="1" ht="12">
      <c r="B387" s="232"/>
      <c r="C387" s="233"/>
      <c r="D387" s="229" t="s">
        <v>232</v>
      </c>
      <c r="E387" s="234" t="s">
        <v>21</v>
      </c>
      <c r="F387" s="235" t="s">
        <v>549</v>
      </c>
      <c r="G387" s="233"/>
      <c r="H387" s="234" t="s">
        <v>21</v>
      </c>
      <c r="I387" s="236"/>
      <c r="J387" s="233"/>
      <c r="K387" s="233"/>
      <c r="L387" s="237"/>
      <c r="M387" s="238"/>
      <c r="N387" s="239"/>
      <c r="O387" s="239"/>
      <c r="P387" s="239"/>
      <c r="Q387" s="239"/>
      <c r="R387" s="239"/>
      <c r="S387" s="239"/>
      <c r="T387" s="240"/>
      <c r="AT387" s="241" t="s">
        <v>232</v>
      </c>
      <c r="AU387" s="241" t="s">
        <v>84</v>
      </c>
      <c r="AV387" s="12" t="s">
        <v>82</v>
      </c>
      <c r="AW387" s="12" t="s">
        <v>35</v>
      </c>
      <c r="AX387" s="12" t="s">
        <v>75</v>
      </c>
      <c r="AY387" s="241" t="s">
        <v>221</v>
      </c>
    </row>
    <row r="388" spans="2:51" s="13" customFormat="1" ht="12">
      <c r="B388" s="242"/>
      <c r="C388" s="243"/>
      <c r="D388" s="229" t="s">
        <v>232</v>
      </c>
      <c r="E388" s="244" t="s">
        <v>21</v>
      </c>
      <c r="F388" s="245" t="s">
        <v>550</v>
      </c>
      <c r="G388" s="243"/>
      <c r="H388" s="246">
        <v>13.311</v>
      </c>
      <c r="I388" s="247"/>
      <c r="J388" s="243"/>
      <c r="K388" s="243"/>
      <c r="L388" s="248"/>
      <c r="M388" s="249"/>
      <c r="N388" s="250"/>
      <c r="O388" s="250"/>
      <c r="P388" s="250"/>
      <c r="Q388" s="250"/>
      <c r="R388" s="250"/>
      <c r="S388" s="250"/>
      <c r="T388" s="251"/>
      <c r="AT388" s="252" t="s">
        <v>232</v>
      </c>
      <c r="AU388" s="252" t="s">
        <v>84</v>
      </c>
      <c r="AV388" s="13" t="s">
        <v>84</v>
      </c>
      <c r="AW388" s="13" t="s">
        <v>35</v>
      </c>
      <c r="AX388" s="13" t="s">
        <v>75</v>
      </c>
      <c r="AY388" s="252" t="s">
        <v>221</v>
      </c>
    </row>
    <row r="389" spans="2:51" s="12" customFormat="1" ht="12">
      <c r="B389" s="232"/>
      <c r="C389" s="233"/>
      <c r="D389" s="229" t="s">
        <v>232</v>
      </c>
      <c r="E389" s="234" t="s">
        <v>21</v>
      </c>
      <c r="F389" s="235" t="s">
        <v>551</v>
      </c>
      <c r="G389" s="233"/>
      <c r="H389" s="234" t="s">
        <v>21</v>
      </c>
      <c r="I389" s="236"/>
      <c r="J389" s="233"/>
      <c r="K389" s="233"/>
      <c r="L389" s="237"/>
      <c r="M389" s="238"/>
      <c r="N389" s="239"/>
      <c r="O389" s="239"/>
      <c r="P389" s="239"/>
      <c r="Q389" s="239"/>
      <c r="R389" s="239"/>
      <c r="S389" s="239"/>
      <c r="T389" s="240"/>
      <c r="AT389" s="241" t="s">
        <v>232</v>
      </c>
      <c r="AU389" s="241" t="s">
        <v>84</v>
      </c>
      <c r="AV389" s="12" t="s">
        <v>82</v>
      </c>
      <c r="AW389" s="12" t="s">
        <v>35</v>
      </c>
      <c r="AX389" s="12" t="s">
        <v>75</v>
      </c>
      <c r="AY389" s="241" t="s">
        <v>221</v>
      </c>
    </row>
    <row r="390" spans="2:51" s="13" customFormat="1" ht="12">
      <c r="B390" s="242"/>
      <c r="C390" s="243"/>
      <c r="D390" s="229" t="s">
        <v>232</v>
      </c>
      <c r="E390" s="244" t="s">
        <v>21</v>
      </c>
      <c r="F390" s="245" t="s">
        <v>552</v>
      </c>
      <c r="G390" s="243"/>
      <c r="H390" s="246">
        <v>0.272</v>
      </c>
      <c r="I390" s="247"/>
      <c r="J390" s="243"/>
      <c r="K390" s="243"/>
      <c r="L390" s="248"/>
      <c r="M390" s="249"/>
      <c r="N390" s="250"/>
      <c r="O390" s="250"/>
      <c r="P390" s="250"/>
      <c r="Q390" s="250"/>
      <c r="R390" s="250"/>
      <c r="S390" s="250"/>
      <c r="T390" s="251"/>
      <c r="AT390" s="252" t="s">
        <v>232</v>
      </c>
      <c r="AU390" s="252" t="s">
        <v>84</v>
      </c>
      <c r="AV390" s="13" t="s">
        <v>84</v>
      </c>
      <c r="AW390" s="13" t="s">
        <v>35</v>
      </c>
      <c r="AX390" s="13" t="s">
        <v>75</v>
      </c>
      <c r="AY390" s="252" t="s">
        <v>221</v>
      </c>
    </row>
    <row r="391" spans="2:51" s="12" customFormat="1" ht="12">
      <c r="B391" s="232"/>
      <c r="C391" s="233"/>
      <c r="D391" s="229" t="s">
        <v>232</v>
      </c>
      <c r="E391" s="234" t="s">
        <v>21</v>
      </c>
      <c r="F391" s="235" t="s">
        <v>553</v>
      </c>
      <c r="G391" s="233"/>
      <c r="H391" s="234" t="s">
        <v>21</v>
      </c>
      <c r="I391" s="236"/>
      <c r="J391" s="233"/>
      <c r="K391" s="233"/>
      <c r="L391" s="237"/>
      <c r="M391" s="238"/>
      <c r="N391" s="239"/>
      <c r="O391" s="239"/>
      <c r="P391" s="239"/>
      <c r="Q391" s="239"/>
      <c r="R391" s="239"/>
      <c r="S391" s="239"/>
      <c r="T391" s="240"/>
      <c r="AT391" s="241" t="s">
        <v>232</v>
      </c>
      <c r="AU391" s="241" t="s">
        <v>84</v>
      </c>
      <c r="AV391" s="12" t="s">
        <v>82</v>
      </c>
      <c r="AW391" s="12" t="s">
        <v>35</v>
      </c>
      <c r="AX391" s="12" t="s">
        <v>75</v>
      </c>
      <c r="AY391" s="241" t="s">
        <v>221</v>
      </c>
    </row>
    <row r="392" spans="2:51" s="13" customFormat="1" ht="12">
      <c r="B392" s="242"/>
      <c r="C392" s="243"/>
      <c r="D392" s="229" t="s">
        <v>232</v>
      </c>
      <c r="E392" s="244" t="s">
        <v>21</v>
      </c>
      <c r="F392" s="245" t="s">
        <v>554</v>
      </c>
      <c r="G392" s="243"/>
      <c r="H392" s="246">
        <v>0.148</v>
      </c>
      <c r="I392" s="247"/>
      <c r="J392" s="243"/>
      <c r="K392" s="243"/>
      <c r="L392" s="248"/>
      <c r="M392" s="249"/>
      <c r="N392" s="250"/>
      <c r="O392" s="250"/>
      <c r="P392" s="250"/>
      <c r="Q392" s="250"/>
      <c r="R392" s="250"/>
      <c r="S392" s="250"/>
      <c r="T392" s="251"/>
      <c r="AT392" s="252" t="s">
        <v>232</v>
      </c>
      <c r="AU392" s="252" t="s">
        <v>84</v>
      </c>
      <c r="AV392" s="13" t="s">
        <v>84</v>
      </c>
      <c r="AW392" s="13" t="s">
        <v>35</v>
      </c>
      <c r="AX392" s="13" t="s">
        <v>75</v>
      </c>
      <c r="AY392" s="252" t="s">
        <v>221</v>
      </c>
    </row>
    <row r="393" spans="2:51" s="12" customFormat="1" ht="12">
      <c r="B393" s="232"/>
      <c r="C393" s="233"/>
      <c r="D393" s="229" t="s">
        <v>232</v>
      </c>
      <c r="E393" s="234" t="s">
        <v>21</v>
      </c>
      <c r="F393" s="235" t="s">
        <v>555</v>
      </c>
      <c r="G393" s="233"/>
      <c r="H393" s="234" t="s">
        <v>21</v>
      </c>
      <c r="I393" s="236"/>
      <c r="J393" s="233"/>
      <c r="K393" s="233"/>
      <c r="L393" s="237"/>
      <c r="M393" s="238"/>
      <c r="N393" s="239"/>
      <c r="O393" s="239"/>
      <c r="P393" s="239"/>
      <c r="Q393" s="239"/>
      <c r="R393" s="239"/>
      <c r="S393" s="239"/>
      <c r="T393" s="240"/>
      <c r="AT393" s="241" t="s">
        <v>232</v>
      </c>
      <c r="AU393" s="241" t="s">
        <v>84</v>
      </c>
      <c r="AV393" s="12" t="s">
        <v>82</v>
      </c>
      <c r="AW393" s="12" t="s">
        <v>35</v>
      </c>
      <c r="AX393" s="12" t="s">
        <v>75</v>
      </c>
      <c r="AY393" s="241" t="s">
        <v>221</v>
      </c>
    </row>
    <row r="394" spans="2:51" s="13" customFormat="1" ht="12">
      <c r="B394" s="242"/>
      <c r="C394" s="243"/>
      <c r="D394" s="229" t="s">
        <v>232</v>
      </c>
      <c r="E394" s="244" t="s">
        <v>21</v>
      </c>
      <c r="F394" s="245" t="s">
        <v>556</v>
      </c>
      <c r="G394" s="243"/>
      <c r="H394" s="246">
        <v>0.083</v>
      </c>
      <c r="I394" s="247"/>
      <c r="J394" s="243"/>
      <c r="K394" s="243"/>
      <c r="L394" s="248"/>
      <c r="M394" s="249"/>
      <c r="N394" s="250"/>
      <c r="O394" s="250"/>
      <c r="P394" s="250"/>
      <c r="Q394" s="250"/>
      <c r="R394" s="250"/>
      <c r="S394" s="250"/>
      <c r="T394" s="251"/>
      <c r="AT394" s="252" t="s">
        <v>232</v>
      </c>
      <c r="AU394" s="252" t="s">
        <v>84</v>
      </c>
      <c r="AV394" s="13" t="s">
        <v>84</v>
      </c>
      <c r="AW394" s="13" t="s">
        <v>35</v>
      </c>
      <c r="AX394" s="13" t="s">
        <v>75</v>
      </c>
      <c r="AY394" s="252" t="s">
        <v>221</v>
      </c>
    </row>
    <row r="395" spans="2:51" s="12" customFormat="1" ht="12">
      <c r="B395" s="232"/>
      <c r="C395" s="233"/>
      <c r="D395" s="229" t="s">
        <v>232</v>
      </c>
      <c r="E395" s="234" t="s">
        <v>21</v>
      </c>
      <c r="F395" s="235" t="s">
        <v>557</v>
      </c>
      <c r="G395" s="233"/>
      <c r="H395" s="234" t="s">
        <v>21</v>
      </c>
      <c r="I395" s="236"/>
      <c r="J395" s="233"/>
      <c r="K395" s="233"/>
      <c r="L395" s="237"/>
      <c r="M395" s="238"/>
      <c r="N395" s="239"/>
      <c r="O395" s="239"/>
      <c r="P395" s="239"/>
      <c r="Q395" s="239"/>
      <c r="R395" s="239"/>
      <c r="S395" s="239"/>
      <c r="T395" s="240"/>
      <c r="AT395" s="241" t="s">
        <v>232</v>
      </c>
      <c r="AU395" s="241" t="s">
        <v>84</v>
      </c>
      <c r="AV395" s="12" t="s">
        <v>82</v>
      </c>
      <c r="AW395" s="12" t="s">
        <v>35</v>
      </c>
      <c r="AX395" s="12" t="s">
        <v>75</v>
      </c>
      <c r="AY395" s="241" t="s">
        <v>221</v>
      </c>
    </row>
    <row r="396" spans="2:51" s="13" customFormat="1" ht="12">
      <c r="B396" s="242"/>
      <c r="C396" s="243"/>
      <c r="D396" s="229" t="s">
        <v>232</v>
      </c>
      <c r="E396" s="244" t="s">
        <v>21</v>
      </c>
      <c r="F396" s="245" t="s">
        <v>558</v>
      </c>
      <c r="G396" s="243"/>
      <c r="H396" s="246">
        <v>1.054</v>
      </c>
      <c r="I396" s="247"/>
      <c r="J396" s="243"/>
      <c r="K396" s="243"/>
      <c r="L396" s="248"/>
      <c r="M396" s="249"/>
      <c r="N396" s="250"/>
      <c r="O396" s="250"/>
      <c r="P396" s="250"/>
      <c r="Q396" s="250"/>
      <c r="R396" s="250"/>
      <c r="S396" s="250"/>
      <c r="T396" s="251"/>
      <c r="AT396" s="252" t="s">
        <v>232</v>
      </c>
      <c r="AU396" s="252" t="s">
        <v>84</v>
      </c>
      <c r="AV396" s="13" t="s">
        <v>84</v>
      </c>
      <c r="AW396" s="13" t="s">
        <v>35</v>
      </c>
      <c r="AX396" s="13" t="s">
        <v>75</v>
      </c>
      <c r="AY396" s="252" t="s">
        <v>221</v>
      </c>
    </row>
    <row r="397" spans="2:51" s="14" customFormat="1" ht="12">
      <c r="B397" s="253"/>
      <c r="C397" s="254"/>
      <c r="D397" s="229" t="s">
        <v>232</v>
      </c>
      <c r="E397" s="255" t="s">
        <v>21</v>
      </c>
      <c r="F397" s="256" t="s">
        <v>235</v>
      </c>
      <c r="G397" s="254"/>
      <c r="H397" s="257">
        <v>15.534</v>
      </c>
      <c r="I397" s="258"/>
      <c r="J397" s="254"/>
      <c r="K397" s="254"/>
      <c r="L397" s="259"/>
      <c r="M397" s="260"/>
      <c r="N397" s="261"/>
      <c r="O397" s="261"/>
      <c r="P397" s="261"/>
      <c r="Q397" s="261"/>
      <c r="R397" s="261"/>
      <c r="S397" s="261"/>
      <c r="T397" s="262"/>
      <c r="AT397" s="263" t="s">
        <v>232</v>
      </c>
      <c r="AU397" s="263" t="s">
        <v>84</v>
      </c>
      <c r="AV397" s="14" t="s">
        <v>228</v>
      </c>
      <c r="AW397" s="14" t="s">
        <v>35</v>
      </c>
      <c r="AX397" s="14" t="s">
        <v>82</v>
      </c>
      <c r="AY397" s="263" t="s">
        <v>221</v>
      </c>
    </row>
    <row r="398" spans="2:65" s="1" customFormat="1" ht="16.5" customHeight="1">
      <c r="B398" s="39"/>
      <c r="C398" s="275" t="s">
        <v>559</v>
      </c>
      <c r="D398" s="275" t="s">
        <v>426</v>
      </c>
      <c r="E398" s="276" t="s">
        <v>560</v>
      </c>
      <c r="F398" s="277" t="s">
        <v>561</v>
      </c>
      <c r="G398" s="278" t="s">
        <v>295</v>
      </c>
      <c r="H398" s="279">
        <v>15.534</v>
      </c>
      <c r="I398" s="280"/>
      <c r="J398" s="281">
        <f>ROUND(I398*H398,2)</f>
        <v>0</v>
      </c>
      <c r="K398" s="277" t="s">
        <v>227</v>
      </c>
      <c r="L398" s="282"/>
      <c r="M398" s="283" t="s">
        <v>21</v>
      </c>
      <c r="N398" s="284" t="s">
        <v>46</v>
      </c>
      <c r="O398" s="80"/>
      <c r="P398" s="226">
        <f>O398*H398</f>
        <v>0</v>
      </c>
      <c r="Q398" s="226">
        <v>1</v>
      </c>
      <c r="R398" s="226">
        <f>Q398*H398</f>
        <v>15.534</v>
      </c>
      <c r="S398" s="226">
        <v>0</v>
      </c>
      <c r="T398" s="227">
        <f>S398*H398</f>
        <v>0</v>
      </c>
      <c r="AR398" s="18" t="s">
        <v>282</v>
      </c>
      <c r="AT398" s="18" t="s">
        <v>426</v>
      </c>
      <c r="AU398" s="18" t="s">
        <v>84</v>
      </c>
      <c r="AY398" s="18" t="s">
        <v>221</v>
      </c>
      <c r="BE398" s="228">
        <f>IF(N398="základní",J398,0)</f>
        <v>0</v>
      </c>
      <c r="BF398" s="228">
        <f>IF(N398="snížená",J398,0)</f>
        <v>0</v>
      </c>
      <c r="BG398" s="228">
        <f>IF(N398="zákl. přenesená",J398,0)</f>
        <v>0</v>
      </c>
      <c r="BH398" s="228">
        <f>IF(N398="sníž. přenesená",J398,0)</f>
        <v>0</v>
      </c>
      <c r="BI398" s="228">
        <f>IF(N398="nulová",J398,0)</f>
        <v>0</v>
      </c>
      <c r="BJ398" s="18" t="s">
        <v>82</v>
      </c>
      <c r="BK398" s="228">
        <f>ROUND(I398*H398,2)</f>
        <v>0</v>
      </c>
      <c r="BL398" s="18" t="s">
        <v>228</v>
      </c>
      <c r="BM398" s="18" t="s">
        <v>562</v>
      </c>
    </row>
    <row r="399" spans="2:65" s="1" customFormat="1" ht="16.5" customHeight="1">
      <c r="B399" s="39"/>
      <c r="C399" s="217" t="s">
        <v>563</v>
      </c>
      <c r="D399" s="217" t="s">
        <v>223</v>
      </c>
      <c r="E399" s="218" t="s">
        <v>564</v>
      </c>
      <c r="F399" s="219" t="s">
        <v>565</v>
      </c>
      <c r="G399" s="220" t="s">
        <v>226</v>
      </c>
      <c r="H399" s="221">
        <v>5.31</v>
      </c>
      <c r="I399" s="222"/>
      <c r="J399" s="223">
        <f>ROUND(I399*H399,2)</f>
        <v>0</v>
      </c>
      <c r="K399" s="219" t="s">
        <v>227</v>
      </c>
      <c r="L399" s="44"/>
      <c r="M399" s="224" t="s">
        <v>21</v>
      </c>
      <c r="N399" s="225" t="s">
        <v>46</v>
      </c>
      <c r="O399" s="80"/>
      <c r="P399" s="226">
        <f>O399*H399</f>
        <v>0</v>
      </c>
      <c r="Q399" s="226">
        <v>2.4534</v>
      </c>
      <c r="R399" s="226">
        <f>Q399*H399</f>
        <v>13.027553999999999</v>
      </c>
      <c r="S399" s="226">
        <v>0</v>
      </c>
      <c r="T399" s="227">
        <f>S399*H399</f>
        <v>0</v>
      </c>
      <c r="AR399" s="18" t="s">
        <v>228</v>
      </c>
      <c r="AT399" s="18" t="s">
        <v>223</v>
      </c>
      <c r="AU399" s="18" t="s">
        <v>84</v>
      </c>
      <c r="AY399" s="18" t="s">
        <v>221</v>
      </c>
      <c r="BE399" s="228">
        <f>IF(N399="základní",J399,0)</f>
        <v>0</v>
      </c>
      <c r="BF399" s="228">
        <f>IF(N399="snížená",J399,0)</f>
        <v>0</v>
      </c>
      <c r="BG399" s="228">
        <f>IF(N399="zákl. přenesená",J399,0)</f>
        <v>0</v>
      </c>
      <c r="BH399" s="228">
        <f>IF(N399="sníž. přenesená",J399,0)</f>
        <v>0</v>
      </c>
      <c r="BI399" s="228">
        <f>IF(N399="nulová",J399,0)</f>
        <v>0</v>
      </c>
      <c r="BJ399" s="18" t="s">
        <v>82</v>
      </c>
      <c r="BK399" s="228">
        <f>ROUND(I399*H399,2)</f>
        <v>0</v>
      </c>
      <c r="BL399" s="18" t="s">
        <v>228</v>
      </c>
      <c r="BM399" s="18" t="s">
        <v>566</v>
      </c>
    </row>
    <row r="400" spans="2:51" s="12" customFormat="1" ht="12">
      <c r="B400" s="232"/>
      <c r="C400" s="233"/>
      <c r="D400" s="229" t="s">
        <v>232</v>
      </c>
      <c r="E400" s="234" t="s">
        <v>21</v>
      </c>
      <c r="F400" s="235" t="s">
        <v>403</v>
      </c>
      <c r="G400" s="233"/>
      <c r="H400" s="234" t="s">
        <v>21</v>
      </c>
      <c r="I400" s="236"/>
      <c r="J400" s="233"/>
      <c r="K400" s="233"/>
      <c r="L400" s="237"/>
      <c r="M400" s="238"/>
      <c r="N400" s="239"/>
      <c r="O400" s="239"/>
      <c r="P400" s="239"/>
      <c r="Q400" s="239"/>
      <c r="R400" s="239"/>
      <c r="S400" s="239"/>
      <c r="T400" s="240"/>
      <c r="AT400" s="241" t="s">
        <v>232</v>
      </c>
      <c r="AU400" s="241" t="s">
        <v>84</v>
      </c>
      <c r="AV400" s="12" t="s">
        <v>82</v>
      </c>
      <c r="AW400" s="12" t="s">
        <v>35</v>
      </c>
      <c r="AX400" s="12" t="s">
        <v>75</v>
      </c>
      <c r="AY400" s="241" t="s">
        <v>221</v>
      </c>
    </row>
    <row r="401" spans="2:51" s="13" customFormat="1" ht="12">
      <c r="B401" s="242"/>
      <c r="C401" s="243"/>
      <c r="D401" s="229" t="s">
        <v>232</v>
      </c>
      <c r="E401" s="244" t="s">
        <v>21</v>
      </c>
      <c r="F401" s="245" t="s">
        <v>567</v>
      </c>
      <c r="G401" s="243"/>
      <c r="H401" s="246">
        <v>0.84</v>
      </c>
      <c r="I401" s="247"/>
      <c r="J401" s="243"/>
      <c r="K401" s="243"/>
      <c r="L401" s="248"/>
      <c r="M401" s="249"/>
      <c r="N401" s="250"/>
      <c r="O401" s="250"/>
      <c r="P401" s="250"/>
      <c r="Q401" s="250"/>
      <c r="R401" s="250"/>
      <c r="S401" s="250"/>
      <c r="T401" s="251"/>
      <c r="AT401" s="252" t="s">
        <v>232</v>
      </c>
      <c r="AU401" s="252" t="s">
        <v>84</v>
      </c>
      <c r="AV401" s="13" t="s">
        <v>84</v>
      </c>
      <c r="AW401" s="13" t="s">
        <v>35</v>
      </c>
      <c r="AX401" s="13" t="s">
        <v>75</v>
      </c>
      <c r="AY401" s="252" t="s">
        <v>221</v>
      </c>
    </row>
    <row r="402" spans="2:51" s="13" customFormat="1" ht="12">
      <c r="B402" s="242"/>
      <c r="C402" s="243"/>
      <c r="D402" s="229" t="s">
        <v>232</v>
      </c>
      <c r="E402" s="244" t="s">
        <v>21</v>
      </c>
      <c r="F402" s="245" t="s">
        <v>568</v>
      </c>
      <c r="G402" s="243"/>
      <c r="H402" s="246">
        <v>1.38</v>
      </c>
      <c r="I402" s="247"/>
      <c r="J402" s="243"/>
      <c r="K402" s="243"/>
      <c r="L402" s="248"/>
      <c r="M402" s="249"/>
      <c r="N402" s="250"/>
      <c r="O402" s="250"/>
      <c r="P402" s="250"/>
      <c r="Q402" s="250"/>
      <c r="R402" s="250"/>
      <c r="S402" s="250"/>
      <c r="T402" s="251"/>
      <c r="AT402" s="252" t="s">
        <v>232</v>
      </c>
      <c r="AU402" s="252" t="s">
        <v>84</v>
      </c>
      <c r="AV402" s="13" t="s">
        <v>84</v>
      </c>
      <c r="AW402" s="13" t="s">
        <v>35</v>
      </c>
      <c r="AX402" s="13" t="s">
        <v>75</v>
      </c>
      <c r="AY402" s="252" t="s">
        <v>221</v>
      </c>
    </row>
    <row r="403" spans="2:51" s="13" customFormat="1" ht="12">
      <c r="B403" s="242"/>
      <c r="C403" s="243"/>
      <c r="D403" s="229" t="s">
        <v>232</v>
      </c>
      <c r="E403" s="244" t="s">
        <v>21</v>
      </c>
      <c r="F403" s="245" t="s">
        <v>569</v>
      </c>
      <c r="G403" s="243"/>
      <c r="H403" s="246">
        <v>0.242</v>
      </c>
      <c r="I403" s="247"/>
      <c r="J403" s="243"/>
      <c r="K403" s="243"/>
      <c r="L403" s="248"/>
      <c r="M403" s="249"/>
      <c r="N403" s="250"/>
      <c r="O403" s="250"/>
      <c r="P403" s="250"/>
      <c r="Q403" s="250"/>
      <c r="R403" s="250"/>
      <c r="S403" s="250"/>
      <c r="T403" s="251"/>
      <c r="AT403" s="252" t="s">
        <v>232</v>
      </c>
      <c r="AU403" s="252" t="s">
        <v>84</v>
      </c>
      <c r="AV403" s="13" t="s">
        <v>84</v>
      </c>
      <c r="AW403" s="13" t="s">
        <v>35</v>
      </c>
      <c r="AX403" s="13" t="s">
        <v>75</v>
      </c>
      <c r="AY403" s="252" t="s">
        <v>221</v>
      </c>
    </row>
    <row r="404" spans="2:51" s="12" customFormat="1" ht="12">
      <c r="B404" s="232"/>
      <c r="C404" s="233"/>
      <c r="D404" s="229" t="s">
        <v>232</v>
      </c>
      <c r="E404" s="234" t="s">
        <v>21</v>
      </c>
      <c r="F404" s="235" t="s">
        <v>259</v>
      </c>
      <c r="G404" s="233"/>
      <c r="H404" s="234" t="s">
        <v>21</v>
      </c>
      <c r="I404" s="236"/>
      <c r="J404" s="233"/>
      <c r="K404" s="233"/>
      <c r="L404" s="237"/>
      <c r="M404" s="238"/>
      <c r="N404" s="239"/>
      <c r="O404" s="239"/>
      <c r="P404" s="239"/>
      <c r="Q404" s="239"/>
      <c r="R404" s="239"/>
      <c r="S404" s="239"/>
      <c r="T404" s="240"/>
      <c r="AT404" s="241" t="s">
        <v>232</v>
      </c>
      <c r="AU404" s="241" t="s">
        <v>84</v>
      </c>
      <c r="AV404" s="12" t="s">
        <v>82</v>
      </c>
      <c r="AW404" s="12" t="s">
        <v>35</v>
      </c>
      <c r="AX404" s="12" t="s">
        <v>75</v>
      </c>
      <c r="AY404" s="241" t="s">
        <v>221</v>
      </c>
    </row>
    <row r="405" spans="2:51" s="13" customFormat="1" ht="12">
      <c r="B405" s="242"/>
      <c r="C405" s="243"/>
      <c r="D405" s="229" t="s">
        <v>232</v>
      </c>
      <c r="E405" s="244" t="s">
        <v>21</v>
      </c>
      <c r="F405" s="245" t="s">
        <v>570</v>
      </c>
      <c r="G405" s="243"/>
      <c r="H405" s="246">
        <v>1.139</v>
      </c>
      <c r="I405" s="247"/>
      <c r="J405" s="243"/>
      <c r="K405" s="243"/>
      <c r="L405" s="248"/>
      <c r="M405" s="249"/>
      <c r="N405" s="250"/>
      <c r="O405" s="250"/>
      <c r="P405" s="250"/>
      <c r="Q405" s="250"/>
      <c r="R405" s="250"/>
      <c r="S405" s="250"/>
      <c r="T405" s="251"/>
      <c r="AT405" s="252" t="s">
        <v>232</v>
      </c>
      <c r="AU405" s="252" t="s">
        <v>84</v>
      </c>
      <c r="AV405" s="13" t="s">
        <v>84</v>
      </c>
      <c r="AW405" s="13" t="s">
        <v>35</v>
      </c>
      <c r="AX405" s="13" t="s">
        <v>75</v>
      </c>
      <c r="AY405" s="252" t="s">
        <v>221</v>
      </c>
    </row>
    <row r="406" spans="2:51" s="13" customFormat="1" ht="12">
      <c r="B406" s="242"/>
      <c r="C406" s="243"/>
      <c r="D406" s="229" t="s">
        <v>232</v>
      </c>
      <c r="E406" s="244" t="s">
        <v>21</v>
      </c>
      <c r="F406" s="245" t="s">
        <v>571</v>
      </c>
      <c r="G406" s="243"/>
      <c r="H406" s="246">
        <v>1.709</v>
      </c>
      <c r="I406" s="247"/>
      <c r="J406" s="243"/>
      <c r="K406" s="243"/>
      <c r="L406" s="248"/>
      <c r="M406" s="249"/>
      <c r="N406" s="250"/>
      <c r="O406" s="250"/>
      <c r="P406" s="250"/>
      <c r="Q406" s="250"/>
      <c r="R406" s="250"/>
      <c r="S406" s="250"/>
      <c r="T406" s="251"/>
      <c r="AT406" s="252" t="s">
        <v>232</v>
      </c>
      <c r="AU406" s="252" t="s">
        <v>84</v>
      </c>
      <c r="AV406" s="13" t="s">
        <v>84</v>
      </c>
      <c r="AW406" s="13" t="s">
        <v>35</v>
      </c>
      <c r="AX406" s="13" t="s">
        <v>75</v>
      </c>
      <c r="AY406" s="252" t="s">
        <v>221</v>
      </c>
    </row>
    <row r="407" spans="2:51" s="14" customFormat="1" ht="12">
      <c r="B407" s="253"/>
      <c r="C407" s="254"/>
      <c r="D407" s="229" t="s">
        <v>232</v>
      </c>
      <c r="E407" s="255" t="s">
        <v>21</v>
      </c>
      <c r="F407" s="256" t="s">
        <v>235</v>
      </c>
      <c r="G407" s="254"/>
      <c r="H407" s="257">
        <v>5.31</v>
      </c>
      <c r="I407" s="258"/>
      <c r="J407" s="254"/>
      <c r="K407" s="254"/>
      <c r="L407" s="259"/>
      <c r="M407" s="260"/>
      <c r="N407" s="261"/>
      <c r="O407" s="261"/>
      <c r="P407" s="261"/>
      <c r="Q407" s="261"/>
      <c r="R407" s="261"/>
      <c r="S407" s="261"/>
      <c r="T407" s="262"/>
      <c r="AT407" s="263" t="s">
        <v>232</v>
      </c>
      <c r="AU407" s="263" t="s">
        <v>84</v>
      </c>
      <c r="AV407" s="14" t="s">
        <v>228</v>
      </c>
      <c r="AW407" s="14" t="s">
        <v>35</v>
      </c>
      <c r="AX407" s="14" t="s">
        <v>82</v>
      </c>
      <c r="AY407" s="263" t="s">
        <v>221</v>
      </c>
    </row>
    <row r="408" spans="2:65" s="1" customFormat="1" ht="16.5" customHeight="1">
      <c r="B408" s="39"/>
      <c r="C408" s="217" t="s">
        <v>572</v>
      </c>
      <c r="D408" s="217" t="s">
        <v>223</v>
      </c>
      <c r="E408" s="218" t="s">
        <v>573</v>
      </c>
      <c r="F408" s="219" t="s">
        <v>574</v>
      </c>
      <c r="G408" s="220" t="s">
        <v>358</v>
      </c>
      <c r="H408" s="221">
        <v>39.772</v>
      </c>
      <c r="I408" s="222"/>
      <c r="J408" s="223">
        <f>ROUND(I408*H408,2)</f>
        <v>0</v>
      </c>
      <c r="K408" s="219" t="s">
        <v>227</v>
      </c>
      <c r="L408" s="44"/>
      <c r="M408" s="224" t="s">
        <v>21</v>
      </c>
      <c r="N408" s="225" t="s">
        <v>46</v>
      </c>
      <c r="O408" s="80"/>
      <c r="P408" s="226">
        <f>O408*H408</f>
        <v>0</v>
      </c>
      <c r="Q408" s="226">
        <v>0.00519</v>
      </c>
      <c r="R408" s="226">
        <f>Q408*H408</f>
        <v>0.20641668</v>
      </c>
      <c r="S408" s="226">
        <v>0</v>
      </c>
      <c r="T408" s="227">
        <f>S408*H408</f>
        <v>0</v>
      </c>
      <c r="AR408" s="18" t="s">
        <v>228</v>
      </c>
      <c r="AT408" s="18" t="s">
        <v>223</v>
      </c>
      <c r="AU408" s="18" t="s">
        <v>84</v>
      </c>
      <c r="AY408" s="18" t="s">
        <v>221</v>
      </c>
      <c r="BE408" s="228">
        <f>IF(N408="základní",J408,0)</f>
        <v>0</v>
      </c>
      <c r="BF408" s="228">
        <f>IF(N408="snížená",J408,0)</f>
        <v>0</v>
      </c>
      <c r="BG408" s="228">
        <f>IF(N408="zákl. přenesená",J408,0)</f>
        <v>0</v>
      </c>
      <c r="BH408" s="228">
        <f>IF(N408="sníž. přenesená",J408,0)</f>
        <v>0</v>
      </c>
      <c r="BI408" s="228">
        <f>IF(N408="nulová",J408,0)</f>
        <v>0</v>
      </c>
      <c r="BJ408" s="18" t="s">
        <v>82</v>
      </c>
      <c r="BK408" s="228">
        <f>ROUND(I408*H408,2)</f>
        <v>0</v>
      </c>
      <c r="BL408" s="18" t="s">
        <v>228</v>
      </c>
      <c r="BM408" s="18" t="s">
        <v>575</v>
      </c>
    </row>
    <row r="409" spans="2:51" s="12" customFormat="1" ht="12">
      <c r="B409" s="232"/>
      <c r="C409" s="233"/>
      <c r="D409" s="229" t="s">
        <v>232</v>
      </c>
      <c r="E409" s="234" t="s">
        <v>21</v>
      </c>
      <c r="F409" s="235" t="s">
        <v>403</v>
      </c>
      <c r="G409" s="233"/>
      <c r="H409" s="234" t="s">
        <v>21</v>
      </c>
      <c r="I409" s="236"/>
      <c r="J409" s="233"/>
      <c r="K409" s="233"/>
      <c r="L409" s="237"/>
      <c r="M409" s="238"/>
      <c r="N409" s="239"/>
      <c r="O409" s="239"/>
      <c r="P409" s="239"/>
      <c r="Q409" s="239"/>
      <c r="R409" s="239"/>
      <c r="S409" s="239"/>
      <c r="T409" s="240"/>
      <c r="AT409" s="241" t="s">
        <v>232</v>
      </c>
      <c r="AU409" s="241" t="s">
        <v>84</v>
      </c>
      <c r="AV409" s="12" t="s">
        <v>82</v>
      </c>
      <c r="AW409" s="12" t="s">
        <v>35</v>
      </c>
      <c r="AX409" s="12" t="s">
        <v>75</v>
      </c>
      <c r="AY409" s="241" t="s">
        <v>221</v>
      </c>
    </row>
    <row r="410" spans="2:51" s="13" customFormat="1" ht="12">
      <c r="B410" s="242"/>
      <c r="C410" s="243"/>
      <c r="D410" s="229" t="s">
        <v>232</v>
      </c>
      <c r="E410" s="244" t="s">
        <v>21</v>
      </c>
      <c r="F410" s="245" t="s">
        <v>576</v>
      </c>
      <c r="G410" s="243"/>
      <c r="H410" s="246">
        <v>7.2</v>
      </c>
      <c r="I410" s="247"/>
      <c r="J410" s="243"/>
      <c r="K410" s="243"/>
      <c r="L410" s="248"/>
      <c r="M410" s="249"/>
      <c r="N410" s="250"/>
      <c r="O410" s="250"/>
      <c r="P410" s="250"/>
      <c r="Q410" s="250"/>
      <c r="R410" s="250"/>
      <c r="S410" s="250"/>
      <c r="T410" s="251"/>
      <c r="AT410" s="252" t="s">
        <v>232</v>
      </c>
      <c r="AU410" s="252" t="s">
        <v>84</v>
      </c>
      <c r="AV410" s="13" t="s">
        <v>84</v>
      </c>
      <c r="AW410" s="13" t="s">
        <v>35</v>
      </c>
      <c r="AX410" s="13" t="s">
        <v>75</v>
      </c>
      <c r="AY410" s="252" t="s">
        <v>221</v>
      </c>
    </row>
    <row r="411" spans="2:51" s="13" customFormat="1" ht="12">
      <c r="B411" s="242"/>
      <c r="C411" s="243"/>
      <c r="D411" s="229" t="s">
        <v>232</v>
      </c>
      <c r="E411" s="244" t="s">
        <v>21</v>
      </c>
      <c r="F411" s="245" t="s">
        <v>577</v>
      </c>
      <c r="G411" s="243"/>
      <c r="H411" s="246">
        <v>10.35</v>
      </c>
      <c r="I411" s="247"/>
      <c r="J411" s="243"/>
      <c r="K411" s="243"/>
      <c r="L411" s="248"/>
      <c r="M411" s="249"/>
      <c r="N411" s="250"/>
      <c r="O411" s="250"/>
      <c r="P411" s="250"/>
      <c r="Q411" s="250"/>
      <c r="R411" s="250"/>
      <c r="S411" s="250"/>
      <c r="T411" s="251"/>
      <c r="AT411" s="252" t="s">
        <v>232</v>
      </c>
      <c r="AU411" s="252" t="s">
        <v>84</v>
      </c>
      <c r="AV411" s="13" t="s">
        <v>84</v>
      </c>
      <c r="AW411" s="13" t="s">
        <v>35</v>
      </c>
      <c r="AX411" s="13" t="s">
        <v>75</v>
      </c>
      <c r="AY411" s="252" t="s">
        <v>221</v>
      </c>
    </row>
    <row r="412" spans="2:51" s="13" customFormat="1" ht="12">
      <c r="B412" s="242"/>
      <c r="C412" s="243"/>
      <c r="D412" s="229" t="s">
        <v>232</v>
      </c>
      <c r="E412" s="244" t="s">
        <v>21</v>
      </c>
      <c r="F412" s="245" t="s">
        <v>578</v>
      </c>
      <c r="G412" s="243"/>
      <c r="H412" s="246">
        <v>2.415</v>
      </c>
      <c r="I412" s="247"/>
      <c r="J412" s="243"/>
      <c r="K412" s="243"/>
      <c r="L412" s="248"/>
      <c r="M412" s="249"/>
      <c r="N412" s="250"/>
      <c r="O412" s="250"/>
      <c r="P412" s="250"/>
      <c r="Q412" s="250"/>
      <c r="R412" s="250"/>
      <c r="S412" s="250"/>
      <c r="T412" s="251"/>
      <c r="AT412" s="252" t="s">
        <v>232</v>
      </c>
      <c r="AU412" s="252" t="s">
        <v>84</v>
      </c>
      <c r="AV412" s="13" t="s">
        <v>84</v>
      </c>
      <c r="AW412" s="13" t="s">
        <v>35</v>
      </c>
      <c r="AX412" s="13" t="s">
        <v>75</v>
      </c>
      <c r="AY412" s="252" t="s">
        <v>221</v>
      </c>
    </row>
    <row r="413" spans="2:51" s="12" customFormat="1" ht="12">
      <c r="B413" s="232"/>
      <c r="C413" s="233"/>
      <c r="D413" s="229" t="s">
        <v>232</v>
      </c>
      <c r="E413" s="234" t="s">
        <v>21</v>
      </c>
      <c r="F413" s="235" t="s">
        <v>259</v>
      </c>
      <c r="G413" s="233"/>
      <c r="H413" s="234" t="s">
        <v>21</v>
      </c>
      <c r="I413" s="236"/>
      <c r="J413" s="233"/>
      <c r="K413" s="233"/>
      <c r="L413" s="237"/>
      <c r="M413" s="238"/>
      <c r="N413" s="239"/>
      <c r="O413" s="239"/>
      <c r="P413" s="239"/>
      <c r="Q413" s="239"/>
      <c r="R413" s="239"/>
      <c r="S413" s="239"/>
      <c r="T413" s="240"/>
      <c r="AT413" s="241" t="s">
        <v>232</v>
      </c>
      <c r="AU413" s="241" t="s">
        <v>84</v>
      </c>
      <c r="AV413" s="12" t="s">
        <v>82</v>
      </c>
      <c r="AW413" s="12" t="s">
        <v>35</v>
      </c>
      <c r="AX413" s="12" t="s">
        <v>75</v>
      </c>
      <c r="AY413" s="241" t="s">
        <v>221</v>
      </c>
    </row>
    <row r="414" spans="2:51" s="13" customFormat="1" ht="12">
      <c r="B414" s="242"/>
      <c r="C414" s="243"/>
      <c r="D414" s="229" t="s">
        <v>232</v>
      </c>
      <c r="E414" s="244" t="s">
        <v>21</v>
      </c>
      <c r="F414" s="245" t="s">
        <v>579</v>
      </c>
      <c r="G414" s="243"/>
      <c r="H414" s="246">
        <v>5.495</v>
      </c>
      <c r="I414" s="247"/>
      <c r="J414" s="243"/>
      <c r="K414" s="243"/>
      <c r="L414" s="248"/>
      <c r="M414" s="249"/>
      <c r="N414" s="250"/>
      <c r="O414" s="250"/>
      <c r="P414" s="250"/>
      <c r="Q414" s="250"/>
      <c r="R414" s="250"/>
      <c r="S414" s="250"/>
      <c r="T414" s="251"/>
      <c r="AT414" s="252" t="s">
        <v>232</v>
      </c>
      <c r="AU414" s="252" t="s">
        <v>84</v>
      </c>
      <c r="AV414" s="13" t="s">
        <v>84</v>
      </c>
      <c r="AW414" s="13" t="s">
        <v>35</v>
      </c>
      <c r="AX414" s="13" t="s">
        <v>75</v>
      </c>
      <c r="AY414" s="252" t="s">
        <v>221</v>
      </c>
    </row>
    <row r="415" spans="2:51" s="13" customFormat="1" ht="12">
      <c r="B415" s="242"/>
      <c r="C415" s="243"/>
      <c r="D415" s="229" t="s">
        <v>232</v>
      </c>
      <c r="E415" s="244" t="s">
        <v>21</v>
      </c>
      <c r="F415" s="245" t="s">
        <v>580</v>
      </c>
      <c r="G415" s="243"/>
      <c r="H415" s="246">
        <v>1.68</v>
      </c>
      <c r="I415" s="247"/>
      <c r="J415" s="243"/>
      <c r="K415" s="243"/>
      <c r="L415" s="248"/>
      <c r="M415" s="249"/>
      <c r="N415" s="250"/>
      <c r="O415" s="250"/>
      <c r="P415" s="250"/>
      <c r="Q415" s="250"/>
      <c r="R415" s="250"/>
      <c r="S415" s="250"/>
      <c r="T415" s="251"/>
      <c r="AT415" s="252" t="s">
        <v>232</v>
      </c>
      <c r="AU415" s="252" t="s">
        <v>84</v>
      </c>
      <c r="AV415" s="13" t="s">
        <v>84</v>
      </c>
      <c r="AW415" s="13" t="s">
        <v>35</v>
      </c>
      <c r="AX415" s="13" t="s">
        <v>75</v>
      </c>
      <c r="AY415" s="252" t="s">
        <v>221</v>
      </c>
    </row>
    <row r="416" spans="2:51" s="13" customFormat="1" ht="12">
      <c r="B416" s="242"/>
      <c r="C416" s="243"/>
      <c r="D416" s="229" t="s">
        <v>232</v>
      </c>
      <c r="E416" s="244" t="s">
        <v>21</v>
      </c>
      <c r="F416" s="245" t="s">
        <v>581</v>
      </c>
      <c r="G416" s="243"/>
      <c r="H416" s="246">
        <v>11.186</v>
      </c>
      <c r="I416" s="247"/>
      <c r="J416" s="243"/>
      <c r="K416" s="243"/>
      <c r="L416" s="248"/>
      <c r="M416" s="249"/>
      <c r="N416" s="250"/>
      <c r="O416" s="250"/>
      <c r="P416" s="250"/>
      <c r="Q416" s="250"/>
      <c r="R416" s="250"/>
      <c r="S416" s="250"/>
      <c r="T416" s="251"/>
      <c r="AT416" s="252" t="s">
        <v>232</v>
      </c>
      <c r="AU416" s="252" t="s">
        <v>84</v>
      </c>
      <c r="AV416" s="13" t="s">
        <v>84</v>
      </c>
      <c r="AW416" s="13" t="s">
        <v>35</v>
      </c>
      <c r="AX416" s="13" t="s">
        <v>75</v>
      </c>
      <c r="AY416" s="252" t="s">
        <v>221</v>
      </c>
    </row>
    <row r="417" spans="2:51" s="13" customFormat="1" ht="12">
      <c r="B417" s="242"/>
      <c r="C417" s="243"/>
      <c r="D417" s="229" t="s">
        <v>232</v>
      </c>
      <c r="E417" s="244" t="s">
        <v>21</v>
      </c>
      <c r="F417" s="245" t="s">
        <v>582</v>
      </c>
      <c r="G417" s="243"/>
      <c r="H417" s="246">
        <v>0.62</v>
      </c>
      <c r="I417" s="247"/>
      <c r="J417" s="243"/>
      <c r="K417" s="243"/>
      <c r="L417" s="248"/>
      <c r="M417" s="249"/>
      <c r="N417" s="250"/>
      <c r="O417" s="250"/>
      <c r="P417" s="250"/>
      <c r="Q417" s="250"/>
      <c r="R417" s="250"/>
      <c r="S417" s="250"/>
      <c r="T417" s="251"/>
      <c r="AT417" s="252" t="s">
        <v>232</v>
      </c>
      <c r="AU417" s="252" t="s">
        <v>84</v>
      </c>
      <c r="AV417" s="13" t="s">
        <v>84</v>
      </c>
      <c r="AW417" s="13" t="s">
        <v>35</v>
      </c>
      <c r="AX417" s="13" t="s">
        <v>75</v>
      </c>
      <c r="AY417" s="252" t="s">
        <v>221</v>
      </c>
    </row>
    <row r="418" spans="2:51" s="13" customFormat="1" ht="12">
      <c r="B418" s="242"/>
      <c r="C418" s="243"/>
      <c r="D418" s="229" t="s">
        <v>232</v>
      </c>
      <c r="E418" s="244" t="s">
        <v>21</v>
      </c>
      <c r="F418" s="245" t="s">
        <v>583</v>
      </c>
      <c r="G418" s="243"/>
      <c r="H418" s="246">
        <v>0.826</v>
      </c>
      <c r="I418" s="247"/>
      <c r="J418" s="243"/>
      <c r="K418" s="243"/>
      <c r="L418" s="248"/>
      <c r="M418" s="249"/>
      <c r="N418" s="250"/>
      <c r="O418" s="250"/>
      <c r="P418" s="250"/>
      <c r="Q418" s="250"/>
      <c r="R418" s="250"/>
      <c r="S418" s="250"/>
      <c r="T418" s="251"/>
      <c r="AT418" s="252" t="s">
        <v>232</v>
      </c>
      <c r="AU418" s="252" t="s">
        <v>84</v>
      </c>
      <c r="AV418" s="13" t="s">
        <v>84</v>
      </c>
      <c r="AW418" s="13" t="s">
        <v>35</v>
      </c>
      <c r="AX418" s="13" t="s">
        <v>75</v>
      </c>
      <c r="AY418" s="252" t="s">
        <v>221</v>
      </c>
    </row>
    <row r="419" spans="2:51" s="14" customFormat="1" ht="12">
      <c r="B419" s="253"/>
      <c r="C419" s="254"/>
      <c r="D419" s="229" t="s">
        <v>232</v>
      </c>
      <c r="E419" s="255" t="s">
        <v>21</v>
      </c>
      <c r="F419" s="256" t="s">
        <v>235</v>
      </c>
      <c r="G419" s="254"/>
      <c r="H419" s="257">
        <v>39.772</v>
      </c>
      <c r="I419" s="258"/>
      <c r="J419" s="254"/>
      <c r="K419" s="254"/>
      <c r="L419" s="259"/>
      <c r="M419" s="260"/>
      <c r="N419" s="261"/>
      <c r="O419" s="261"/>
      <c r="P419" s="261"/>
      <c r="Q419" s="261"/>
      <c r="R419" s="261"/>
      <c r="S419" s="261"/>
      <c r="T419" s="262"/>
      <c r="AT419" s="263" t="s">
        <v>232</v>
      </c>
      <c r="AU419" s="263" t="s">
        <v>84</v>
      </c>
      <c r="AV419" s="14" t="s">
        <v>228</v>
      </c>
      <c r="AW419" s="14" t="s">
        <v>35</v>
      </c>
      <c r="AX419" s="14" t="s">
        <v>82</v>
      </c>
      <c r="AY419" s="263" t="s">
        <v>221</v>
      </c>
    </row>
    <row r="420" spans="2:65" s="1" customFormat="1" ht="16.5" customHeight="1">
      <c r="B420" s="39"/>
      <c r="C420" s="217" t="s">
        <v>584</v>
      </c>
      <c r="D420" s="217" t="s">
        <v>223</v>
      </c>
      <c r="E420" s="218" t="s">
        <v>585</v>
      </c>
      <c r="F420" s="219" t="s">
        <v>586</v>
      </c>
      <c r="G420" s="220" t="s">
        <v>358</v>
      </c>
      <c r="H420" s="221">
        <v>39.772</v>
      </c>
      <c r="I420" s="222"/>
      <c r="J420" s="223">
        <f>ROUND(I420*H420,2)</f>
        <v>0</v>
      </c>
      <c r="K420" s="219" t="s">
        <v>227</v>
      </c>
      <c r="L420" s="44"/>
      <c r="M420" s="224" t="s">
        <v>21</v>
      </c>
      <c r="N420" s="225" t="s">
        <v>46</v>
      </c>
      <c r="O420" s="80"/>
      <c r="P420" s="226">
        <f>O420*H420</f>
        <v>0</v>
      </c>
      <c r="Q420" s="226">
        <v>0</v>
      </c>
      <c r="R420" s="226">
        <f>Q420*H420</f>
        <v>0</v>
      </c>
      <c r="S420" s="226">
        <v>0</v>
      </c>
      <c r="T420" s="227">
        <f>S420*H420</f>
        <v>0</v>
      </c>
      <c r="AR420" s="18" t="s">
        <v>228</v>
      </c>
      <c r="AT420" s="18" t="s">
        <v>223</v>
      </c>
      <c r="AU420" s="18" t="s">
        <v>84</v>
      </c>
      <c r="AY420" s="18" t="s">
        <v>221</v>
      </c>
      <c r="BE420" s="228">
        <f>IF(N420="základní",J420,0)</f>
        <v>0</v>
      </c>
      <c r="BF420" s="228">
        <f>IF(N420="snížená",J420,0)</f>
        <v>0</v>
      </c>
      <c r="BG420" s="228">
        <f>IF(N420="zákl. přenesená",J420,0)</f>
        <v>0</v>
      </c>
      <c r="BH420" s="228">
        <f>IF(N420="sníž. přenesená",J420,0)</f>
        <v>0</v>
      </c>
      <c r="BI420" s="228">
        <f>IF(N420="nulová",J420,0)</f>
        <v>0</v>
      </c>
      <c r="BJ420" s="18" t="s">
        <v>82</v>
      </c>
      <c r="BK420" s="228">
        <f>ROUND(I420*H420,2)</f>
        <v>0</v>
      </c>
      <c r="BL420" s="18" t="s">
        <v>228</v>
      </c>
      <c r="BM420" s="18" t="s">
        <v>587</v>
      </c>
    </row>
    <row r="421" spans="2:65" s="1" customFormat="1" ht="16.5" customHeight="1">
      <c r="B421" s="39"/>
      <c r="C421" s="217" t="s">
        <v>588</v>
      </c>
      <c r="D421" s="217" t="s">
        <v>223</v>
      </c>
      <c r="E421" s="218" t="s">
        <v>589</v>
      </c>
      <c r="F421" s="219" t="s">
        <v>590</v>
      </c>
      <c r="G421" s="220" t="s">
        <v>295</v>
      </c>
      <c r="H421" s="221">
        <v>0.721</v>
      </c>
      <c r="I421" s="222"/>
      <c r="J421" s="223">
        <f>ROUND(I421*H421,2)</f>
        <v>0</v>
      </c>
      <c r="K421" s="219" t="s">
        <v>227</v>
      </c>
      <c r="L421" s="44"/>
      <c r="M421" s="224" t="s">
        <v>21</v>
      </c>
      <c r="N421" s="225" t="s">
        <v>46</v>
      </c>
      <c r="O421" s="80"/>
      <c r="P421" s="226">
        <f>O421*H421</f>
        <v>0</v>
      </c>
      <c r="Q421" s="226">
        <v>1.05256</v>
      </c>
      <c r="R421" s="226">
        <f>Q421*H421</f>
        <v>0.7588957599999999</v>
      </c>
      <c r="S421" s="226">
        <v>0</v>
      </c>
      <c r="T421" s="227">
        <f>S421*H421</f>
        <v>0</v>
      </c>
      <c r="AR421" s="18" t="s">
        <v>228</v>
      </c>
      <c r="AT421" s="18" t="s">
        <v>223</v>
      </c>
      <c r="AU421" s="18" t="s">
        <v>84</v>
      </c>
      <c r="AY421" s="18" t="s">
        <v>221</v>
      </c>
      <c r="BE421" s="228">
        <f>IF(N421="základní",J421,0)</f>
        <v>0</v>
      </c>
      <c r="BF421" s="228">
        <f>IF(N421="snížená",J421,0)</f>
        <v>0</v>
      </c>
      <c r="BG421" s="228">
        <f>IF(N421="zákl. přenesená",J421,0)</f>
        <v>0</v>
      </c>
      <c r="BH421" s="228">
        <f>IF(N421="sníž. přenesená",J421,0)</f>
        <v>0</v>
      </c>
      <c r="BI421" s="228">
        <f>IF(N421="nulová",J421,0)</f>
        <v>0</v>
      </c>
      <c r="BJ421" s="18" t="s">
        <v>82</v>
      </c>
      <c r="BK421" s="228">
        <f>ROUND(I421*H421,2)</f>
        <v>0</v>
      </c>
      <c r="BL421" s="18" t="s">
        <v>228</v>
      </c>
      <c r="BM421" s="18" t="s">
        <v>591</v>
      </c>
    </row>
    <row r="422" spans="2:51" s="12" customFormat="1" ht="12">
      <c r="B422" s="232"/>
      <c r="C422" s="233"/>
      <c r="D422" s="229" t="s">
        <v>232</v>
      </c>
      <c r="E422" s="234" t="s">
        <v>21</v>
      </c>
      <c r="F422" s="235" t="s">
        <v>403</v>
      </c>
      <c r="G422" s="233"/>
      <c r="H422" s="234" t="s">
        <v>21</v>
      </c>
      <c r="I422" s="236"/>
      <c r="J422" s="233"/>
      <c r="K422" s="233"/>
      <c r="L422" s="237"/>
      <c r="M422" s="238"/>
      <c r="N422" s="239"/>
      <c r="O422" s="239"/>
      <c r="P422" s="239"/>
      <c r="Q422" s="239"/>
      <c r="R422" s="239"/>
      <c r="S422" s="239"/>
      <c r="T422" s="240"/>
      <c r="AT422" s="241" t="s">
        <v>232</v>
      </c>
      <c r="AU422" s="241" t="s">
        <v>84</v>
      </c>
      <c r="AV422" s="12" t="s">
        <v>82</v>
      </c>
      <c r="AW422" s="12" t="s">
        <v>35</v>
      </c>
      <c r="AX422" s="12" t="s">
        <v>75</v>
      </c>
      <c r="AY422" s="241" t="s">
        <v>221</v>
      </c>
    </row>
    <row r="423" spans="2:51" s="13" customFormat="1" ht="12">
      <c r="B423" s="242"/>
      <c r="C423" s="243"/>
      <c r="D423" s="229" t="s">
        <v>232</v>
      </c>
      <c r="E423" s="244" t="s">
        <v>21</v>
      </c>
      <c r="F423" s="245" t="s">
        <v>592</v>
      </c>
      <c r="G423" s="243"/>
      <c r="H423" s="246">
        <v>0.119</v>
      </c>
      <c r="I423" s="247"/>
      <c r="J423" s="243"/>
      <c r="K423" s="243"/>
      <c r="L423" s="248"/>
      <c r="M423" s="249"/>
      <c r="N423" s="250"/>
      <c r="O423" s="250"/>
      <c r="P423" s="250"/>
      <c r="Q423" s="250"/>
      <c r="R423" s="250"/>
      <c r="S423" s="250"/>
      <c r="T423" s="251"/>
      <c r="AT423" s="252" t="s">
        <v>232</v>
      </c>
      <c r="AU423" s="252" t="s">
        <v>84</v>
      </c>
      <c r="AV423" s="13" t="s">
        <v>84</v>
      </c>
      <c r="AW423" s="13" t="s">
        <v>35</v>
      </c>
      <c r="AX423" s="13" t="s">
        <v>75</v>
      </c>
      <c r="AY423" s="252" t="s">
        <v>221</v>
      </c>
    </row>
    <row r="424" spans="2:51" s="13" customFormat="1" ht="12">
      <c r="B424" s="242"/>
      <c r="C424" s="243"/>
      <c r="D424" s="229" t="s">
        <v>232</v>
      </c>
      <c r="E424" s="244" t="s">
        <v>21</v>
      </c>
      <c r="F424" s="245" t="s">
        <v>593</v>
      </c>
      <c r="G424" s="243"/>
      <c r="H424" s="246">
        <v>0.171</v>
      </c>
      <c r="I424" s="247"/>
      <c r="J424" s="243"/>
      <c r="K424" s="243"/>
      <c r="L424" s="248"/>
      <c r="M424" s="249"/>
      <c r="N424" s="250"/>
      <c r="O424" s="250"/>
      <c r="P424" s="250"/>
      <c r="Q424" s="250"/>
      <c r="R424" s="250"/>
      <c r="S424" s="250"/>
      <c r="T424" s="251"/>
      <c r="AT424" s="252" t="s">
        <v>232</v>
      </c>
      <c r="AU424" s="252" t="s">
        <v>84</v>
      </c>
      <c r="AV424" s="13" t="s">
        <v>84</v>
      </c>
      <c r="AW424" s="13" t="s">
        <v>35</v>
      </c>
      <c r="AX424" s="13" t="s">
        <v>75</v>
      </c>
      <c r="AY424" s="252" t="s">
        <v>221</v>
      </c>
    </row>
    <row r="425" spans="2:51" s="13" customFormat="1" ht="12">
      <c r="B425" s="242"/>
      <c r="C425" s="243"/>
      <c r="D425" s="229" t="s">
        <v>232</v>
      </c>
      <c r="E425" s="244" t="s">
        <v>21</v>
      </c>
      <c r="F425" s="245" t="s">
        <v>594</v>
      </c>
      <c r="G425" s="243"/>
      <c r="H425" s="246">
        <v>0.03</v>
      </c>
      <c r="I425" s="247"/>
      <c r="J425" s="243"/>
      <c r="K425" s="243"/>
      <c r="L425" s="248"/>
      <c r="M425" s="249"/>
      <c r="N425" s="250"/>
      <c r="O425" s="250"/>
      <c r="P425" s="250"/>
      <c r="Q425" s="250"/>
      <c r="R425" s="250"/>
      <c r="S425" s="250"/>
      <c r="T425" s="251"/>
      <c r="AT425" s="252" t="s">
        <v>232</v>
      </c>
      <c r="AU425" s="252" t="s">
        <v>84</v>
      </c>
      <c r="AV425" s="13" t="s">
        <v>84</v>
      </c>
      <c r="AW425" s="13" t="s">
        <v>35</v>
      </c>
      <c r="AX425" s="13" t="s">
        <v>75</v>
      </c>
      <c r="AY425" s="252" t="s">
        <v>221</v>
      </c>
    </row>
    <row r="426" spans="2:51" s="12" customFormat="1" ht="12">
      <c r="B426" s="232"/>
      <c r="C426" s="233"/>
      <c r="D426" s="229" t="s">
        <v>232</v>
      </c>
      <c r="E426" s="234" t="s">
        <v>21</v>
      </c>
      <c r="F426" s="235" t="s">
        <v>259</v>
      </c>
      <c r="G426" s="233"/>
      <c r="H426" s="234" t="s">
        <v>21</v>
      </c>
      <c r="I426" s="236"/>
      <c r="J426" s="233"/>
      <c r="K426" s="233"/>
      <c r="L426" s="237"/>
      <c r="M426" s="238"/>
      <c r="N426" s="239"/>
      <c r="O426" s="239"/>
      <c r="P426" s="239"/>
      <c r="Q426" s="239"/>
      <c r="R426" s="239"/>
      <c r="S426" s="239"/>
      <c r="T426" s="240"/>
      <c r="AT426" s="241" t="s">
        <v>232</v>
      </c>
      <c r="AU426" s="241" t="s">
        <v>84</v>
      </c>
      <c r="AV426" s="12" t="s">
        <v>82</v>
      </c>
      <c r="AW426" s="12" t="s">
        <v>35</v>
      </c>
      <c r="AX426" s="12" t="s">
        <v>75</v>
      </c>
      <c r="AY426" s="241" t="s">
        <v>221</v>
      </c>
    </row>
    <row r="427" spans="2:51" s="13" customFormat="1" ht="12">
      <c r="B427" s="242"/>
      <c r="C427" s="243"/>
      <c r="D427" s="229" t="s">
        <v>232</v>
      </c>
      <c r="E427" s="244" t="s">
        <v>21</v>
      </c>
      <c r="F427" s="245" t="s">
        <v>595</v>
      </c>
      <c r="G427" s="243"/>
      <c r="H427" s="246">
        <v>0.242</v>
      </c>
      <c r="I427" s="247"/>
      <c r="J427" s="243"/>
      <c r="K427" s="243"/>
      <c r="L427" s="248"/>
      <c r="M427" s="249"/>
      <c r="N427" s="250"/>
      <c r="O427" s="250"/>
      <c r="P427" s="250"/>
      <c r="Q427" s="250"/>
      <c r="R427" s="250"/>
      <c r="S427" s="250"/>
      <c r="T427" s="251"/>
      <c r="AT427" s="252" t="s">
        <v>232</v>
      </c>
      <c r="AU427" s="252" t="s">
        <v>84</v>
      </c>
      <c r="AV427" s="13" t="s">
        <v>84</v>
      </c>
      <c r="AW427" s="13" t="s">
        <v>35</v>
      </c>
      <c r="AX427" s="13" t="s">
        <v>75</v>
      </c>
      <c r="AY427" s="252" t="s">
        <v>221</v>
      </c>
    </row>
    <row r="428" spans="2:51" s="13" customFormat="1" ht="12">
      <c r="B428" s="242"/>
      <c r="C428" s="243"/>
      <c r="D428" s="229" t="s">
        <v>232</v>
      </c>
      <c r="E428" s="244" t="s">
        <v>21</v>
      </c>
      <c r="F428" s="245" t="s">
        <v>596</v>
      </c>
      <c r="G428" s="243"/>
      <c r="H428" s="246">
        <v>0.159</v>
      </c>
      <c r="I428" s="247"/>
      <c r="J428" s="243"/>
      <c r="K428" s="243"/>
      <c r="L428" s="248"/>
      <c r="M428" s="249"/>
      <c r="N428" s="250"/>
      <c r="O428" s="250"/>
      <c r="P428" s="250"/>
      <c r="Q428" s="250"/>
      <c r="R428" s="250"/>
      <c r="S428" s="250"/>
      <c r="T428" s="251"/>
      <c r="AT428" s="252" t="s">
        <v>232</v>
      </c>
      <c r="AU428" s="252" t="s">
        <v>84</v>
      </c>
      <c r="AV428" s="13" t="s">
        <v>84</v>
      </c>
      <c r="AW428" s="13" t="s">
        <v>35</v>
      </c>
      <c r="AX428" s="13" t="s">
        <v>75</v>
      </c>
      <c r="AY428" s="252" t="s">
        <v>221</v>
      </c>
    </row>
    <row r="429" spans="2:51" s="14" customFormat="1" ht="12">
      <c r="B429" s="253"/>
      <c r="C429" s="254"/>
      <c r="D429" s="229" t="s">
        <v>232</v>
      </c>
      <c r="E429" s="255" t="s">
        <v>21</v>
      </c>
      <c r="F429" s="256" t="s">
        <v>235</v>
      </c>
      <c r="G429" s="254"/>
      <c r="H429" s="257">
        <v>0.721</v>
      </c>
      <c r="I429" s="258"/>
      <c r="J429" s="254"/>
      <c r="K429" s="254"/>
      <c r="L429" s="259"/>
      <c r="M429" s="260"/>
      <c r="N429" s="261"/>
      <c r="O429" s="261"/>
      <c r="P429" s="261"/>
      <c r="Q429" s="261"/>
      <c r="R429" s="261"/>
      <c r="S429" s="261"/>
      <c r="T429" s="262"/>
      <c r="AT429" s="263" t="s">
        <v>232</v>
      </c>
      <c r="AU429" s="263" t="s">
        <v>84</v>
      </c>
      <c r="AV429" s="14" t="s">
        <v>228</v>
      </c>
      <c r="AW429" s="14" t="s">
        <v>35</v>
      </c>
      <c r="AX429" s="14" t="s">
        <v>82</v>
      </c>
      <c r="AY429" s="263" t="s">
        <v>221</v>
      </c>
    </row>
    <row r="430" spans="2:65" s="1" customFormat="1" ht="22.5" customHeight="1">
      <c r="B430" s="39"/>
      <c r="C430" s="217" t="s">
        <v>597</v>
      </c>
      <c r="D430" s="217" t="s">
        <v>223</v>
      </c>
      <c r="E430" s="218" t="s">
        <v>598</v>
      </c>
      <c r="F430" s="219" t="s">
        <v>599</v>
      </c>
      <c r="G430" s="220" t="s">
        <v>226</v>
      </c>
      <c r="H430" s="221">
        <v>13.142</v>
      </c>
      <c r="I430" s="222"/>
      <c r="J430" s="223">
        <f>ROUND(I430*H430,2)</f>
        <v>0</v>
      </c>
      <c r="K430" s="219" t="s">
        <v>227</v>
      </c>
      <c r="L430" s="44"/>
      <c r="M430" s="224" t="s">
        <v>21</v>
      </c>
      <c r="N430" s="225" t="s">
        <v>46</v>
      </c>
      <c r="O430" s="80"/>
      <c r="P430" s="226">
        <f>O430*H430</f>
        <v>0</v>
      </c>
      <c r="Q430" s="226">
        <v>2.25642</v>
      </c>
      <c r="R430" s="226">
        <f>Q430*H430</f>
        <v>29.65387164</v>
      </c>
      <c r="S430" s="226">
        <v>0</v>
      </c>
      <c r="T430" s="227">
        <f>S430*H430</f>
        <v>0</v>
      </c>
      <c r="AR430" s="18" t="s">
        <v>228</v>
      </c>
      <c r="AT430" s="18" t="s">
        <v>223</v>
      </c>
      <c r="AU430" s="18" t="s">
        <v>84</v>
      </c>
      <c r="AY430" s="18" t="s">
        <v>221</v>
      </c>
      <c r="BE430" s="228">
        <f>IF(N430="základní",J430,0)</f>
        <v>0</v>
      </c>
      <c r="BF430" s="228">
        <f>IF(N430="snížená",J430,0)</f>
        <v>0</v>
      </c>
      <c r="BG430" s="228">
        <f>IF(N430="zákl. přenesená",J430,0)</f>
        <v>0</v>
      </c>
      <c r="BH430" s="228">
        <f>IF(N430="sníž. přenesená",J430,0)</f>
        <v>0</v>
      </c>
      <c r="BI430" s="228">
        <f>IF(N430="nulová",J430,0)</f>
        <v>0</v>
      </c>
      <c r="BJ430" s="18" t="s">
        <v>82</v>
      </c>
      <c r="BK430" s="228">
        <f>ROUND(I430*H430,2)</f>
        <v>0</v>
      </c>
      <c r="BL430" s="18" t="s">
        <v>228</v>
      </c>
      <c r="BM430" s="18" t="s">
        <v>600</v>
      </c>
    </row>
    <row r="431" spans="2:51" s="12" customFormat="1" ht="12">
      <c r="B431" s="232"/>
      <c r="C431" s="233"/>
      <c r="D431" s="229" t="s">
        <v>232</v>
      </c>
      <c r="E431" s="234" t="s">
        <v>21</v>
      </c>
      <c r="F431" s="235" t="s">
        <v>601</v>
      </c>
      <c r="G431" s="233"/>
      <c r="H431" s="234" t="s">
        <v>21</v>
      </c>
      <c r="I431" s="236"/>
      <c r="J431" s="233"/>
      <c r="K431" s="233"/>
      <c r="L431" s="237"/>
      <c r="M431" s="238"/>
      <c r="N431" s="239"/>
      <c r="O431" s="239"/>
      <c r="P431" s="239"/>
      <c r="Q431" s="239"/>
      <c r="R431" s="239"/>
      <c r="S431" s="239"/>
      <c r="T431" s="240"/>
      <c r="AT431" s="241" t="s">
        <v>232</v>
      </c>
      <c r="AU431" s="241" t="s">
        <v>84</v>
      </c>
      <c r="AV431" s="12" t="s">
        <v>82</v>
      </c>
      <c r="AW431" s="12" t="s">
        <v>35</v>
      </c>
      <c r="AX431" s="12" t="s">
        <v>75</v>
      </c>
      <c r="AY431" s="241" t="s">
        <v>221</v>
      </c>
    </row>
    <row r="432" spans="2:51" s="13" customFormat="1" ht="12">
      <c r="B432" s="242"/>
      <c r="C432" s="243"/>
      <c r="D432" s="229" t="s">
        <v>232</v>
      </c>
      <c r="E432" s="244" t="s">
        <v>21</v>
      </c>
      <c r="F432" s="245" t="s">
        <v>602</v>
      </c>
      <c r="G432" s="243"/>
      <c r="H432" s="246">
        <v>2.328</v>
      </c>
      <c r="I432" s="247"/>
      <c r="J432" s="243"/>
      <c r="K432" s="243"/>
      <c r="L432" s="248"/>
      <c r="M432" s="249"/>
      <c r="N432" s="250"/>
      <c r="O432" s="250"/>
      <c r="P432" s="250"/>
      <c r="Q432" s="250"/>
      <c r="R432" s="250"/>
      <c r="S432" s="250"/>
      <c r="T432" s="251"/>
      <c r="AT432" s="252" t="s">
        <v>232</v>
      </c>
      <c r="AU432" s="252" t="s">
        <v>84</v>
      </c>
      <c r="AV432" s="13" t="s">
        <v>84</v>
      </c>
      <c r="AW432" s="13" t="s">
        <v>35</v>
      </c>
      <c r="AX432" s="13" t="s">
        <v>75</v>
      </c>
      <c r="AY432" s="252" t="s">
        <v>221</v>
      </c>
    </row>
    <row r="433" spans="2:51" s="12" customFormat="1" ht="12">
      <c r="B433" s="232"/>
      <c r="C433" s="233"/>
      <c r="D433" s="229" t="s">
        <v>232</v>
      </c>
      <c r="E433" s="234" t="s">
        <v>21</v>
      </c>
      <c r="F433" s="235" t="s">
        <v>603</v>
      </c>
      <c r="G433" s="233"/>
      <c r="H433" s="234" t="s">
        <v>21</v>
      </c>
      <c r="I433" s="236"/>
      <c r="J433" s="233"/>
      <c r="K433" s="233"/>
      <c r="L433" s="237"/>
      <c r="M433" s="238"/>
      <c r="N433" s="239"/>
      <c r="O433" s="239"/>
      <c r="P433" s="239"/>
      <c r="Q433" s="239"/>
      <c r="R433" s="239"/>
      <c r="S433" s="239"/>
      <c r="T433" s="240"/>
      <c r="AT433" s="241" t="s">
        <v>232</v>
      </c>
      <c r="AU433" s="241" t="s">
        <v>84</v>
      </c>
      <c r="AV433" s="12" t="s">
        <v>82</v>
      </c>
      <c r="AW433" s="12" t="s">
        <v>35</v>
      </c>
      <c r="AX433" s="12" t="s">
        <v>75</v>
      </c>
      <c r="AY433" s="241" t="s">
        <v>221</v>
      </c>
    </row>
    <row r="434" spans="2:51" s="13" customFormat="1" ht="12">
      <c r="B434" s="242"/>
      <c r="C434" s="243"/>
      <c r="D434" s="229" t="s">
        <v>232</v>
      </c>
      <c r="E434" s="244" t="s">
        <v>21</v>
      </c>
      <c r="F434" s="245" t="s">
        <v>604</v>
      </c>
      <c r="G434" s="243"/>
      <c r="H434" s="246">
        <v>8.694</v>
      </c>
      <c r="I434" s="247"/>
      <c r="J434" s="243"/>
      <c r="K434" s="243"/>
      <c r="L434" s="248"/>
      <c r="M434" s="249"/>
      <c r="N434" s="250"/>
      <c r="O434" s="250"/>
      <c r="P434" s="250"/>
      <c r="Q434" s="250"/>
      <c r="R434" s="250"/>
      <c r="S434" s="250"/>
      <c r="T434" s="251"/>
      <c r="AT434" s="252" t="s">
        <v>232</v>
      </c>
      <c r="AU434" s="252" t="s">
        <v>84</v>
      </c>
      <c r="AV434" s="13" t="s">
        <v>84</v>
      </c>
      <c r="AW434" s="13" t="s">
        <v>35</v>
      </c>
      <c r="AX434" s="13" t="s">
        <v>75</v>
      </c>
      <c r="AY434" s="252" t="s">
        <v>221</v>
      </c>
    </row>
    <row r="435" spans="2:51" s="12" customFormat="1" ht="12">
      <c r="B435" s="232"/>
      <c r="C435" s="233"/>
      <c r="D435" s="229" t="s">
        <v>232</v>
      </c>
      <c r="E435" s="234" t="s">
        <v>21</v>
      </c>
      <c r="F435" s="235" t="s">
        <v>605</v>
      </c>
      <c r="G435" s="233"/>
      <c r="H435" s="234" t="s">
        <v>21</v>
      </c>
      <c r="I435" s="236"/>
      <c r="J435" s="233"/>
      <c r="K435" s="233"/>
      <c r="L435" s="237"/>
      <c r="M435" s="238"/>
      <c r="N435" s="239"/>
      <c r="O435" s="239"/>
      <c r="P435" s="239"/>
      <c r="Q435" s="239"/>
      <c r="R435" s="239"/>
      <c r="S435" s="239"/>
      <c r="T435" s="240"/>
      <c r="AT435" s="241" t="s">
        <v>232</v>
      </c>
      <c r="AU435" s="241" t="s">
        <v>84</v>
      </c>
      <c r="AV435" s="12" t="s">
        <v>82</v>
      </c>
      <c r="AW435" s="12" t="s">
        <v>35</v>
      </c>
      <c r="AX435" s="12" t="s">
        <v>75</v>
      </c>
      <c r="AY435" s="241" t="s">
        <v>221</v>
      </c>
    </row>
    <row r="436" spans="2:51" s="13" customFormat="1" ht="12">
      <c r="B436" s="242"/>
      <c r="C436" s="243"/>
      <c r="D436" s="229" t="s">
        <v>232</v>
      </c>
      <c r="E436" s="244" t="s">
        <v>21</v>
      </c>
      <c r="F436" s="245" t="s">
        <v>606</v>
      </c>
      <c r="G436" s="243"/>
      <c r="H436" s="246">
        <v>1.201</v>
      </c>
      <c r="I436" s="247"/>
      <c r="J436" s="243"/>
      <c r="K436" s="243"/>
      <c r="L436" s="248"/>
      <c r="M436" s="249"/>
      <c r="N436" s="250"/>
      <c r="O436" s="250"/>
      <c r="P436" s="250"/>
      <c r="Q436" s="250"/>
      <c r="R436" s="250"/>
      <c r="S436" s="250"/>
      <c r="T436" s="251"/>
      <c r="AT436" s="252" t="s">
        <v>232</v>
      </c>
      <c r="AU436" s="252" t="s">
        <v>84</v>
      </c>
      <c r="AV436" s="13" t="s">
        <v>84</v>
      </c>
      <c r="AW436" s="13" t="s">
        <v>35</v>
      </c>
      <c r="AX436" s="13" t="s">
        <v>75</v>
      </c>
      <c r="AY436" s="252" t="s">
        <v>221</v>
      </c>
    </row>
    <row r="437" spans="2:51" s="13" customFormat="1" ht="12">
      <c r="B437" s="242"/>
      <c r="C437" s="243"/>
      <c r="D437" s="229" t="s">
        <v>232</v>
      </c>
      <c r="E437" s="244" t="s">
        <v>21</v>
      </c>
      <c r="F437" s="245" t="s">
        <v>607</v>
      </c>
      <c r="G437" s="243"/>
      <c r="H437" s="246">
        <v>0.919</v>
      </c>
      <c r="I437" s="247"/>
      <c r="J437" s="243"/>
      <c r="K437" s="243"/>
      <c r="L437" s="248"/>
      <c r="M437" s="249"/>
      <c r="N437" s="250"/>
      <c r="O437" s="250"/>
      <c r="P437" s="250"/>
      <c r="Q437" s="250"/>
      <c r="R437" s="250"/>
      <c r="S437" s="250"/>
      <c r="T437" s="251"/>
      <c r="AT437" s="252" t="s">
        <v>232</v>
      </c>
      <c r="AU437" s="252" t="s">
        <v>84</v>
      </c>
      <c r="AV437" s="13" t="s">
        <v>84</v>
      </c>
      <c r="AW437" s="13" t="s">
        <v>35</v>
      </c>
      <c r="AX437" s="13" t="s">
        <v>75</v>
      </c>
      <c r="AY437" s="252" t="s">
        <v>221</v>
      </c>
    </row>
    <row r="438" spans="2:51" s="14" customFormat="1" ht="12">
      <c r="B438" s="253"/>
      <c r="C438" s="254"/>
      <c r="D438" s="229" t="s">
        <v>232</v>
      </c>
      <c r="E438" s="255" t="s">
        <v>21</v>
      </c>
      <c r="F438" s="256" t="s">
        <v>235</v>
      </c>
      <c r="G438" s="254"/>
      <c r="H438" s="257">
        <v>13.142</v>
      </c>
      <c r="I438" s="258"/>
      <c r="J438" s="254"/>
      <c r="K438" s="254"/>
      <c r="L438" s="259"/>
      <c r="M438" s="260"/>
      <c r="N438" s="261"/>
      <c r="O438" s="261"/>
      <c r="P438" s="261"/>
      <c r="Q438" s="261"/>
      <c r="R438" s="261"/>
      <c r="S438" s="261"/>
      <c r="T438" s="262"/>
      <c r="AT438" s="263" t="s">
        <v>232</v>
      </c>
      <c r="AU438" s="263" t="s">
        <v>84</v>
      </c>
      <c r="AV438" s="14" t="s">
        <v>228</v>
      </c>
      <c r="AW438" s="14" t="s">
        <v>35</v>
      </c>
      <c r="AX438" s="14" t="s">
        <v>82</v>
      </c>
      <c r="AY438" s="263" t="s">
        <v>221</v>
      </c>
    </row>
    <row r="439" spans="2:65" s="1" customFormat="1" ht="16.5" customHeight="1">
      <c r="B439" s="39"/>
      <c r="C439" s="217" t="s">
        <v>608</v>
      </c>
      <c r="D439" s="217" t="s">
        <v>223</v>
      </c>
      <c r="E439" s="218" t="s">
        <v>609</v>
      </c>
      <c r="F439" s="219" t="s">
        <v>610</v>
      </c>
      <c r="G439" s="220" t="s">
        <v>358</v>
      </c>
      <c r="H439" s="221">
        <v>9.7</v>
      </c>
      <c r="I439" s="222"/>
      <c r="J439" s="223">
        <f>ROUND(I439*H439,2)</f>
        <v>0</v>
      </c>
      <c r="K439" s="219" t="s">
        <v>227</v>
      </c>
      <c r="L439" s="44"/>
      <c r="M439" s="224" t="s">
        <v>21</v>
      </c>
      <c r="N439" s="225" t="s">
        <v>46</v>
      </c>
      <c r="O439" s="80"/>
      <c r="P439" s="226">
        <f>O439*H439</f>
        <v>0</v>
      </c>
      <c r="Q439" s="226">
        <v>0.01282</v>
      </c>
      <c r="R439" s="226">
        <f>Q439*H439</f>
        <v>0.12435399999999999</v>
      </c>
      <c r="S439" s="226">
        <v>0</v>
      </c>
      <c r="T439" s="227">
        <f>S439*H439</f>
        <v>0</v>
      </c>
      <c r="AR439" s="18" t="s">
        <v>228</v>
      </c>
      <c r="AT439" s="18" t="s">
        <v>223</v>
      </c>
      <c r="AU439" s="18" t="s">
        <v>84</v>
      </c>
      <c r="AY439" s="18" t="s">
        <v>221</v>
      </c>
      <c r="BE439" s="228">
        <f>IF(N439="základní",J439,0)</f>
        <v>0</v>
      </c>
      <c r="BF439" s="228">
        <f>IF(N439="snížená",J439,0)</f>
        <v>0</v>
      </c>
      <c r="BG439" s="228">
        <f>IF(N439="zákl. přenesená",J439,0)</f>
        <v>0</v>
      </c>
      <c r="BH439" s="228">
        <f>IF(N439="sníž. přenesená",J439,0)</f>
        <v>0</v>
      </c>
      <c r="BI439" s="228">
        <f>IF(N439="nulová",J439,0)</f>
        <v>0</v>
      </c>
      <c r="BJ439" s="18" t="s">
        <v>82</v>
      </c>
      <c r="BK439" s="228">
        <f>ROUND(I439*H439,2)</f>
        <v>0</v>
      </c>
      <c r="BL439" s="18" t="s">
        <v>228</v>
      </c>
      <c r="BM439" s="18" t="s">
        <v>611</v>
      </c>
    </row>
    <row r="440" spans="2:51" s="12" customFormat="1" ht="12">
      <c r="B440" s="232"/>
      <c r="C440" s="233"/>
      <c r="D440" s="229" t="s">
        <v>232</v>
      </c>
      <c r="E440" s="234" t="s">
        <v>21</v>
      </c>
      <c r="F440" s="235" t="s">
        <v>612</v>
      </c>
      <c r="G440" s="233"/>
      <c r="H440" s="234" t="s">
        <v>21</v>
      </c>
      <c r="I440" s="236"/>
      <c r="J440" s="233"/>
      <c r="K440" s="233"/>
      <c r="L440" s="237"/>
      <c r="M440" s="238"/>
      <c r="N440" s="239"/>
      <c r="O440" s="239"/>
      <c r="P440" s="239"/>
      <c r="Q440" s="239"/>
      <c r="R440" s="239"/>
      <c r="S440" s="239"/>
      <c r="T440" s="240"/>
      <c r="AT440" s="241" t="s">
        <v>232</v>
      </c>
      <c r="AU440" s="241" t="s">
        <v>84</v>
      </c>
      <c r="AV440" s="12" t="s">
        <v>82</v>
      </c>
      <c r="AW440" s="12" t="s">
        <v>35</v>
      </c>
      <c r="AX440" s="12" t="s">
        <v>75</v>
      </c>
      <c r="AY440" s="241" t="s">
        <v>221</v>
      </c>
    </row>
    <row r="441" spans="2:51" s="13" customFormat="1" ht="12">
      <c r="B441" s="242"/>
      <c r="C441" s="243"/>
      <c r="D441" s="229" t="s">
        <v>232</v>
      </c>
      <c r="E441" s="244" t="s">
        <v>21</v>
      </c>
      <c r="F441" s="245" t="s">
        <v>613</v>
      </c>
      <c r="G441" s="243"/>
      <c r="H441" s="246">
        <v>5.78</v>
      </c>
      <c r="I441" s="247"/>
      <c r="J441" s="243"/>
      <c r="K441" s="243"/>
      <c r="L441" s="248"/>
      <c r="M441" s="249"/>
      <c r="N441" s="250"/>
      <c r="O441" s="250"/>
      <c r="P441" s="250"/>
      <c r="Q441" s="250"/>
      <c r="R441" s="250"/>
      <c r="S441" s="250"/>
      <c r="T441" s="251"/>
      <c r="AT441" s="252" t="s">
        <v>232</v>
      </c>
      <c r="AU441" s="252" t="s">
        <v>84</v>
      </c>
      <c r="AV441" s="13" t="s">
        <v>84</v>
      </c>
      <c r="AW441" s="13" t="s">
        <v>35</v>
      </c>
      <c r="AX441" s="13" t="s">
        <v>75</v>
      </c>
      <c r="AY441" s="252" t="s">
        <v>221</v>
      </c>
    </row>
    <row r="442" spans="2:51" s="13" customFormat="1" ht="12">
      <c r="B442" s="242"/>
      <c r="C442" s="243"/>
      <c r="D442" s="229" t="s">
        <v>232</v>
      </c>
      <c r="E442" s="244" t="s">
        <v>21</v>
      </c>
      <c r="F442" s="245" t="s">
        <v>614</v>
      </c>
      <c r="G442" s="243"/>
      <c r="H442" s="246">
        <v>3.92</v>
      </c>
      <c r="I442" s="247"/>
      <c r="J442" s="243"/>
      <c r="K442" s="243"/>
      <c r="L442" s="248"/>
      <c r="M442" s="249"/>
      <c r="N442" s="250"/>
      <c r="O442" s="250"/>
      <c r="P442" s="250"/>
      <c r="Q442" s="250"/>
      <c r="R442" s="250"/>
      <c r="S442" s="250"/>
      <c r="T442" s="251"/>
      <c r="AT442" s="252" t="s">
        <v>232</v>
      </c>
      <c r="AU442" s="252" t="s">
        <v>84</v>
      </c>
      <c r="AV442" s="13" t="s">
        <v>84</v>
      </c>
      <c r="AW442" s="13" t="s">
        <v>35</v>
      </c>
      <c r="AX442" s="13" t="s">
        <v>75</v>
      </c>
      <c r="AY442" s="252" t="s">
        <v>221</v>
      </c>
    </row>
    <row r="443" spans="2:51" s="14" customFormat="1" ht="12">
      <c r="B443" s="253"/>
      <c r="C443" s="254"/>
      <c r="D443" s="229" t="s">
        <v>232</v>
      </c>
      <c r="E443" s="255" t="s">
        <v>21</v>
      </c>
      <c r="F443" s="256" t="s">
        <v>235</v>
      </c>
      <c r="G443" s="254"/>
      <c r="H443" s="257">
        <v>9.7</v>
      </c>
      <c r="I443" s="258"/>
      <c r="J443" s="254"/>
      <c r="K443" s="254"/>
      <c r="L443" s="259"/>
      <c r="M443" s="260"/>
      <c r="N443" s="261"/>
      <c r="O443" s="261"/>
      <c r="P443" s="261"/>
      <c r="Q443" s="261"/>
      <c r="R443" s="261"/>
      <c r="S443" s="261"/>
      <c r="T443" s="262"/>
      <c r="AT443" s="263" t="s">
        <v>232</v>
      </c>
      <c r="AU443" s="263" t="s">
        <v>84</v>
      </c>
      <c r="AV443" s="14" t="s">
        <v>228</v>
      </c>
      <c r="AW443" s="14" t="s">
        <v>35</v>
      </c>
      <c r="AX443" s="14" t="s">
        <v>82</v>
      </c>
      <c r="AY443" s="263" t="s">
        <v>221</v>
      </c>
    </row>
    <row r="444" spans="2:65" s="1" customFormat="1" ht="16.5" customHeight="1">
      <c r="B444" s="39"/>
      <c r="C444" s="275" t="s">
        <v>615</v>
      </c>
      <c r="D444" s="275" t="s">
        <v>426</v>
      </c>
      <c r="E444" s="276" t="s">
        <v>616</v>
      </c>
      <c r="F444" s="277" t="s">
        <v>617</v>
      </c>
      <c r="G444" s="278" t="s">
        <v>295</v>
      </c>
      <c r="H444" s="279">
        <v>0.094</v>
      </c>
      <c r="I444" s="280"/>
      <c r="J444" s="281">
        <f>ROUND(I444*H444,2)</f>
        <v>0</v>
      </c>
      <c r="K444" s="277" t="s">
        <v>227</v>
      </c>
      <c r="L444" s="282"/>
      <c r="M444" s="283" t="s">
        <v>21</v>
      </c>
      <c r="N444" s="284" t="s">
        <v>46</v>
      </c>
      <c r="O444" s="80"/>
      <c r="P444" s="226">
        <f>O444*H444</f>
        <v>0</v>
      </c>
      <c r="Q444" s="226">
        <v>1</v>
      </c>
      <c r="R444" s="226">
        <f>Q444*H444</f>
        <v>0.094</v>
      </c>
      <c r="S444" s="226">
        <v>0</v>
      </c>
      <c r="T444" s="227">
        <f>S444*H444</f>
        <v>0</v>
      </c>
      <c r="AR444" s="18" t="s">
        <v>282</v>
      </c>
      <c r="AT444" s="18" t="s">
        <v>426</v>
      </c>
      <c r="AU444" s="18" t="s">
        <v>84</v>
      </c>
      <c r="AY444" s="18" t="s">
        <v>221</v>
      </c>
      <c r="BE444" s="228">
        <f>IF(N444="základní",J444,0)</f>
        <v>0</v>
      </c>
      <c r="BF444" s="228">
        <f>IF(N444="snížená",J444,0)</f>
        <v>0</v>
      </c>
      <c r="BG444" s="228">
        <f>IF(N444="zákl. přenesená",J444,0)</f>
        <v>0</v>
      </c>
      <c r="BH444" s="228">
        <f>IF(N444="sníž. přenesená",J444,0)</f>
        <v>0</v>
      </c>
      <c r="BI444" s="228">
        <f>IF(N444="nulová",J444,0)</f>
        <v>0</v>
      </c>
      <c r="BJ444" s="18" t="s">
        <v>82</v>
      </c>
      <c r="BK444" s="228">
        <f>ROUND(I444*H444,2)</f>
        <v>0</v>
      </c>
      <c r="BL444" s="18" t="s">
        <v>228</v>
      </c>
      <c r="BM444" s="18" t="s">
        <v>618</v>
      </c>
    </row>
    <row r="445" spans="2:51" s="13" customFormat="1" ht="12">
      <c r="B445" s="242"/>
      <c r="C445" s="243"/>
      <c r="D445" s="229" t="s">
        <v>232</v>
      </c>
      <c r="E445" s="244" t="s">
        <v>21</v>
      </c>
      <c r="F445" s="245" t="s">
        <v>619</v>
      </c>
      <c r="G445" s="243"/>
      <c r="H445" s="246">
        <v>0.094</v>
      </c>
      <c r="I445" s="247"/>
      <c r="J445" s="243"/>
      <c r="K445" s="243"/>
      <c r="L445" s="248"/>
      <c r="M445" s="249"/>
      <c r="N445" s="250"/>
      <c r="O445" s="250"/>
      <c r="P445" s="250"/>
      <c r="Q445" s="250"/>
      <c r="R445" s="250"/>
      <c r="S445" s="250"/>
      <c r="T445" s="251"/>
      <c r="AT445" s="252" t="s">
        <v>232</v>
      </c>
      <c r="AU445" s="252" t="s">
        <v>84</v>
      </c>
      <c r="AV445" s="13" t="s">
        <v>84</v>
      </c>
      <c r="AW445" s="13" t="s">
        <v>35</v>
      </c>
      <c r="AX445" s="13" t="s">
        <v>75</v>
      </c>
      <c r="AY445" s="252" t="s">
        <v>221</v>
      </c>
    </row>
    <row r="446" spans="2:51" s="14" customFormat="1" ht="12">
      <c r="B446" s="253"/>
      <c r="C446" s="254"/>
      <c r="D446" s="229" t="s">
        <v>232</v>
      </c>
      <c r="E446" s="255" t="s">
        <v>21</v>
      </c>
      <c r="F446" s="256" t="s">
        <v>235</v>
      </c>
      <c r="G446" s="254"/>
      <c r="H446" s="257">
        <v>0.094</v>
      </c>
      <c r="I446" s="258"/>
      <c r="J446" s="254"/>
      <c r="K446" s="254"/>
      <c r="L446" s="259"/>
      <c r="M446" s="260"/>
      <c r="N446" s="261"/>
      <c r="O446" s="261"/>
      <c r="P446" s="261"/>
      <c r="Q446" s="261"/>
      <c r="R446" s="261"/>
      <c r="S446" s="261"/>
      <c r="T446" s="262"/>
      <c r="AT446" s="263" t="s">
        <v>232</v>
      </c>
      <c r="AU446" s="263" t="s">
        <v>84</v>
      </c>
      <c r="AV446" s="14" t="s">
        <v>228</v>
      </c>
      <c r="AW446" s="14" t="s">
        <v>35</v>
      </c>
      <c r="AX446" s="14" t="s">
        <v>82</v>
      </c>
      <c r="AY446" s="263" t="s">
        <v>221</v>
      </c>
    </row>
    <row r="447" spans="2:65" s="1" customFormat="1" ht="16.5" customHeight="1">
      <c r="B447" s="39"/>
      <c r="C447" s="217" t="s">
        <v>620</v>
      </c>
      <c r="D447" s="217" t="s">
        <v>223</v>
      </c>
      <c r="E447" s="218" t="s">
        <v>621</v>
      </c>
      <c r="F447" s="219" t="s">
        <v>622</v>
      </c>
      <c r="G447" s="220" t="s">
        <v>358</v>
      </c>
      <c r="H447" s="221">
        <v>36.224</v>
      </c>
      <c r="I447" s="222"/>
      <c r="J447" s="223">
        <f>ROUND(I447*H447,2)</f>
        <v>0</v>
      </c>
      <c r="K447" s="219" t="s">
        <v>227</v>
      </c>
      <c r="L447" s="44"/>
      <c r="M447" s="224" t="s">
        <v>21</v>
      </c>
      <c r="N447" s="225" t="s">
        <v>46</v>
      </c>
      <c r="O447" s="80"/>
      <c r="P447" s="226">
        <f>O447*H447</f>
        <v>0</v>
      </c>
      <c r="Q447" s="226">
        <v>0.00874</v>
      </c>
      <c r="R447" s="226">
        <f>Q447*H447</f>
        <v>0.31659775999999995</v>
      </c>
      <c r="S447" s="226">
        <v>0</v>
      </c>
      <c r="T447" s="227">
        <f>S447*H447</f>
        <v>0</v>
      </c>
      <c r="AR447" s="18" t="s">
        <v>228</v>
      </c>
      <c r="AT447" s="18" t="s">
        <v>223</v>
      </c>
      <c r="AU447" s="18" t="s">
        <v>84</v>
      </c>
      <c r="AY447" s="18" t="s">
        <v>221</v>
      </c>
      <c r="BE447" s="228">
        <f>IF(N447="základní",J447,0)</f>
        <v>0</v>
      </c>
      <c r="BF447" s="228">
        <f>IF(N447="snížená",J447,0)</f>
        <v>0</v>
      </c>
      <c r="BG447" s="228">
        <f>IF(N447="zákl. přenesená",J447,0)</f>
        <v>0</v>
      </c>
      <c r="BH447" s="228">
        <f>IF(N447="sníž. přenesená",J447,0)</f>
        <v>0</v>
      </c>
      <c r="BI447" s="228">
        <f>IF(N447="nulová",J447,0)</f>
        <v>0</v>
      </c>
      <c r="BJ447" s="18" t="s">
        <v>82</v>
      </c>
      <c r="BK447" s="228">
        <f>ROUND(I447*H447,2)</f>
        <v>0</v>
      </c>
      <c r="BL447" s="18" t="s">
        <v>228</v>
      </c>
      <c r="BM447" s="18" t="s">
        <v>623</v>
      </c>
    </row>
    <row r="448" spans="2:51" s="12" customFormat="1" ht="12">
      <c r="B448" s="232"/>
      <c r="C448" s="233"/>
      <c r="D448" s="229" t="s">
        <v>232</v>
      </c>
      <c r="E448" s="234" t="s">
        <v>21</v>
      </c>
      <c r="F448" s="235" t="s">
        <v>603</v>
      </c>
      <c r="G448" s="233"/>
      <c r="H448" s="234" t="s">
        <v>21</v>
      </c>
      <c r="I448" s="236"/>
      <c r="J448" s="233"/>
      <c r="K448" s="233"/>
      <c r="L448" s="237"/>
      <c r="M448" s="238"/>
      <c r="N448" s="239"/>
      <c r="O448" s="239"/>
      <c r="P448" s="239"/>
      <c r="Q448" s="239"/>
      <c r="R448" s="239"/>
      <c r="S448" s="239"/>
      <c r="T448" s="240"/>
      <c r="AT448" s="241" t="s">
        <v>232</v>
      </c>
      <c r="AU448" s="241" t="s">
        <v>84</v>
      </c>
      <c r="AV448" s="12" t="s">
        <v>82</v>
      </c>
      <c r="AW448" s="12" t="s">
        <v>35</v>
      </c>
      <c r="AX448" s="12" t="s">
        <v>75</v>
      </c>
      <c r="AY448" s="241" t="s">
        <v>221</v>
      </c>
    </row>
    <row r="449" spans="2:51" s="13" customFormat="1" ht="12">
      <c r="B449" s="242"/>
      <c r="C449" s="243"/>
      <c r="D449" s="229" t="s">
        <v>232</v>
      </c>
      <c r="E449" s="244" t="s">
        <v>21</v>
      </c>
      <c r="F449" s="245" t="s">
        <v>624</v>
      </c>
      <c r="G449" s="243"/>
      <c r="H449" s="246">
        <v>9.401</v>
      </c>
      <c r="I449" s="247"/>
      <c r="J449" s="243"/>
      <c r="K449" s="243"/>
      <c r="L449" s="248"/>
      <c r="M449" s="249"/>
      <c r="N449" s="250"/>
      <c r="O449" s="250"/>
      <c r="P449" s="250"/>
      <c r="Q449" s="250"/>
      <c r="R449" s="250"/>
      <c r="S449" s="250"/>
      <c r="T449" s="251"/>
      <c r="AT449" s="252" t="s">
        <v>232</v>
      </c>
      <c r="AU449" s="252" t="s">
        <v>84</v>
      </c>
      <c r="AV449" s="13" t="s">
        <v>84</v>
      </c>
      <c r="AW449" s="13" t="s">
        <v>35</v>
      </c>
      <c r="AX449" s="13" t="s">
        <v>75</v>
      </c>
      <c r="AY449" s="252" t="s">
        <v>221</v>
      </c>
    </row>
    <row r="450" spans="2:51" s="13" customFormat="1" ht="12">
      <c r="B450" s="242"/>
      <c r="C450" s="243"/>
      <c r="D450" s="229" t="s">
        <v>232</v>
      </c>
      <c r="E450" s="244" t="s">
        <v>21</v>
      </c>
      <c r="F450" s="245" t="s">
        <v>625</v>
      </c>
      <c r="G450" s="243"/>
      <c r="H450" s="246">
        <v>13.243</v>
      </c>
      <c r="I450" s="247"/>
      <c r="J450" s="243"/>
      <c r="K450" s="243"/>
      <c r="L450" s="248"/>
      <c r="M450" s="249"/>
      <c r="N450" s="250"/>
      <c r="O450" s="250"/>
      <c r="P450" s="250"/>
      <c r="Q450" s="250"/>
      <c r="R450" s="250"/>
      <c r="S450" s="250"/>
      <c r="T450" s="251"/>
      <c r="AT450" s="252" t="s">
        <v>232</v>
      </c>
      <c r="AU450" s="252" t="s">
        <v>84</v>
      </c>
      <c r="AV450" s="13" t="s">
        <v>84</v>
      </c>
      <c r="AW450" s="13" t="s">
        <v>35</v>
      </c>
      <c r="AX450" s="13" t="s">
        <v>75</v>
      </c>
      <c r="AY450" s="252" t="s">
        <v>221</v>
      </c>
    </row>
    <row r="451" spans="2:51" s="13" customFormat="1" ht="12">
      <c r="B451" s="242"/>
      <c r="C451" s="243"/>
      <c r="D451" s="229" t="s">
        <v>232</v>
      </c>
      <c r="E451" s="244" t="s">
        <v>21</v>
      </c>
      <c r="F451" s="245" t="s">
        <v>626</v>
      </c>
      <c r="G451" s="243"/>
      <c r="H451" s="246">
        <v>7.98</v>
      </c>
      <c r="I451" s="247"/>
      <c r="J451" s="243"/>
      <c r="K451" s="243"/>
      <c r="L451" s="248"/>
      <c r="M451" s="249"/>
      <c r="N451" s="250"/>
      <c r="O451" s="250"/>
      <c r="P451" s="250"/>
      <c r="Q451" s="250"/>
      <c r="R451" s="250"/>
      <c r="S451" s="250"/>
      <c r="T451" s="251"/>
      <c r="AT451" s="252" t="s">
        <v>232</v>
      </c>
      <c r="AU451" s="252" t="s">
        <v>84</v>
      </c>
      <c r="AV451" s="13" t="s">
        <v>84</v>
      </c>
      <c r="AW451" s="13" t="s">
        <v>35</v>
      </c>
      <c r="AX451" s="13" t="s">
        <v>75</v>
      </c>
      <c r="AY451" s="252" t="s">
        <v>221</v>
      </c>
    </row>
    <row r="452" spans="2:51" s="13" customFormat="1" ht="12">
      <c r="B452" s="242"/>
      <c r="C452" s="243"/>
      <c r="D452" s="229" t="s">
        <v>232</v>
      </c>
      <c r="E452" s="244" t="s">
        <v>21</v>
      </c>
      <c r="F452" s="245" t="s">
        <v>627</v>
      </c>
      <c r="G452" s="243"/>
      <c r="H452" s="246">
        <v>5.6</v>
      </c>
      <c r="I452" s="247"/>
      <c r="J452" s="243"/>
      <c r="K452" s="243"/>
      <c r="L452" s="248"/>
      <c r="M452" s="249"/>
      <c r="N452" s="250"/>
      <c r="O452" s="250"/>
      <c r="P452" s="250"/>
      <c r="Q452" s="250"/>
      <c r="R452" s="250"/>
      <c r="S452" s="250"/>
      <c r="T452" s="251"/>
      <c r="AT452" s="252" t="s">
        <v>232</v>
      </c>
      <c r="AU452" s="252" t="s">
        <v>84</v>
      </c>
      <c r="AV452" s="13" t="s">
        <v>84</v>
      </c>
      <c r="AW452" s="13" t="s">
        <v>35</v>
      </c>
      <c r="AX452" s="13" t="s">
        <v>75</v>
      </c>
      <c r="AY452" s="252" t="s">
        <v>221</v>
      </c>
    </row>
    <row r="453" spans="2:51" s="14" customFormat="1" ht="12">
      <c r="B453" s="253"/>
      <c r="C453" s="254"/>
      <c r="D453" s="229" t="s">
        <v>232</v>
      </c>
      <c r="E453" s="255" t="s">
        <v>21</v>
      </c>
      <c r="F453" s="256" t="s">
        <v>235</v>
      </c>
      <c r="G453" s="254"/>
      <c r="H453" s="257">
        <v>36.224</v>
      </c>
      <c r="I453" s="258"/>
      <c r="J453" s="254"/>
      <c r="K453" s="254"/>
      <c r="L453" s="259"/>
      <c r="M453" s="260"/>
      <c r="N453" s="261"/>
      <c r="O453" s="261"/>
      <c r="P453" s="261"/>
      <c r="Q453" s="261"/>
      <c r="R453" s="261"/>
      <c r="S453" s="261"/>
      <c r="T453" s="262"/>
      <c r="AT453" s="263" t="s">
        <v>232</v>
      </c>
      <c r="AU453" s="263" t="s">
        <v>84</v>
      </c>
      <c r="AV453" s="14" t="s">
        <v>228</v>
      </c>
      <c r="AW453" s="14" t="s">
        <v>35</v>
      </c>
      <c r="AX453" s="14" t="s">
        <v>82</v>
      </c>
      <c r="AY453" s="263" t="s">
        <v>221</v>
      </c>
    </row>
    <row r="454" spans="2:65" s="1" customFormat="1" ht="16.5" customHeight="1">
      <c r="B454" s="39"/>
      <c r="C454" s="275" t="s">
        <v>628</v>
      </c>
      <c r="D454" s="275" t="s">
        <v>426</v>
      </c>
      <c r="E454" s="276" t="s">
        <v>616</v>
      </c>
      <c r="F454" s="277" t="s">
        <v>617</v>
      </c>
      <c r="G454" s="278" t="s">
        <v>295</v>
      </c>
      <c r="H454" s="279">
        <v>0.351</v>
      </c>
      <c r="I454" s="280"/>
      <c r="J454" s="281">
        <f>ROUND(I454*H454,2)</f>
        <v>0</v>
      </c>
      <c r="K454" s="277" t="s">
        <v>227</v>
      </c>
      <c r="L454" s="282"/>
      <c r="M454" s="283" t="s">
        <v>21</v>
      </c>
      <c r="N454" s="284" t="s">
        <v>46</v>
      </c>
      <c r="O454" s="80"/>
      <c r="P454" s="226">
        <f>O454*H454</f>
        <v>0</v>
      </c>
      <c r="Q454" s="226">
        <v>1</v>
      </c>
      <c r="R454" s="226">
        <f>Q454*H454</f>
        <v>0.351</v>
      </c>
      <c r="S454" s="226">
        <v>0</v>
      </c>
      <c r="T454" s="227">
        <f>S454*H454</f>
        <v>0</v>
      </c>
      <c r="AR454" s="18" t="s">
        <v>282</v>
      </c>
      <c r="AT454" s="18" t="s">
        <v>426</v>
      </c>
      <c r="AU454" s="18" t="s">
        <v>84</v>
      </c>
      <c r="AY454" s="18" t="s">
        <v>221</v>
      </c>
      <c r="BE454" s="228">
        <f>IF(N454="základní",J454,0)</f>
        <v>0</v>
      </c>
      <c r="BF454" s="228">
        <f>IF(N454="snížená",J454,0)</f>
        <v>0</v>
      </c>
      <c r="BG454" s="228">
        <f>IF(N454="zákl. přenesená",J454,0)</f>
        <v>0</v>
      </c>
      <c r="BH454" s="228">
        <f>IF(N454="sníž. přenesená",J454,0)</f>
        <v>0</v>
      </c>
      <c r="BI454" s="228">
        <f>IF(N454="nulová",J454,0)</f>
        <v>0</v>
      </c>
      <c r="BJ454" s="18" t="s">
        <v>82</v>
      </c>
      <c r="BK454" s="228">
        <f>ROUND(I454*H454,2)</f>
        <v>0</v>
      </c>
      <c r="BL454" s="18" t="s">
        <v>228</v>
      </c>
      <c r="BM454" s="18" t="s">
        <v>629</v>
      </c>
    </row>
    <row r="455" spans="2:51" s="13" customFormat="1" ht="12">
      <c r="B455" s="242"/>
      <c r="C455" s="243"/>
      <c r="D455" s="229" t="s">
        <v>232</v>
      </c>
      <c r="E455" s="244" t="s">
        <v>21</v>
      </c>
      <c r="F455" s="245" t="s">
        <v>630</v>
      </c>
      <c r="G455" s="243"/>
      <c r="H455" s="246">
        <v>0.351</v>
      </c>
      <c r="I455" s="247"/>
      <c r="J455" s="243"/>
      <c r="K455" s="243"/>
      <c r="L455" s="248"/>
      <c r="M455" s="249"/>
      <c r="N455" s="250"/>
      <c r="O455" s="250"/>
      <c r="P455" s="250"/>
      <c r="Q455" s="250"/>
      <c r="R455" s="250"/>
      <c r="S455" s="250"/>
      <c r="T455" s="251"/>
      <c r="AT455" s="252" t="s">
        <v>232</v>
      </c>
      <c r="AU455" s="252" t="s">
        <v>84</v>
      </c>
      <c r="AV455" s="13" t="s">
        <v>84</v>
      </c>
      <c r="AW455" s="13" t="s">
        <v>35</v>
      </c>
      <c r="AX455" s="13" t="s">
        <v>75</v>
      </c>
      <c r="AY455" s="252" t="s">
        <v>221</v>
      </c>
    </row>
    <row r="456" spans="2:51" s="14" customFormat="1" ht="12">
      <c r="B456" s="253"/>
      <c r="C456" s="254"/>
      <c r="D456" s="229" t="s">
        <v>232</v>
      </c>
      <c r="E456" s="255" t="s">
        <v>21</v>
      </c>
      <c r="F456" s="256" t="s">
        <v>235</v>
      </c>
      <c r="G456" s="254"/>
      <c r="H456" s="257">
        <v>0.351</v>
      </c>
      <c r="I456" s="258"/>
      <c r="J456" s="254"/>
      <c r="K456" s="254"/>
      <c r="L456" s="259"/>
      <c r="M456" s="260"/>
      <c r="N456" s="261"/>
      <c r="O456" s="261"/>
      <c r="P456" s="261"/>
      <c r="Q456" s="261"/>
      <c r="R456" s="261"/>
      <c r="S456" s="261"/>
      <c r="T456" s="262"/>
      <c r="AT456" s="263" t="s">
        <v>232</v>
      </c>
      <c r="AU456" s="263" t="s">
        <v>84</v>
      </c>
      <c r="AV456" s="14" t="s">
        <v>228</v>
      </c>
      <c r="AW456" s="14" t="s">
        <v>35</v>
      </c>
      <c r="AX456" s="14" t="s">
        <v>82</v>
      </c>
      <c r="AY456" s="263" t="s">
        <v>221</v>
      </c>
    </row>
    <row r="457" spans="2:65" s="1" customFormat="1" ht="16.5" customHeight="1">
      <c r="B457" s="39"/>
      <c r="C457" s="217" t="s">
        <v>631</v>
      </c>
      <c r="D457" s="217" t="s">
        <v>223</v>
      </c>
      <c r="E457" s="218" t="s">
        <v>632</v>
      </c>
      <c r="F457" s="219" t="s">
        <v>633</v>
      </c>
      <c r="G457" s="220" t="s">
        <v>358</v>
      </c>
      <c r="H457" s="221">
        <v>15.417</v>
      </c>
      <c r="I457" s="222"/>
      <c r="J457" s="223">
        <f>ROUND(I457*H457,2)</f>
        <v>0</v>
      </c>
      <c r="K457" s="219" t="s">
        <v>227</v>
      </c>
      <c r="L457" s="44"/>
      <c r="M457" s="224" t="s">
        <v>21</v>
      </c>
      <c r="N457" s="225" t="s">
        <v>46</v>
      </c>
      <c r="O457" s="80"/>
      <c r="P457" s="226">
        <f>O457*H457</f>
        <v>0</v>
      </c>
      <c r="Q457" s="226">
        <v>0.00658</v>
      </c>
      <c r="R457" s="226">
        <f>Q457*H457</f>
        <v>0.10144386</v>
      </c>
      <c r="S457" s="226">
        <v>0</v>
      </c>
      <c r="T457" s="227">
        <f>S457*H457</f>
        <v>0</v>
      </c>
      <c r="AR457" s="18" t="s">
        <v>228</v>
      </c>
      <c r="AT457" s="18" t="s">
        <v>223</v>
      </c>
      <c r="AU457" s="18" t="s">
        <v>84</v>
      </c>
      <c r="AY457" s="18" t="s">
        <v>221</v>
      </c>
      <c r="BE457" s="228">
        <f>IF(N457="základní",J457,0)</f>
        <v>0</v>
      </c>
      <c r="BF457" s="228">
        <f>IF(N457="snížená",J457,0)</f>
        <v>0</v>
      </c>
      <c r="BG457" s="228">
        <f>IF(N457="zákl. přenesená",J457,0)</f>
        <v>0</v>
      </c>
      <c r="BH457" s="228">
        <f>IF(N457="sníž. přenesená",J457,0)</f>
        <v>0</v>
      </c>
      <c r="BI457" s="228">
        <f>IF(N457="nulová",J457,0)</f>
        <v>0</v>
      </c>
      <c r="BJ457" s="18" t="s">
        <v>82</v>
      </c>
      <c r="BK457" s="228">
        <f>ROUND(I457*H457,2)</f>
        <v>0</v>
      </c>
      <c r="BL457" s="18" t="s">
        <v>228</v>
      </c>
      <c r="BM457" s="18" t="s">
        <v>634</v>
      </c>
    </row>
    <row r="458" spans="2:47" s="1" customFormat="1" ht="12">
      <c r="B458" s="39"/>
      <c r="C458" s="40"/>
      <c r="D458" s="229" t="s">
        <v>230</v>
      </c>
      <c r="E458" s="40"/>
      <c r="F458" s="230" t="s">
        <v>635</v>
      </c>
      <c r="G458" s="40"/>
      <c r="H458" s="40"/>
      <c r="I458" s="144"/>
      <c r="J458" s="40"/>
      <c r="K458" s="40"/>
      <c r="L458" s="44"/>
      <c r="M458" s="231"/>
      <c r="N458" s="80"/>
      <c r="O458" s="80"/>
      <c r="P458" s="80"/>
      <c r="Q458" s="80"/>
      <c r="R458" s="80"/>
      <c r="S458" s="80"/>
      <c r="T458" s="81"/>
      <c r="AT458" s="18" t="s">
        <v>230</v>
      </c>
      <c r="AU458" s="18" t="s">
        <v>84</v>
      </c>
    </row>
    <row r="459" spans="2:51" s="13" customFormat="1" ht="12">
      <c r="B459" s="242"/>
      <c r="C459" s="243"/>
      <c r="D459" s="229" t="s">
        <v>232</v>
      </c>
      <c r="E459" s="244" t="s">
        <v>21</v>
      </c>
      <c r="F459" s="245" t="s">
        <v>636</v>
      </c>
      <c r="G459" s="243"/>
      <c r="H459" s="246">
        <v>8.736</v>
      </c>
      <c r="I459" s="247"/>
      <c r="J459" s="243"/>
      <c r="K459" s="243"/>
      <c r="L459" s="248"/>
      <c r="M459" s="249"/>
      <c r="N459" s="250"/>
      <c r="O459" s="250"/>
      <c r="P459" s="250"/>
      <c r="Q459" s="250"/>
      <c r="R459" s="250"/>
      <c r="S459" s="250"/>
      <c r="T459" s="251"/>
      <c r="AT459" s="252" t="s">
        <v>232</v>
      </c>
      <c r="AU459" s="252" t="s">
        <v>84</v>
      </c>
      <c r="AV459" s="13" t="s">
        <v>84</v>
      </c>
      <c r="AW459" s="13" t="s">
        <v>35</v>
      </c>
      <c r="AX459" s="13" t="s">
        <v>75</v>
      </c>
      <c r="AY459" s="252" t="s">
        <v>221</v>
      </c>
    </row>
    <row r="460" spans="2:51" s="13" customFormat="1" ht="12">
      <c r="B460" s="242"/>
      <c r="C460" s="243"/>
      <c r="D460" s="229" t="s">
        <v>232</v>
      </c>
      <c r="E460" s="244" t="s">
        <v>21</v>
      </c>
      <c r="F460" s="245" t="s">
        <v>637</v>
      </c>
      <c r="G460" s="243"/>
      <c r="H460" s="246">
        <v>6.681</v>
      </c>
      <c r="I460" s="247"/>
      <c r="J460" s="243"/>
      <c r="K460" s="243"/>
      <c r="L460" s="248"/>
      <c r="M460" s="249"/>
      <c r="N460" s="250"/>
      <c r="O460" s="250"/>
      <c r="P460" s="250"/>
      <c r="Q460" s="250"/>
      <c r="R460" s="250"/>
      <c r="S460" s="250"/>
      <c r="T460" s="251"/>
      <c r="AT460" s="252" t="s">
        <v>232</v>
      </c>
      <c r="AU460" s="252" t="s">
        <v>84</v>
      </c>
      <c r="AV460" s="13" t="s">
        <v>84</v>
      </c>
      <c r="AW460" s="13" t="s">
        <v>35</v>
      </c>
      <c r="AX460" s="13" t="s">
        <v>75</v>
      </c>
      <c r="AY460" s="252" t="s">
        <v>221</v>
      </c>
    </row>
    <row r="461" spans="2:51" s="14" customFormat="1" ht="12">
      <c r="B461" s="253"/>
      <c r="C461" s="254"/>
      <c r="D461" s="229" t="s">
        <v>232</v>
      </c>
      <c r="E461" s="255" t="s">
        <v>21</v>
      </c>
      <c r="F461" s="256" t="s">
        <v>235</v>
      </c>
      <c r="G461" s="254"/>
      <c r="H461" s="257">
        <v>15.417</v>
      </c>
      <c r="I461" s="258"/>
      <c r="J461" s="254"/>
      <c r="K461" s="254"/>
      <c r="L461" s="259"/>
      <c r="M461" s="260"/>
      <c r="N461" s="261"/>
      <c r="O461" s="261"/>
      <c r="P461" s="261"/>
      <c r="Q461" s="261"/>
      <c r="R461" s="261"/>
      <c r="S461" s="261"/>
      <c r="T461" s="262"/>
      <c r="AT461" s="263" t="s">
        <v>232</v>
      </c>
      <c r="AU461" s="263" t="s">
        <v>84</v>
      </c>
      <c r="AV461" s="14" t="s">
        <v>228</v>
      </c>
      <c r="AW461" s="14" t="s">
        <v>35</v>
      </c>
      <c r="AX461" s="14" t="s">
        <v>82</v>
      </c>
      <c r="AY461" s="263" t="s">
        <v>221</v>
      </c>
    </row>
    <row r="462" spans="2:65" s="1" customFormat="1" ht="16.5" customHeight="1">
      <c r="B462" s="39"/>
      <c r="C462" s="217" t="s">
        <v>638</v>
      </c>
      <c r="D462" s="217" t="s">
        <v>223</v>
      </c>
      <c r="E462" s="218" t="s">
        <v>639</v>
      </c>
      <c r="F462" s="219" t="s">
        <v>640</v>
      </c>
      <c r="G462" s="220" t="s">
        <v>358</v>
      </c>
      <c r="H462" s="221">
        <v>15.417</v>
      </c>
      <c r="I462" s="222"/>
      <c r="J462" s="223">
        <f>ROUND(I462*H462,2)</f>
        <v>0</v>
      </c>
      <c r="K462" s="219" t="s">
        <v>227</v>
      </c>
      <c r="L462" s="44"/>
      <c r="M462" s="224" t="s">
        <v>21</v>
      </c>
      <c r="N462" s="225" t="s">
        <v>46</v>
      </c>
      <c r="O462" s="80"/>
      <c r="P462" s="226">
        <f>O462*H462</f>
        <v>0</v>
      </c>
      <c r="Q462" s="226">
        <v>0</v>
      </c>
      <c r="R462" s="226">
        <f>Q462*H462</f>
        <v>0</v>
      </c>
      <c r="S462" s="226">
        <v>0</v>
      </c>
      <c r="T462" s="227">
        <f>S462*H462</f>
        <v>0</v>
      </c>
      <c r="AR462" s="18" t="s">
        <v>228</v>
      </c>
      <c r="AT462" s="18" t="s">
        <v>223</v>
      </c>
      <c r="AU462" s="18" t="s">
        <v>84</v>
      </c>
      <c r="AY462" s="18" t="s">
        <v>221</v>
      </c>
      <c r="BE462" s="228">
        <f>IF(N462="základní",J462,0)</f>
        <v>0</v>
      </c>
      <c r="BF462" s="228">
        <f>IF(N462="snížená",J462,0)</f>
        <v>0</v>
      </c>
      <c r="BG462" s="228">
        <f>IF(N462="zákl. přenesená",J462,0)</f>
        <v>0</v>
      </c>
      <c r="BH462" s="228">
        <f>IF(N462="sníž. přenesená",J462,0)</f>
        <v>0</v>
      </c>
      <c r="BI462" s="228">
        <f>IF(N462="nulová",J462,0)</f>
        <v>0</v>
      </c>
      <c r="BJ462" s="18" t="s">
        <v>82</v>
      </c>
      <c r="BK462" s="228">
        <f>ROUND(I462*H462,2)</f>
        <v>0</v>
      </c>
      <c r="BL462" s="18" t="s">
        <v>228</v>
      </c>
      <c r="BM462" s="18" t="s">
        <v>641</v>
      </c>
    </row>
    <row r="463" spans="2:47" s="1" customFormat="1" ht="12">
      <c r="B463" s="39"/>
      <c r="C463" s="40"/>
      <c r="D463" s="229" t="s">
        <v>230</v>
      </c>
      <c r="E463" s="40"/>
      <c r="F463" s="230" t="s">
        <v>635</v>
      </c>
      <c r="G463" s="40"/>
      <c r="H463" s="40"/>
      <c r="I463" s="144"/>
      <c r="J463" s="40"/>
      <c r="K463" s="40"/>
      <c r="L463" s="44"/>
      <c r="M463" s="231"/>
      <c r="N463" s="80"/>
      <c r="O463" s="80"/>
      <c r="P463" s="80"/>
      <c r="Q463" s="80"/>
      <c r="R463" s="80"/>
      <c r="S463" s="80"/>
      <c r="T463" s="81"/>
      <c r="AT463" s="18" t="s">
        <v>230</v>
      </c>
      <c r="AU463" s="18" t="s">
        <v>84</v>
      </c>
    </row>
    <row r="464" spans="2:63" s="11" customFormat="1" ht="22.8" customHeight="1">
      <c r="B464" s="201"/>
      <c r="C464" s="202"/>
      <c r="D464" s="203" t="s">
        <v>74</v>
      </c>
      <c r="E464" s="215" t="s">
        <v>271</v>
      </c>
      <c r="F464" s="215" t="s">
        <v>642</v>
      </c>
      <c r="G464" s="202"/>
      <c r="H464" s="202"/>
      <c r="I464" s="205"/>
      <c r="J464" s="216">
        <f>BK464</f>
        <v>0</v>
      </c>
      <c r="K464" s="202"/>
      <c r="L464" s="207"/>
      <c r="M464" s="208"/>
      <c r="N464" s="209"/>
      <c r="O464" s="209"/>
      <c r="P464" s="210">
        <f>SUM(P465:P644)</f>
        <v>0</v>
      </c>
      <c r="Q464" s="209"/>
      <c r="R464" s="210">
        <f>SUM(R465:R644)</f>
        <v>105.16435818000001</v>
      </c>
      <c r="S464" s="209"/>
      <c r="T464" s="211">
        <f>SUM(T465:T644)</f>
        <v>0</v>
      </c>
      <c r="AR464" s="212" t="s">
        <v>82</v>
      </c>
      <c r="AT464" s="213" t="s">
        <v>74</v>
      </c>
      <c r="AU464" s="213" t="s">
        <v>82</v>
      </c>
      <c r="AY464" s="212" t="s">
        <v>221</v>
      </c>
      <c r="BK464" s="214">
        <f>SUM(BK465:BK644)</f>
        <v>0</v>
      </c>
    </row>
    <row r="465" spans="2:65" s="1" customFormat="1" ht="16.5" customHeight="1">
      <c r="B465" s="39"/>
      <c r="C465" s="217" t="s">
        <v>643</v>
      </c>
      <c r="D465" s="217" t="s">
        <v>223</v>
      </c>
      <c r="E465" s="218" t="s">
        <v>644</v>
      </c>
      <c r="F465" s="219" t="s">
        <v>645</v>
      </c>
      <c r="G465" s="220" t="s">
        <v>358</v>
      </c>
      <c r="H465" s="221">
        <v>3.12</v>
      </c>
      <c r="I465" s="222"/>
      <c r="J465" s="223">
        <f>ROUND(I465*H465,2)</f>
        <v>0</v>
      </c>
      <c r="K465" s="219" t="s">
        <v>227</v>
      </c>
      <c r="L465" s="44"/>
      <c r="M465" s="224" t="s">
        <v>21</v>
      </c>
      <c r="N465" s="225" t="s">
        <v>46</v>
      </c>
      <c r="O465" s="80"/>
      <c r="P465" s="226">
        <f>O465*H465</f>
        <v>0</v>
      </c>
      <c r="Q465" s="226">
        <v>0.00735</v>
      </c>
      <c r="R465" s="226">
        <f>Q465*H465</f>
        <v>0.022932</v>
      </c>
      <c r="S465" s="226">
        <v>0</v>
      </c>
      <c r="T465" s="227">
        <f>S465*H465</f>
        <v>0</v>
      </c>
      <c r="AR465" s="18" t="s">
        <v>228</v>
      </c>
      <c r="AT465" s="18" t="s">
        <v>223</v>
      </c>
      <c r="AU465" s="18" t="s">
        <v>84</v>
      </c>
      <c r="AY465" s="18" t="s">
        <v>221</v>
      </c>
      <c r="BE465" s="228">
        <f>IF(N465="základní",J465,0)</f>
        <v>0</v>
      </c>
      <c r="BF465" s="228">
        <f>IF(N465="snížená",J465,0)</f>
        <v>0</v>
      </c>
      <c r="BG465" s="228">
        <f>IF(N465="zákl. přenesená",J465,0)</f>
        <v>0</v>
      </c>
      <c r="BH465" s="228">
        <f>IF(N465="sníž. přenesená",J465,0)</f>
        <v>0</v>
      </c>
      <c r="BI465" s="228">
        <f>IF(N465="nulová",J465,0)</f>
        <v>0</v>
      </c>
      <c r="BJ465" s="18" t="s">
        <v>82</v>
      </c>
      <c r="BK465" s="228">
        <f>ROUND(I465*H465,2)</f>
        <v>0</v>
      </c>
      <c r="BL465" s="18" t="s">
        <v>228</v>
      </c>
      <c r="BM465" s="18" t="s">
        <v>646</v>
      </c>
    </row>
    <row r="466" spans="2:51" s="12" customFormat="1" ht="12">
      <c r="B466" s="232"/>
      <c r="C466" s="233"/>
      <c r="D466" s="229" t="s">
        <v>232</v>
      </c>
      <c r="E466" s="234" t="s">
        <v>21</v>
      </c>
      <c r="F466" s="235" t="s">
        <v>233</v>
      </c>
      <c r="G466" s="233"/>
      <c r="H466" s="234" t="s">
        <v>21</v>
      </c>
      <c r="I466" s="236"/>
      <c r="J466" s="233"/>
      <c r="K466" s="233"/>
      <c r="L466" s="237"/>
      <c r="M466" s="238"/>
      <c r="N466" s="239"/>
      <c r="O466" s="239"/>
      <c r="P466" s="239"/>
      <c r="Q466" s="239"/>
      <c r="R466" s="239"/>
      <c r="S466" s="239"/>
      <c r="T466" s="240"/>
      <c r="AT466" s="241" t="s">
        <v>232</v>
      </c>
      <c r="AU466" s="241" t="s">
        <v>84</v>
      </c>
      <c r="AV466" s="12" t="s">
        <v>82</v>
      </c>
      <c r="AW466" s="12" t="s">
        <v>35</v>
      </c>
      <c r="AX466" s="12" t="s">
        <v>75</v>
      </c>
      <c r="AY466" s="241" t="s">
        <v>221</v>
      </c>
    </row>
    <row r="467" spans="2:51" s="13" customFormat="1" ht="12">
      <c r="B467" s="242"/>
      <c r="C467" s="243"/>
      <c r="D467" s="229" t="s">
        <v>232</v>
      </c>
      <c r="E467" s="244" t="s">
        <v>21</v>
      </c>
      <c r="F467" s="245" t="s">
        <v>647</v>
      </c>
      <c r="G467" s="243"/>
      <c r="H467" s="246">
        <v>3.12</v>
      </c>
      <c r="I467" s="247"/>
      <c r="J467" s="243"/>
      <c r="K467" s="243"/>
      <c r="L467" s="248"/>
      <c r="M467" s="249"/>
      <c r="N467" s="250"/>
      <c r="O467" s="250"/>
      <c r="P467" s="250"/>
      <c r="Q467" s="250"/>
      <c r="R467" s="250"/>
      <c r="S467" s="250"/>
      <c r="T467" s="251"/>
      <c r="AT467" s="252" t="s">
        <v>232</v>
      </c>
      <c r="AU467" s="252" t="s">
        <v>84</v>
      </c>
      <c r="AV467" s="13" t="s">
        <v>84</v>
      </c>
      <c r="AW467" s="13" t="s">
        <v>35</v>
      </c>
      <c r="AX467" s="13" t="s">
        <v>75</v>
      </c>
      <c r="AY467" s="252" t="s">
        <v>221</v>
      </c>
    </row>
    <row r="468" spans="2:51" s="14" customFormat="1" ht="12">
      <c r="B468" s="253"/>
      <c r="C468" s="254"/>
      <c r="D468" s="229" t="s">
        <v>232</v>
      </c>
      <c r="E468" s="255" t="s">
        <v>21</v>
      </c>
      <c r="F468" s="256" t="s">
        <v>235</v>
      </c>
      <c r="G468" s="254"/>
      <c r="H468" s="257">
        <v>3.12</v>
      </c>
      <c r="I468" s="258"/>
      <c r="J468" s="254"/>
      <c r="K468" s="254"/>
      <c r="L468" s="259"/>
      <c r="M468" s="260"/>
      <c r="N468" s="261"/>
      <c r="O468" s="261"/>
      <c r="P468" s="261"/>
      <c r="Q468" s="261"/>
      <c r="R468" s="261"/>
      <c r="S468" s="261"/>
      <c r="T468" s="262"/>
      <c r="AT468" s="263" t="s">
        <v>232</v>
      </c>
      <c r="AU468" s="263" t="s">
        <v>84</v>
      </c>
      <c r="AV468" s="14" t="s">
        <v>228</v>
      </c>
      <c r="AW468" s="14" t="s">
        <v>35</v>
      </c>
      <c r="AX468" s="14" t="s">
        <v>82</v>
      </c>
      <c r="AY468" s="263" t="s">
        <v>221</v>
      </c>
    </row>
    <row r="469" spans="2:65" s="1" customFormat="1" ht="22.5" customHeight="1">
      <c r="B469" s="39"/>
      <c r="C469" s="217" t="s">
        <v>648</v>
      </c>
      <c r="D469" s="217" t="s">
        <v>223</v>
      </c>
      <c r="E469" s="218" t="s">
        <v>649</v>
      </c>
      <c r="F469" s="219" t="s">
        <v>650</v>
      </c>
      <c r="G469" s="220" t="s">
        <v>358</v>
      </c>
      <c r="H469" s="221">
        <v>3.12</v>
      </c>
      <c r="I469" s="222"/>
      <c r="J469" s="223">
        <f>ROUND(I469*H469,2)</f>
        <v>0</v>
      </c>
      <c r="K469" s="219" t="s">
        <v>227</v>
      </c>
      <c r="L469" s="44"/>
      <c r="M469" s="224" t="s">
        <v>21</v>
      </c>
      <c r="N469" s="225" t="s">
        <v>46</v>
      </c>
      <c r="O469" s="80"/>
      <c r="P469" s="226">
        <f>O469*H469</f>
        <v>0</v>
      </c>
      <c r="Q469" s="226">
        <v>0.01733</v>
      </c>
      <c r="R469" s="226">
        <f>Q469*H469</f>
        <v>0.05406960000000001</v>
      </c>
      <c r="S469" s="226">
        <v>0</v>
      </c>
      <c r="T469" s="227">
        <f>S469*H469</f>
        <v>0</v>
      </c>
      <c r="AR469" s="18" t="s">
        <v>228</v>
      </c>
      <c r="AT469" s="18" t="s">
        <v>223</v>
      </c>
      <c r="AU469" s="18" t="s">
        <v>84</v>
      </c>
      <c r="AY469" s="18" t="s">
        <v>221</v>
      </c>
      <c r="BE469" s="228">
        <f>IF(N469="základní",J469,0)</f>
        <v>0</v>
      </c>
      <c r="BF469" s="228">
        <f>IF(N469="snížená",J469,0)</f>
        <v>0</v>
      </c>
      <c r="BG469" s="228">
        <f>IF(N469="zákl. přenesená",J469,0)</f>
        <v>0</v>
      </c>
      <c r="BH469" s="228">
        <f>IF(N469="sníž. přenesená",J469,0)</f>
        <v>0</v>
      </c>
      <c r="BI469" s="228">
        <f>IF(N469="nulová",J469,0)</f>
        <v>0</v>
      </c>
      <c r="BJ469" s="18" t="s">
        <v>82</v>
      </c>
      <c r="BK469" s="228">
        <f>ROUND(I469*H469,2)</f>
        <v>0</v>
      </c>
      <c r="BL469" s="18" t="s">
        <v>228</v>
      </c>
      <c r="BM469" s="18" t="s">
        <v>651</v>
      </c>
    </row>
    <row r="470" spans="2:47" s="1" customFormat="1" ht="12">
      <c r="B470" s="39"/>
      <c r="C470" s="40"/>
      <c r="D470" s="229" t="s">
        <v>230</v>
      </c>
      <c r="E470" s="40"/>
      <c r="F470" s="230" t="s">
        <v>652</v>
      </c>
      <c r="G470" s="40"/>
      <c r="H470" s="40"/>
      <c r="I470" s="144"/>
      <c r="J470" s="40"/>
      <c r="K470" s="40"/>
      <c r="L470" s="44"/>
      <c r="M470" s="231"/>
      <c r="N470" s="80"/>
      <c r="O470" s="80"/>
      <c r="P470" s="80"/>
      <c r="Q470" s="80"/>
      <c r="R470" s="80"/>
      <c r="S470" s="80"/>
      <c r="T470" s="81"/>
      <c r="AT470" s="18" t="s">
        <v>230</v>
      </c>
      <c r="AU470" s="18" t="s">
        <v>84</v>
      </c>
    </row>
    <row r="471" spans="2:51" s="12" customFormat="1" ht="12">
      <c r="B471" s="232"/>
      <c r="C471" s="233"/>
      <c r="D471" s="229" t="s">
        <v>232</v>
      </c>
      <c r="E471" s="234" t="s">
        <v>21</v>
      </c>
      <c r="F471" s="235" t="s">
        <v>233</v>
      </c>
      <c r="G471" s="233"/>
      <c r="H471" s="234" t="s">
        <v>21</v>
      </c>
      <c r="I471" s="236"/>
      <c r="J471" s="233"/>
      <c r="K471" s="233"/>
      <c r="L471" s="237"/>
      <c r="M471" s="238"/>
      <c r="N471" s="239"/>
      <c r="O471" s="239"/>
      <c r="P471" s="239"/>
      <c r="Q471" s="239"/>
      <c r="R471" s="239"/>
      <c r="S471" s="239"/>
      <c r="T471" s="240"/>
      <c r="AT471" s="241" t="s">
        <v>232</v>
      </c>
      <c r="AU471" s="241" t="s">
        <v>84</v>
      </c>
      <c r="AV471" s="12" t="s">
        <v>82</v>
      </c>
      <c r="AW471" s="12" t="s">
        <v>35</v>
      </c>
      <c r="AX471" s="12" t="s">
        <v>75</v>
      </c>
      <c r="AY471" s="241" t="s">
        <v>221</v>
      </c>
    </row>
    <row r="472" spans="2:51" s="13" customFormat="1" ht="12">
      <c r="B472" s="242"/>
      <c r="C472" s="243"/>
      <c r="D472" s="229" t="s">
        <v>232</v>
      </c>
      <c r="E472" s="244" t="s">
        <v>21</v>
      </c>
      <c r="F472" s="245" t="s">
        <v>647</v>
      </c>
      <c r="G472" s="243"/>
      <c r="H472" s="246">
        <v>3.12</v>
      </c>
      <c r="I472" s="247"/>
      <c r="J472" s="243"/>
      <c r="K472" s="243"/>
      <c r="L472" s="248"/>
      <c r="M472" s="249"/>
      <c r="N472" s="250"/>
      <c r="O472" s="250"/>
      <c r="P472" s="250"/>
      <c r="Q472" s="250"/>
      <c r="R472" s="250"/>
      <c r="S472" s="250"/>
      <c r="T472" s="251"/>
      <c r="AT472" s="252" t="s">
        <v>232</v>
      </c>
      <c r="AU472" s="252" t="s">
        <v>84</v>
      </c>
      <c r="AV472" s="13" t="s">
        <v>84</v>
      </c>
      <c r="AW472" s="13" t="s">
        <v>35</v>
      </c>
      <c r="AX472" s="13" t="s">
        <v>75</v>
      </c>
      <c r="AY472" s="252" t="s">
        <v>221</v>
      </c>
    </row>
    <row r="473" spans="2:51" s="14" customFormat="1" ht="12">
      <c r="B473" s="253"/>
      <c r="C473" s="254"/>
      <c r="D473" s="229" t="s">
        <v>232</v>
      </c>
      <c r="E473" s="255" t="s">
        <v>21</v>
      </c>
      <c r="F473" s="256" t="s">
        <v>235</v>
      </c>
      <c r="G473" s="254"/>
      <c r="H473" s="257">
        <v>3.12</v>
      </c>
      <c r="I473" s="258"/>
      <c r="J473" s="254"/>
      <c r="K473" s="254"/>
      <c r="L473" s="259"/>
      <c r="M473" s="260"/>
      <c r="N473" s="261"/>
      <c r="O473" s="261"/>
      <c r="P473" s="261"/>
      <c r="Q473" s="261"/>
      <c r="R473" s="261"/>
      <c r="S473" s="261"/>
      <c r="T473" s="262"/>
      <c r="AT473" s="263" t="s">
        <v>232</v>
      </c>
      <c r="AU473" s="263" t="s">
        <v>84</v>
      </c>
      <c r="AV473" s="14" t="s">
        <v>228</v>
      </c>
      <c r="AW473" s="14" t="s">
        <v>35</v>
      </c>
      <c r="AX473" s="14" t="s">
        <v>82</v>
      </c>
      <c r="AY473" s="263" t="s">
        <v>221</v>
      </c>
    </row>
    <row r="474" spans="2:65" s="1" customFormat="1" ht="22.5" customHeight="1">
      <c r="B474" s="39"/>
      <c r="C474" s="217" t="s">
        <v>653</v>
      </c>
      <c r="D474" s="217" t="s">
        <v>223</v>
      </c>
      <c r="E474" s="218" t="s">
        <v>654</v>
      </c>
      <c r="F474" s="219" t="s">
        <v>655</v>
      </c>
      <c r="G474" s="220" t="s">
        <v>358</v>
      </c>
      <c r="H474" s="221">
        <v>40.824</v>
      </c>
      <c r="I474" s="222"/>
      <c r="J474" s="223">
        <f>ROUND(I474*H474,2)</f>
        <v>0</v>
      </c>
      <c r="K474" s="219" t="s">
        <v>227</v>
      </c>
      <c r="L474" s="44"/>
      <c r="M474" s="224" t="s">
        <v>21</v>
      </c>
      <c r="N474" s="225" t="s">
        <v>46</v>
      </c>
      <c r="O474" s="80"/>
      <c r="P474" s="226">
        <f>O474*H474</f>
        <v>0</v>
      </c>
      <c r="Q474" s="226">
        <v>0.01838</v>
      </c>
      <c r="R474" s="226">
        <f>Q474*H474</f>
        <v>0.75034512</v>
      </c>
      <c r="S474" s="226">
        <v>0</v>
      </c>
      <c r="T474" s="227">
        <f>S474*H474</f>
        <v>0</v>
      </c>
      <c r="AR474" s="18" t="s">
        <v>228</v>
      </c>
      <c r="AT474" s="18" t="s">
        <v>223</v>
      </c>
      <c r="AU474" s="18" t="s">
        <v>84</v>
      </c>
      <c r="AY474" s="18" t="s">
        <v>221</v>
      </c>
      <c r="BE474" s="228">
        <f>IF(N474="základní",J474,0)</f>
        <v>0</v>
      </c>
      <c r="BF474" s="228">
        <f>IF(N474="snížená",J474,0)</f>
        <v>0</v>
      </c>
      <c r="BG474" s="228">
        <f>IF(N474="zákl. přenesená",J474,0)</f>
        <v>0</v>
      </c>
      <c r="BH474" s="228">
        <f>IF(N474="sníž. přenesená",J474,0)</f>
        <v>0</v>
      </c>
      <c r="BI474" s="228">
        <f>IF(N474="nulová",J474,0)</f>
        <v>0</v>
      </c>
      <c r="BJ474" s="18" t="s">
        <v>82</v>
      </c>
      <c r="BK474" s="228">
        <f>ROUND(I474*H474,2)</f>
        <v>0</v>
      </c>
      <c r="BL474" s="18" t="s">
        <v>228</v>
      </c>
      <c r="BM474" s="18" t="s">
        <v>656</v>
      </c>
    </row>
    <row r="475" spans="2:47" s="1" customFormat="1" ht="12">
      <c r="B475" s="39"/>
      <c r="C475" s="40"/>
      <c r="D475" s="229" t="s">
        <v>230</v>
      </c>
      <c r="E475" s="40"/>
      <c r="F475" s="230" t="s">
        <v>657</v>
      </c>
      <c r="G475" s="40"/>
      <c r="H475" s="40"/>
      <c r="I475" s="144"/>
      <c r="J475" s="40"/>
      <c r="K475" s="40"/>
      <c r="L475" s="44"/>
      <c r="M475" s="231"/>
      <c r="N475" s="80"/>
      <c r="O475" s="80"/>
      <c r="P475" s="80"/>
      <c r="Q475" s="80"/>
      <c r="R475" s="80"/>
      <c r="S475" s="80"/>
      <c r="T475" s="81"/>
      <c r="AT475" s="18" t="s">
        <v>230</v>
      </c>
      <c r="AU475" s="18" t="s">
        <v>84</v>
      </c>
    </row>
    <row r="476" spans="2:51" s="12" customFormat="1" ht="12">
      <c r="B476" s="232"/>
      <c r="C476" s="233"/>
      <c r="D476" s="229" t="s">
        <v>232</v>
      </c>
      <c r="E476" s="234" t="s">
        <v>21</v>
      </c>
      <c r="F476" s="235" t="s">
        <v>658</v>
      </c>
      <c r="G476" s="233"/>
      <c r="H476" s="234" t="s">
        <v>21</v>
      </c>
      <c r="I476" s="236"/>
      <c r="J476" s="233"/>
      <c r="K476" s="233"/>
      <c r="L476" s="237"/>
      <c r="M476" s="238"/>
      <c r="N476" s="239"/>
      <c r="O476" s="239"/>
      <c r="P476" s="239"/>
      <c r="Q476" s="239"/>
      <c r="R476" s="239"/>
      <c r="S476" s="239"/>
      <c r="T476" s="240"/>
      <c r="AT476" s="241" t="s">
        <v>232</v>
      </c>
      <c r="AU476" s="241" t="s">
        <v>84</v>
      </c>
      <c r="AV476" s="12" t="s">
        <v>82</v>
      </c>
      <c r="AW476" s="12" t="s">
        <v>35</v>
      </c>
      <c r="AX476" s="12" t="s">
        <v>75</v>
      </c>
      <c r="AY476" s="241" t="s">
        <v>221</v>
      </c>
    </row>
    <row r="477" spans="2:51" s="13" customFormat="1" ht="12">
      <c r="B477" s="242"/>
      <c r="C477" s="243"/>
      <c r="D477" s="229" t="s">
        <v>232</v>
      </c>
      <c r="E477" s="244" t="s">
        <v>21</v>
      </c>
      <c r="F477" s="245" t="s">
        <v>659</v>
      </c>
      <c r="G477" s="243"/>
      <c r="H477" s="246">
        <v>13.58</v>
      </c>
      <c r="I477" s="247"/>
      <c r="J477" s="243"/>
      <c r="K477" s="243"/>
      <c r="L477" s="248"/>
      <c r="M477" s="249"/>
      <c r="N477" s="250"/>
      <c r="O477" s="250"/>
      <c r="P477" s="250"/>
      <c r="Q477" s="250"/>
      <c r="R477" s="250"/>
      <c r="S477" s="250"/>
      <c r="T477" s="251"/>
      <c r="AT477" s="252" t="s">
        <v>232</v>
      </c>
      <c r="AU477" s="252" t="s">
        <v>84</v>
      </c>
      <c r="AV477" s="13" t="s">
        <v>84</v>
      </c>
      <c r="AW477" s="13" t="s">
        <v>35</v>
      </c>
      <c r="AX477" s="13" t="s">
        <v>75</v>
      </c>
      <c r="AY477" s="252" t="s">
        <v>221</v>
      </c>
    </row>
    <row r="478" spans="2:51" s="13" customFormat="1" ht="12">
      <c r="B478" s="242"/>
      <c r="C478" s="243"/>
      <c r="D478" s="229" t="s">
        <v>232</v>
      </c>
      <c r="E478" s="244" t="s">
        <v>21</v>
      </c>
      <c r="F478" s="245" t="s">
        <v>660</v>
      </c>
      <c r="G478" s="243"/>
      <c r="H478" s="246">
        <v>3.92</v>
      </c>
      <c r="I478" s="247"/>
      <c r="J478" s="243"/>
      <c r="K478" s="243"/>
      <c r="L478" s="248"/>
      <c r="M478" s="249"/>
      <c r="N478" s="250"/>
      <c r="O478" s="250"/>
      <c r="P478" s="250"/>
      <c r="Q478" s="250"/>
      <c r="R478" s="250"/>
      <c r="S478" s="250"/>
      <c r="T478" s="251"/>
      <c r="AT478" s="252" t="s">
        <v>232</v>
      </c>
      <c r="AU478" s="252" t="s">
        <v>84</v>
      </c>
      <c r="AV478" s="13" t="s">
        <v>84</v>
      </c>
      <c r="AW478" s="13" t="s">
        <v>35</v>
      </c>
      <c r="AX478" s="13" t="s">
        <v>75</v>
      </c>
      <c r="AY478" s="252" t="s">
        <v>221</v>
      </c>
    </row>
    <row r="479" spans="2:51" s="12" customFormat="1" ht="12">
      <c r="B479" s="232"/>
      <c r="C479" s="233"/>
      <c r="D479" s="229" t="s">
        <v>232</v>
      </c>
      <c r="E479" s="234" t="s">
        <v>21</v>
      </c>
      <c r="F479" s="235" t="s">
        <v>661</v>
      </c>
      <c r="G479" s="233"/>
      <c r="H479" s="234" t="s">
        <v>21</v>
      </c>
      <c r="I479" s="236"/>
      <c r="J479" s="233"/>
      <c r="K479" s="233"/>
      <c r="L479" s="237"/>
      <c r="M479" s="238"/>
      <c r="N479" s="239"/>
      <c r="O479" s="239"/>
      <c r="P479" s="239"/>
      <c r="Q479" s="239"/>
      <c r="R479" s="239"/>
      <c r="S479" s="239"/>
      <c r="T479" s="240"/>
      <c r="AT479" s="241" t="s">
        <v>232</v>
      </c>
      <c r="AU479" s="241" t="s">
        <v>84</v>
      </c>
      <c r="AV479" s="12" t="s">
        <v>82</v>
      </c>
      <c r="AW479" s="12" t="s">
        <v>35</v>
      </c>
      <c r="AX479" s="12" t="s">
        <v>75</v>
      </c>
      <c r="AY479" s="241" t="s">
        <v>221</v>
      </c>
    </row>
    <row r="480" spans="2:51" s="13" customFormat="1" ht="12">
      <c r="B480" s="242"/>
      <c r="C480" s="243"/>
      <c r="D480" s="229" t="s">
        <v>232</v>
      </c>
      <c r="E480" s="244" t="s">
        <v>21</v>
      </c>
      <c r="F480" s="245" t="s">
        <v>662</v>
      </c>
      <c r="G480" s="243"/>
      <c r="H480" s="246">
        <v>17.544</v>
      </c>
      <c r="I480" s="247"/>
      <c r="J480" s="243"/>
      <c r="K480" s="243"/>
      <c r="L480" s="248"/>
      <c r="M480" s="249"/>
      <c r="N480" s="250"/>
      <c r="O480" s="250"/>
      <c r="P480" s="250"/>
      <c r="Q480" s="250"/>
      <c r="R480" s="250"/>
      <c r="S480" s="250"/>
      <c r="T480" s="251"/>
      <c r="AT480" s="252" t="s">
        <v>232</v>
      </c>
      <c r="AU480" s="252" t="s">
        <v>84</v>
      </c>
      <c r="AV480" s="13" t="s">
        <v>84</v>
      </c>
      <c r="AW480" s="13" t="s">
        <v>35</v>
      </c>
      <c r="AX480" s="13" t="s">
        <v>75</v>
      </c>
      <c r="AY480" s="252" t="s">
        <v>221</v>
      </c>
    </row>
    <row r="481" spans="2:51" s="13" customFormat="1" ht="12">
      <c r="B481" s="242"/>
      <c r="C481" s="243"/>
      <c r="D481" s="229" t="s">
        <v>232</v>
      </c>
      <c r="E481" s="244" t="s">
        <v>21</v>
      </c>
      <c r="F481" s="245" t="s">
        <v>663</v>
      </c>
      <c r="G481" s="243"/>
      <c r="H481" s="246">
        <v>5.78</v>
      </c>
      <c r="I481" s="247"/>
      <c r="J481" s="243"/>
      <c r="K481" s="243"/>
      <c r="L481" s="248"/>
      <c r="M481" s="249"/>
      <c r="N481" s="250"/>
      <c r="O481" s="250"/>
      <c r="P481" s="250"/>
      <c r="Q481" s="250"/>
      <c r="R481" s="250"/>
      <c r="S481" s="250"/>
      <c r="T481" s="251"/>
      <c r="AT481" s="252" t="s">
        <v>232</v>
      </c>
      <c r="AU481" s="252" t="s">
        <v>84</v>
      </c>
      <c r="AV481" s="13" t="s">
        <v>84</v>
      </c>
      <c r="AW481" s="13" t="s">
        <v>35</v>
      </c>
      <c r="AX481" s="13" t="s">
        <v>75</v>
      </c>
      <c r="AY481" s="252" t="s">
        <v>221</v>
      </c>
    </row>
    <row r="482" spans="2:51" s="14" customFormat="1" ht="12">
      <c r="B482" s="253"/>
      <c r="C482" s="254"/>
      <c r="D482" s="229" t="s">
        <v>232</v>
      </c>
      <c r="E482" s="255" t="s">
        <v>21</v>
      </c>
      <c r="F482" s="256" t="s">
        <v>235</v>
      </c>
      <c r="G482" s="254"/>
      <c r="H482" s="257">
        <v>40.824</v>
      </c>
      <c r="I482" s="258"/>
      <c r="J482" s="254"/>
      <c r="K482" s="254"/>
      <c r="L482" s="259"/>
      <c r="M482" s="260"/>
      <c r="N482" s="261"/>
      <c r="O482" s="261"/>
      <c r="P482" s="261"/>
      <c r="Q482" s="261"/>
      <c r="R482" s="261"/>
      <c r="S482" s="261"/>
      <c r="T482" s="262"/>
      <c r="AT482" s="263" t="s">
        <v>232</v>
      </c>
      <c r="AU482" s="263" t="s">
        <v>84</v>
      </c>
      <c r="AV482" s="14" t="s">
        <v>228</v>
      </c>
      <c r="AW482" s="14" t="s">
        <v>35</v>
      </c>
      <c r="AX482" s="14" t="s">
        <v>82</v>
      </c>
      <c r="AY482" s="263" t="s">
        <v>221</v>
      </c>
    </row>
    <row r="483" spans="2:65" s="1" customFormat="1" ht="16.5" customHeight="1">
      <c r="B483" s="39"/>
      <c r="C483" s="217" t="s">
        <v>664</v>
      </c>
      <c r="D483" s="217" t="s">
        <v>223</v>
      </c>
      <c r="E483" s="218" t="s">
        <v>665</v>
      </c>
      <c r="F483" s="219" t="s">
        <v>666</v>
      </c>
      <c r="G483" s="220" t="s">
        <v>358</v>
      </c>
      <c r="H483" s="221">
        <v>59.484</v>
      </c>
      <c r="I483" s="222"/>
      <c r="J483" s="223">
        <f>ROUND(I483*H483,2)</f>
        <v>0</v>
      </c>
      <c r="K483" s="219" t="s">
        <v>227</v>
      </c>
      <c r="L483" s="44"/>
      <c r="M483" s="224" t="s">
        <v>21</v>
      </c>
      <c r="N483" s="225" t="s">
        <v>46</v>
      </c>
      <c r="O483" s="80"/>
      <c r="P483" s="226">
        <f>O483*H483</f>
        <v>0</v>
      </c>
      <c r="Q483" s="226">
        <v>0.00735</v>
      </c>
      <c r="R483" s="226">
        <f>Q483*H483</f>
        <v>0.4372074</v>
      </c>
      <c r="S483" s="226">
        <v>0</v>
      </c>
      <c r="T483" s="227">
        <f>S483*H483</f>
        <v>0</v>
      </c>
      <c r="AR483" s="18" t="s">
        <v>228</v>
      </c>
      <c r="AT483" s="18" t="s">
        <v>223</v>
      </c>
      <c r="AU483" s="18" t="s">
        <v>84</v>
      </c>
      <c r="AY483" s="18" t="s">
        <v>221</v>
      </c>
      <c r="BE483" s="228">
        <f>IF(N483="základní",J483,0)</f>
        <v>0</v>
      </c>
      <c r="BF483" s="228">
        <f>IF(N483="snížená",J483,0)</f>
        <v>0</v>
      </c>
      <c r="BG483" s="228">
        <f>IF(N483="zákl. přenesená",J483,0)</f>
        <v>0</v>
      </c>
      <c r="BH483" s="228">
        <f>IF(N483="sníž. přenesená",J483,0)</f>
        <v>0</v>
      </c>
      <c r="BI483" s="228">
        <f>IF(N483="nulová",J483,0)</f>
        <v>0</v>
      </c>
      <c r="BJ483" s="18" t="s">
        <v>82</v>
      </c>
      <c r="BK483" s="228">
        <f>ROUND(I483*H483,2)</f>
        <v>0</v>
      </c>
      <c r="BL483" s="18" t="s">
        <v>228</v>
      </c>
      <c r="BM483" s="18" t="s">
        <v>667</v>
      </c>
    </row>
    <row r="484" spans="2:51" s="13" customFormat="1" ht="12">
      <c r="B484" s="242"/>
      <c r="C484" s="243"/>
      <c r="D484" s="229" t="s">
        <v>232</v>
      </c>
      <c r="E484" s="244" t="s">
        <v>21</v>
      </c>
      <c r="F484" s="245" t="s">
        <v>668</v>
      </c>
      <c r="G484" s="243"/>
      <c r="H484" s="246">
        <v>59.484</v>
      </c>
      <c r="I484" s="247"/>
      <c r="J484" s="243"/>
      <c r="K484" s="243"/>
      <c r="L484" s="248"/>
      <c r="M484" s="249"/>
      <c r="N484" s="250"/>
      <c r="O484" s="250"/>
      <c r="P484" s="250"/>
      <c r="Q484" s="250"/>
      <c r="R484" s="250"/>
      <c r="S484" s="250"/>
      <c r="T484" s="251"/>
      <c r="AT484" s="252" t="s">
        <v>232</v>
      </c>
      <c r="AU484" s="252" t="s">
        <v>84</v>
      </c>
      <c r="AV484" s="13" t="s">
        <v>84</v>
      </c>
      <c r="AW484" s="13" t="s">
        <v>35</v>
      </c>
      <c r="AX484" s="13" t="s">
        <v>75</v>
      </c>
      <c r="AY484" s="252" t="s">
        <v>221</v>
      </c>
    </row>
    <row r="485" spans="2:51" s="14" customFormat="1" ht="12">
      <c r="B485" s="253"/>
      <c r="C485" s="254"/>
      <c r="D485" s="229" t="s">
        <v>232</v>
      </c>
      <c r="E485" s="255" t="s">
        <v>21</v>
      </c>
      <c r="F485" s="256" t="s">
        <v>235</v>
      </c>
      <c r="G485" s="254"/>
      <c r="H485" s="257">
        <v>59.484</v>
      </c>
      <c r="I485" s="258"/>
      <c r="J485" s="254"/>
      <c r="K485" s="254"/>
      <c r="L485" s="259"/>
      <c r="M485" s="260"/>
      <c r="N485" s="261"/>
      <c r="O485" s="261"/>
      <c r="P485" s="261"/>
      <c r="Q485" s="261"/>
      <c r="R485" s="261"/>
      <c r="S485" s="261"/>
      <c r="T485" s="262"/>
      <c r="AT485" s="263" t="s">
        <v>232</v>
      </c>
      <c r="AU485" s="263" t="s">
        <v>84</v>
      </c>
      <c r="AV485" s="14" t="s">
        <v>228</v>
      </c>
      <c r="AW485" s="14" t="s">
        <v>35</v>
      </c>
      <c r="AX485" s="14" t="s">
        <v>82</v>
      </c>
      <c r="AY485" s="263" t="s">
        <v>221</v>
      </c>
    </row>
    <row r="486" spans="2:65" s="1" customFormat="1" ht="22.5" customHeight="1">
      <c r="B486" s="39"/>
      <c r="C486" s="217" t="s">
        <v>669</v>
      </c>
      <c r="D486" s="217" t="s">
        <v>223</v>
      </c>
      <c r="E486" s="218" t="s">
        <v>670</v>
      </c>
      <c r="F486" s="219" t="s">
        <v>671</v>
      </c>
      <c r="G486" s="220" t="s">
        <v>358</v>
      </c>
      <c r="H486" s="221">
        <v>59.484</v>
      </c>
      <c r="I486" s="222"/>
      <c r="J486" s="223">
        <f>ROUND(I486*H486,2)</f>
        <v>0</v>
      </c>
      <c r="K486" s="219" t="s">
        <v>227</v>
      </c>
      <c r="L486" s="44"/>
      <c r="M486" s="224" t="s">
        <v>21</v>
      </c>
      <c r="N486" s="225" t="s">
        <v>46</v>
      </c>
      <c r="O486" s="80"/>
      <c r="P486" s="226">
        <f>O486*H486</f>
        <v>0</v>
      </c>
      <c r="Q486" s="226">
        <v>0.01733</v>
      </c>
      <c r="R486" s="226">
        <f>Q486*H486</f>
        <v>1.0308577200000002</v>
      </c>
      <c r="S486" s="226">
        <v>0</v>
      </c>
      <c r="T486" s="227">
        <f>S486*H486</f>
        <v>0</v>
      </c>
      <c r="AR486" s="18" t="s">
        <v>228</v>
      </c>
      <c r="AT486" s="18" t="s">
        <v>223</v>
      </c>
      <c r="AU486" s="18" t="s">
        <v>84</v>
      </c>
      <c r="AY486" s="18" t="s">
        <v>221</v>
      </c>
      <c r="BE486" s="228">
        <f>IF(N486="základní",J486,0)</f>
        <v>0</v>
      </c>
      <c r="BF486" s="228">
        <f>IF(N486="snížená",J486,0)</f>
        <v>0</v>
      </c>
      <c r="BG486" s="228">
        <f>IF(N486="zákl. přenesená",J486,0)</f>
        <v>0</v>
      </c>
      <c r="BH486" s="228">
        <f>IF(N486="sníž. přenesená",J486,0)</f>
        <v>0</v>
      </c>
      <c r="BI486" s="228">
        <f>IF(N486="nulová",J486,0)</f>
        <v>0</v>
      </c>
      <c r="BJ486" s="18" t="s">
        <v>82</v>
      </c>
      <c r="BK486" s="228">
        <f>ROUND(I486*H486,2)</f>
        <v>0</v>
      </c>
      <c r="BL486" s="18" t="s">
        <v>228</v>
      </c>
      <c r="BM486" s="18" t="s">
        <v>672</v>
      </c>
    </row>
    <row r="487" spans="2:47" s="1" customFormat="1" ht="12">
      <c r="B487" s="39"/>
      <c r="C487" s="40"/>
      <c r="D487" s="229" t="s">
        <v>230</v>
      </c>
      <c r="E487" s="40"/>
      <c r="F487" s="230" t="s">
        <v>652</v>
      </c>
      <c r="G487" s="40"/>
      <c r="H487" s="40"/>
      <c r="I487" s="144"/>
      <c r="J487" s="40"/>
      <c r="K487" s="40"/>
      <c r="L487" s="44"/>
      <c r="M487" s="231"/>
      <c r="N487" s="80"/>
      <c r="O487" s="80"/>
      <c r="P487" s="80"/>
      <c r="Q487" s="80"/>
      <c r="R487" s="80"/>
      <c r="S487" s="80"/>
      <c r="T487" s="81"/>
      <c r="AT487" s="18" t="s">
        <v>230</v>
      </c>
      <c r="AU487" s="18" t="s">
        <v>84</v>
      </c>
    </row>
    <row r="488" spans="2:51" s="12" customFormat="1" ht="12">
      <c r="B488" s="232"/>
      <c r="C488" s="233"/>
      <c r="D488" s="229" t="s">
        <v>232</v>
      </c>
      <c r="E488" s="234" t="s">
        <v>21</v>
      </c>
      <c r="F488" s="235" t="s">
        <v>367</v>
      </c>
      <c r="G488" s="233"/>
      <c r="H488" s="234" t="s">
        <v>21</v>
      </c>
      <c r="I488" s="236"/>
      <c r="J488" s="233"/>
      <c r="K488" s="233"/>
      <c r="L488" s="237"/>
      <c r="M488" s="238"/>
      <c r="N488" s="239"/>
      <c r="O488" s="239"/>
      <c r="P488" s="239"/>
      <c r="Q488" s="239"/>
      <c r="R488" s="239"/>
      <c r="S488" s="239"/>
      <c r="T488" s="240"/>
      <c r="AT488" s="241" t="s">
        <v>232</v>
      </c>
      <c r="AU488" s="241" t="s">
        <v>84</v>
      </c>
      <c r="AV488" s="12" t="s">
        <v>82</v>
      </c>
      <c r="AW488" s="12" t="s">
        <v>35</v>
      </c>
      <c r="AX488" s="12" t="s">
        <v>75</v>
      </c>
      <c r="AY488" s="241" t="s">
        <v>221</v>
      </c>
    </row>
    <row r="489" spans="2:51" s="13" customFormat="1" ht="12">
      <c r="B489" s="242"/>
      <c r="C489" s="243"/>
      <c r="D489" s="229" t="s">
        <v>232</v>
      </c>
      <c r="E489" s="244" t="s">
        <v>21</v>
      </c>
      <c r="F489" s="245" t="s">
        <v>673</v>
      </c>
      <c r="G489" s="243"/>
      <c r="H489" s="246">
        <v>5.934</v>
      </c>
      <c r="I489" s="247"/>
      <c r="J489" s="243"/>
      <c r="K489" s="243"/>
      <c r="L489" s="248"/>
      <c r="M489" s="249"/>
      <c r="N489" s="250"/>
      <c r="O489" s="250"/>
      <c r="P489" s="250"/>
      <c r="Q489" s="250"/>
      <c r="R489" s="250"/>
      <c r="S489" s="250"/>
      <c r="T489" s="251"/>
      <c r="AT489" s="252" t="s">
        <v>232</v>
      </c>
      <c r="AU489" s="252" t="s">
        <v>84</v>
      </c>
      <c r="AV489" s="13" t="s">
        <v>84</v>
      </c>
      <c r="AW489" s="13" t="s">
        <v>35</v>
      </c>
      <c r="AX489" s="13" t="s">
        <v>75</v>
      </c>
      <c r="AY489" s="252" t="s">
        <v>221</v>
      </c>
    </row>
    <row r="490" spans="2:51" s="13" customFormat="1" ht="12">
      <c r="B490" s="242"/>
      <c r="C490" s="243"/>
      <c r="D490" s="229" t="s">
        <v>232</v>
      </c>
      <c r="E490" s="244" t="s">
        <v>21</v>
      </c>
      <c r="F490" s="245" t="s">
        <v>674</v>
      </c>
      <c r="G490" s="243"/>
      <c r="H490" s="246">
        <v>12.093</v>
      </c>
      <c r="I490" s="247"/>
      <c r="J490" s="243"/>
      <c r="K490" s="243"/>
      <c r="L490" s="248"/>
      <c r="M490" s="249"/>
      <c r="N490" s="250"/>
      <c r="O490" s="250"/>
      <c r="P490" s="250"/>
      <c r="Q490" s="250"/>
      <c r="R490" s="250"/>
      <c r="S490" s="250"/>
      <c r="T490" s="251"/>
      <c r="AT490" s="252" t="s">
        <v>232</v>
      </c>
      <c r="AU490" s="252" t="s">
        <v>84</v>
      </c>
      <c r="AV490" s="13" t="s">
        <v>84</v>
      </c>
      <c r="AW490" s="13" t="s">
        <v>35</v>
      </c>
      <c r="AX490" s="13" t="s">
        <v>75</v>
      </c>
      <c r="AY490" s="252" t="s">
        <v>221</v>
      </c>
    </row>
    <row r="491" spans="2:51" s="13" customFormat="1" ht="12">
      <c r="B491" s="242"/>
      <c r="C491" s="243"/>
      <c r="D491" s="229" t="s">
        <v>232</v>
      </c>
      <c r="E491" s="244" t="s">
        <v>21</v>
      </c>
      <c r="F491" s="245" t="s">
        <v>675</v>
      </c>
      <c r="G491" s="243"/>
      <c r="H491" s="246">
        <v>3.978</v>
      </c>
      <c r="I491" s="247"/>
      <c r="J491" s="243"/>
      <c r="K491" s="243"/>
      <c r="L491" s="248"/>
      <c r="M491" s="249"/>
      <c r="N491" s="250"/>
      <c r="O491" s="250"/>
      <c r="P491" s="250"/>
      <c r="Q491" s="250"/>
      <c r="R491" s="250"/>
      <c r="S491" s="250"/>
      <c r="T491" s="251"/>
      <c r="AT491" s="252" t="s">
        <v>232</v>
      </c>
      <c r="AU491" s="252" t="s">
        <v>84</v>
      </c>
      <c r="AV491" s="13" t="s">
        <v>84</v>
      </c>
      <c r="AW491" s="13" t="s">
        <v>35</v>
      </c>
      <c r="AX491" s="13" t="s">
        <v>75</v>
      </c>
      <c r="AY491" s="252" t="s">
        <v>221</v>
      </c>
    </row>
    <row r="492" spans="2:51" s="13" customFormat="1" ht="12">
      <c r="B492" s="242"/>
      <c r="C492" s="243"/>
      <c r="D492" s="229" t="s">
        <v>232</v>
      </c>
      <c r="E492" s="244" t="s">
        <v>21</v>
      </c>
      <c r="F492" s="245" t="s">
        <v>676</v>
      </c>
      <c r="G492" s="243"/>
      <c r="H492" s="246">
        <v>18.004</v>
      </c>
      <c r="I492" s="247"/>
      <c r="J492" s="243"/>
      <c r="K492" s="243"/>
      <c r="L492" s="248"/>
      <c r="M492" s="249"/>
      <c r="N492" s="250"/>
      <c r="O492" s="250"/>
      <c r="P492" s="250"/>
      <c r="Q492" s="250"/>
      <c r="R492" s="250"/>
      <c r="S492" s="250"/>
      <c r="T492" s="251"/>
      <c r="AT492" s="252" t="s">
        <v>232</v>
      </c>
      <c r="AU492" s="252" t="s">
        <v>84</v>
      </c>
      <c r="AV492" s="13" t="s">
        <v>84</v>
      </c>
      <c r="AW492" s="13" t="s">
        <v>35</v>
      </c>
      <c r="AX492" s="13" t="s">
        <v>75</v>
      </c>
      <c r="AY492" s="252" t="s">
        <v>221</v>
      </c>
    </row>
    <row r="493" spans="2:51" s="12" customFormat="1" ht="12">
      <c r="B493" s="232"/>
      <c r="C493" s="233"/>
      <c r="D493" s="229" t="s">
        <v>232</v>
      </c>
      <c r="E493" s="234" t="s">
        <v>21</v>
      </c>
      <c r="F493" s="235" t="s">
        <v>394</v>
      </c>
      <c r="G493" s="233"/>
      <c r="H493" s="234" t="s">
        <v>21</v>
      </c>
      <c r="I493" s="236"/>
      <c r="J493" s="233"/>
      <c r="K493" s="233"/>
      <c r="L493" s="237"/>
      <c r="M493" s="238"/>
      <c r="N493" s="239"/>
      <c r="O493" s="239"/>
      <c r="P493" s="239"/>
      <c r="Q493" s="239"/>
      <c r="R493" s="239"/>
      <c r="S493" s="239"/>
      <c r="T493" s="240"/>
      <c r="AT493" s="241" t="s">
        <v>232</v>
      </c>
      <c r="AU493" s="241" t="s">
        <v>84</v>
      </c>
      <c r="AV493" s="12" t="s">
        <v>82</v>
      </c>
      <c r="AW493" s="12" t="s">
        <v>35</v>
      </c>
      <c r="AX493" s="12" t="s">
        <v>75</v>
      </c>
      <c r="AY493" s="241" t="s">
        <v>221</v>
      </c>
    </row>
    <row r="494" spans="2:51" s="13" customFormat="1" ht="12">
      <c r="B494" s="242"/>
      <c r="C494" s="243"/>
      <c r="D494" s="229" t="s">
        <v>232</v>
      </c>
      <c r="E494" s="244" t="s">
        <v>21</v>
      </c>
      <c r="F494" s="245" t="s">
        <v>677</v>
      </c>
      <c r="G494" s="243"/>
      <c r="H494" s="246">
        <v>-3.937</v>
      </c>
      <c r="I494" s="247"/>
      <c r="J494" s="243"/>
      <c r="K494" s="243"/>
      <c r="L494" s="248"/>
      <c r="M494" s="249"/>
      <c r="N494" s="250"/>
      <c r="O494" s="250"/>
      <c r="P494" s="250"/>
      <c r="Q494" s="250"/>
      <c r="R494" s="250"/>
      <c r="S494" s="250"/>
      <c r="T494" s="251"/>
      <c r="AT494" s="252" t="s">
        <v>232</v>
      </c>
      <c r="AU494" s="252" t="s">
        <v>84</v>
      </c>
      <c r="AV494" s="13" t="s">
        <v>84</v>
      </c>
      <c r="AW494" s="13" t="s">
        <v>35</v>
      </c>
      <c r="AX494" s="13" t="s">
        <v>75</v>
      </c>
      <c r="AY494" s="252" t="s">
        <v>221</v>
      </c>
    </row>
    <row r="495" spans="2:51" s="13" customFormat="1" ht="12">
      <c r="B495" s="242"/>
      <c r="C495" s="243"/>
      <c r="D495" s="229" t="s">
        <v>232</v>
      </c>
      <c r="E495" s="244" t="s">
        <v>21</v>
      </c>
      <c r="F495" s="245" t="s">
        <v>678</v>
      </c>
      <c r="G495" s="243"/>
      <c r="H495" s="246">
        <v>-2.702</v>
      </c>
      <c r="I495" s="247"/>
      <c r="J495" s="243"/>
      <c r="K495" s="243"/>
      <c r="L495" s="248"/>
      <c r="M495" s="249"/>
      <c r="N495" s="250"/>
      <c r="O495" s="250"/>
      <c r="P495" s="250"/>
      <c r="Q495" s="250"/>
      <c r="R495" s="250"/>
      <c r="S495" s="250"/>
      <c r="T495" s="251"/>
      <c r="AT495" s="252" t="s">
        <v>232</v>
      </c>
      <c r="AU495" s="252" t="s">
        <v>84</v>
      </c>
      <c r="AV495" s="13" t="s">
        <v>84</v>
      </c>
      <c r="AW495" s="13" t="s">
        <v>35</v>
      </c>
      <c r="AX495" s="13" t="s">
        <v>75</v>
      </c>
      <c r="AY495" s="252" t="s">
        <v>221</v>
      </c>
    </row>
    <row r="496" spans="2:51" s="13" customFormat="1" ht="12">
      <c r="B496" s="242"/>
      <c r="C496" s="243"/>
      <c r="D496" s="229" t="s">
        <v>232</v>
      </c>
      <c r="E496" s="244" t="s">
        <v>21</v>
      </c>
      <c r="F496" s="245" t="s">
        <v>679</v>
      </c>
      <c r="G496" s="243"/>
      <c r="H496" s="246">
        <v>-1.5</v>
      </c>
      <c r="I496" s="247"/>
      <c r="J496" s="243"/>
      <c r="K496" s="243"/>
      <c r="L496" s="248"/>
      <c r="M496" s="249"/>
      <c r="N496" s="250"/>
      <c r="O496" s="250"/>
      <c r="P496" s="250"/>
      <c r="Q496" s="250"/>
      <c r="R496" s="250"/>
      <c r="S496" s="250"/>
      <c r="T496" s="251"/>
      <c r="AT496" s="252" t="s">
        <v>232</v>
      </c>
      <c r="AU496" s="252" t="s">
        <v>84</v>
      </c>
      <c r="AV496" s="13" t="s">
        <v>84</v>
      </c>
      <c r="AW496" s="13" t="s">
        <v>35</v>
      </c>
      <c r="AX496" s="13" t="s">
        <v>75</v>
      </c>
      <c r="AY496" s="252" t="s">
        <v>221</v>
      </c>
    </row>
    <row r="497" spans="2:51" s="13" customFormat="1" ht="12">
      <c r="B497" s="242"/>
      <c r="C497" s="243"/>
      <c r="D497" s="229" t="s">
        <v>232</v>
      </c>
      <c r="E497" s="244" t="s">
        <v>21</v>
      </c>
      <c r="F497" s="245" t="s">
        <v>680</v>
      </c>
      <c r="G497" s="243"/>
      <c r="H497" s="246">
        <v>-3.118</v>
      </c>
      <c r="I497" s="247"/>
      <c r="J497" s="243"/>
      <c r="K497" s="243"/>
      <c r="L497" s="248"/>
      <c r="M497" s="249"/>
      <c r="N497" s="250"/>
      <c r="O497" s="250"/>
      <c r="P497" s="250"/>
      <c r="Q497" s="250"/>
      <c r="R497" s="250"/>
      <c r="S497" s="250"/>
      <c r="T497" s="251"/>
      <c r="AT497" s="252" t="s">
        <v>232</v>
      </c>
      <c r="AU497" s="252" t="s">
        <v>84</v>
      </c>
      <c r="AV497" s="13" t="s">
        <v>84</v>
      </c>
      <c r="AW497" s="13" t="s">
        <v>35</v>
      </c>
      <c r="AX497" s="13" t="s">
        <v>75</v>
      </c>
      <c r="AY497" s="252" t="s">
        <v>221</v>
      </c>
    </row>
    <row r="498" spans="2:51" s="15" customFormat="1" ht="12">
      <c r="B498" s="264"/>
      <c r="C498" s="265"/>
      <c r="D498" s="229" t="s">
        <v>232</v>
      </c>
      <c r="E498" s="266" t="s">
        <v>21</v>
      </c>
      <c r="F498" s="267" t="s">
        <v>322</v>
      </c>
      <c r="G498" s="265"/>
      <c r="H498" s="268">
        <v>28.752</v>
      </c>
      <c r="I498" s="269"/>
      <c r="J498" s="265"/>
      <c r="K498" s="265"/>
      <c r="L498" s="270"/>
      <c r="M498" s="271"/>
      <c r="N498" s="272"/>
      <c r="O498" s="272"/>
      <c r="P498" s="272"/>
      <c r="Q498" s="272"/>
      <c r="R498" s="272"/>
      <c r="S498" s="272"/>
      <c r="T498" s="273"/>
      <c r="AT498" s="274" t="s">
        <v>232</v>
      </c>
      <c r="AU498" s="274" t="s">
        <v>84</v>
      </c>
      <c r="AV498" s="15" t="s">
        <v>101</v>
      </c>
      <c r="AW498" s="15" t="s">
        <v>35</v>
      </c>
      <c r="AX498" s="15" t="s">
        <v>75</v>
      </c>
      <c r="AY498" s="274" t="s">
        <v>221</v>
      </c>
    </row>
    <row r="499" spans="2:51" s="12" customFormat="1" ht="12">
      <c r="B499" s="232"/>
      <c r="C499" s="233"/>
      <c r="D499" s="229" t="s">
        <v>232</v>
      </c>
      <c r="E499" s="234" t="s">
        <v>21</v>
      </c>
      <c r="F499" s="235" t="s">
        <v>371</v>
      </c>
      <c r="G499" s="233"/>
      <c r="H499" s="234" t="s">
        <v>21</v>
      </c>
      <c r="I499" s="236"/>
      <c r="J499" s="233"/>
      <c r="K499" s="233"/>
      <c r="L499" s="237"/>
      <c r="M499" s="238"/>
      <c r="N499" s="239"/>
      <c r="O499" s="239"/>
      <c r="P499" s="239"/>
      <c r="Q499" s="239"/>
      <c r="R499" s="239"/>
      <c r="S499" s="239"/>
      <c r="T499" s="240"/>
      <c r="AT499" s="241" t="s">
        <v>232</v>
      </c>
      <c r="AU499" s="241" t="s">
        <v>84</v>
      </c>
      <c r="AV499" s="12" t="s">
        <v>82</v>
      </c>
      <c r="AW499" s="12" t="s">
        <v>35</v>
      </c>
      <c r="AX499" s="12" t="s">
        <v>75</v>
      </c>
      <c r="AY499" s="241" t="s">
        <v>221</v>
      </c>
    </row>
    <row r="500" spans="2:51" s="13" customFormat="1" ht="12">
      <c r="B500" s="242"/>
      <c r="C500" s="243"/>
      <c r="D500" s="229" t="s">
        <v>232</v>
      </c>
      <c r="E500" s="244" t="s">
        <v>21</v>
      </c>
      <c r="F500" s="245" t="s">
        <v>673</v>
      </c>
      <c r="G500" s="243"/>
      <c r="H500" s="246">
        <v>5.934</v>
      </c>
      <c r="I500" s="247"/>
      <c r="J500" s="243"/>
      <c r="K500" s="243"/>
      <c r="L500" s="248"/>
      <c r="M500" s="249"/>
      <c r="N500" s="250"/>
      <c r="O500" s="250"/>
      <c r="P500" s="250"/>
      <c r="Q500" s="250"/>
      <c r="R500" s="250"/>
      <c r="S500" s="250"/>
      <c r="T500" s="251"/>
      <c r="AT500" s="252" t="s">
        <v>232</v>
      </c>
      <c r="AU500" s="252" t="s">
        <v>84</v>
      </c>
      <c r="AV500" s="13" t="s">
        <v>84</v>
      </c>
      <c r="AW500" s="13" t="s">
        <v>35</v>
      </c>
      <c r="AX500" s="13" t="s">
        <v>75</v>
      </c>
      <c r="AY500" s="252" t="s">
        <v>221</v>
      </c>
    </row>
    <row r="501" spans="2:51" s="13" customFormat="1" ht="12">
      <c r="B501" s="242"/>
      <c r="C501" s="243"/>
      <c r="D501" s="229" t="s">
        <v>232</v>
      </c>
      <c r="E501" s="244" t="s">
        <v>21</v>
      </c>
      <c r="F501" s="245" t="s">
        <v>674</v>
      </c>
      <c r="G501" s="243"/>
      <c r="H501" s="246">
        <v>12.093</v>
      </c>
      <c r="I501" s="247"/>
      <c r="J501" s="243"/>
      <c r="K501" s="243"/>
      <c r="L501" s="248"/>
      <c r="M501" s="249"/>
      <c r="N501" s="250"/>
      <c r="O501" s="250"/>
      <c r="P501" s="250"/>
      <c r="Q501" s="250"/>
      <c r="R501" s="250"/>
      <c r="S501" s="250"/>
      <c r="T501" s="251"/>
      <c r="AT501" s="252" t="s">
        <v>232</v>
      </c>
      <c r="AU501" s="252" t="s">
        <v>84</v>
      </c>
      <c r="AV501" s="13" t="s">
        <v>84</v>
      </c>
      <c r="AW501" s="13" t="s">
        <v>35</v>
      </c>
      <c r="AX501" s="13" t="s">
        <v>75</v>
      </c>
      <c r="AY501" s="252" t="s">
        <v>221</v>
      </c>
    </row>
    <row r="502" spans="2:51" s="13" customFormat="1" ht="12">
      <c r="B502" s="242"/>
      <c r="C502" s="243"/>
      <c r="D502" s="229" t="s">
        <v>232</v>
      </c>
      <c r="E502" s="244" t="s">
        <v>21</v>
      </c>
      <c r="F502" s="245" t="s">
        <v>675</v>
      </c>
      <c r="G502" s="243"/>
      <c r="H502" s="246">
        <v>3.978</v>
      </c>
      <c r="I502" s="247"/>
      <c r="J502" s="243"/>
      <c r="K502" s="243"/>
      <c r="L502" s="248"/>
      <c r="M502" s="249"/>
      <c r="N502" s="250"/>
      <c r="O502" s="250"/>
      <c r="P502" s="250"/>
      <c r="Q502" s="250"/>
      <c r="R502" s="250"/>
      <c r="S502" s="250"/>
      <c r="T502" s="251"/>
      <c r="AT502" s="252" t="s">
        <v>232</v>
      </c>
      <c r="AU502" s="252" t="s">
        <v>84</v>
      </c>
      <c r="AV502" s="13" t="s">
        <v>84</v>
      </c>
      <c r="AW502" s="13" t="s">
        <v>35</v>
      </c>
      <c r="AX502" s="13" t="s">
        <v>75</v>
      </c>
      <c r="AY502" s="252" t="s">
        <v>221</v>
      </c>
    </row>
    <row r="503" spans="2:51" s="12" customFormat="1" ht="12">
      <c r="B503" s="232"/>
      <c r="C503" s="233"/>
      <c r="D503" s="229" t="s">
        <v>232</v>
      </c>
      <c r="E503" s="234" t="s">
        <v>21</v>
      </c>
      <c r="F503" s="235" t="s">
        <v>394</v>
      </c>
      <c r="G503" s="233"/>
      <c r="H503" s="234" t="s">
        <v>21</v>
      </c>
      <c r="I503" s="236"/>
      <c r="J503" s="233"/>
      <c r="K503" s="233"/>
      <c r="L503" s="237"/>
      <c r="M503" s="238"/>
      <c r="N503" s="239"/>
      <c r="O503" s="239"/>
      <c r="P503" s="239"/>
      <c r="Q503" s="239"/>
      <c r="R503" s="239"/>
      <c r="S503" s="239"/>
      <c r="T503" s="240"/>
      <c r="AT503" s="241" t="s">
        <v>232</v>
      </c>
      <c r="AU503" s="241" t="s">
        <v>84</v>
      </c>
      <c r="AV503" s="12" t="s">
        <v>82</v>
      </c>
      <c r="AW503" s="12" t="s">
        <v>35</v>
      </c>
      <c r="AX503" s="12" t="s">
        <v>75</v>
      </c>
      <c r="AY503" s="241" t="s">
        <v>221</v>
      </c>
    </row>
    <row r="504" spans="2:51" s="13" customFormat="1" ht="12">
      <c r="B504" s="242"/>
      <c r="C504" s="243"/>
      <c r="D504" s="229" t="s">
        <v>232</v>
      </c>
      <c r="E504" s="244" t="s">
        <v>21</v>
      </c>
      <c r="F504" s="245" t="s">
        <v>677</v>
      </c>
      <c r="G504" s="243"/>
      <c r="H504" s="246">
        <v>-3.937</v>
      </c>
      <c r="I504" s="247"/>
      <c r="J504" s="243"/>
      <c r="K504" s="243"/>
      <c r="L504" s="248"/>
      <c r="M504" s="249"/>
      <c r="N504" s="250"/>
      <c r="O504" s="250"/>
      <c r="P504" s="250"/>
      <c r="Q504" s="250"/>
      <c r="R504" s="250"/>
      <c r="S504" s="250"/>
      <c r="T504" s="251"/>
      <c r="AT504" s="252" t="s">
        <v>232</v>
      </c>
      <c r="AU504" s="252" t="s">
        <v>84</v>
      </c>
      <c r="AV504" s="13" t="s">
        <v>84</v>
      </c>
      <c r="AW504" s="13" t="s">
        <v>35</v>
      </c>
      <c r="AX504" s="13" t="s">
        <v>75</v>
      </c>
      <c r="AY504" s="252" t="s">
        <v>221</v>
      </c>
    </row>
    <row r="505" spans="2:51" s="13" customFormat="1" ht="12">
      <c r="B505" s="242"/>
      <c r="C505" s="243"/>
      <c r="D505" s="229" t="s">
        <v>232</v>
      </c>
      <c r="E505" s="244" t="s">
        <v>21</v>
      </c>
      <c r="F505" s="245" t="s">
        <v>678</v>
      </c>
      <c r="G505" s="243"/>
      <c r="H505" s="246">
        <v>-2.702</v>
      </c>
      <c r="I505" s="247"/>
      <c r="J505" s="243"/>
      <c r="K505" s="243"/>
      <c r="L505" s="248"/>
      <c r="M505" s="249"/>
      <c r="N505" s="250"/>
      <c r="O505" s="250"/>
      <c r="P505" s="250"/>
      <c r="Q505" s="250"/>
      <c r="R505" s="250"/>
      <c r="S505" s="250"/>
      <c r="T505" s="251"/>
      <c r="AT505" s="252" t="s">
        <v>232</v>
      </c>
      <c r="AU505" s="252" t="s">
        <v>84</v>
      </c>
      <c r="AV505" s="13" t="s">
        <v>84</v>
      </c>
      <c r="AW505" s="13" t="s">
        <v>35</v>
      </c>
      <c r="AX505" s="13" t="s">
        <v>75</v>
      </c>
      <c r="AY505" s="252" t="s">
        <v>221</v>
      </c>
    </row>
    <row r="506" spans="2:51" s="15" customFormat="1" ht="12">
      <c r="B506" s="264"/>
      <c r="C506" s="265"/>
      <c r="D506" s="229" t="s">
        <v>232</v>
      </c>
      <c r="E506" s="266" t="s">
        <v>21</v>
      </c>
      <c r="F506" s="267" t="s">
        <v>322</v>
      </c>
      <c r="G506" s="265"/>
      <c r="H506" s="268">
        <v>15.366</v>
      </c>
      <c r="I506" s="269"/>
      <c r="J506" s="265"/>
      <c r="K506" s="265"/>
      <c r="L506" s="270"/>
      <c r="M506" s="271"/>
      <c r="N506" s="272"/>
      <c r="O506" s="272"/>
      <c r="P506" s="272"/>
      <c r="Q506" s="272"/>
      <c r="R506" s="272"/>
      <c r="S506" s="272"/>
      <c r="T506" s="273"/>
      <c r="AT506" s="274" t="s">
        <v>232</v>
      </c>
      <c r="AU506" s="274" t="s">
        <v>84</v>
      </c>
      <c r="AV506" s="15" t="s">
        <v>101</v>
      </c>
      <c r="AW506" s="15" t="s">
        <v>35</v>
      </c>
      <c r="AX506" s="15" t="s">
        <v>75</v>
      </c>
      <c r="AY506" s="274" t="s">
        <v>221</v>
      </c>
    </row>
    <row r="507" spans="2:51" s="12" customFormat="1" ht="12">
      <c r="B507" s="232"/>
      <c r="C507" s="233"/>
      <c r="D507" s="229" t="s">
        <v>232</v>
      </c>
      <c r="E507" s="234" t="s">
        <v>21</v>
      </c>
      <c r="F507" s="235" t="s">
        <v>373</v>
      </c>
      <c r="G507" s="233"/>
      <c r="H507" s="234" t="s">
        <v>21</v>
      </c>
      <c r="I507" s="236"/>
      <c r="J507" s="233"/>
      <c r="K507" s="233"/>
      <c r="L507" s="237"/>
      <c r="M507" s="238"/>
      <c r="N507" s="239"/>
      <c r="O507" s="239"/>
      <c r="P507" s="239"/>
      <c r="Q507" s="239"/>
      <c r="R507" s="239"/>
      <c r="S507" s="239"/>
      <c r="T507" s="240"/>
      <c r="AT507" s="241" t="s">
        <v>232</v>
      </c>
      <c r="AU507" s="241" t="s">
        <v>84</v>
      </c>
      <c r="AV507" s="12" t="s">
        <v>82</v>
      </c>
      <c r="AW507" s="12" t="s">
        <v>35</v>
      </c>
      <c r="AX507" s="12" t="s">
        <v>75</v>
      </c>
      <c r="AY507" s="241" t="s">
        <v>221</v>
      </c>
    </row>
    <row r="508" spans="2:51" s="13" customFormat="1" ht="12">
      <c r="B508" s="242"/>
      <c r="C508" s="243"/>
      <c r="D508" s="229" t="s">
        <v>232</v>
      </c>
      <c r="E508" s="244" t="s">
        <v>21</v>
      </c>
      <c r="F508" s="245" t="s">
        <v>673</v>
      </c>
      <c r="G508" s="243"/>
      <c r="H508" s="246">
        <v>5.934</v>
      </c>
      <c r="I508" s="247"/>
      <c r="J508" s="243"/>
      <c r="K508" s="243"/>
      <c r="L508" s="248"/>
      <c r="M508" s="249"/>
      <c r="N508" s="250"/>
      <c r="O508" s="250"/>
      <c r="P508" s="250"/>
      <c r="Q508" s="250"/>
      <c r="R508" s="250"/>
      <c r="S508" s="250"/>
      <c r="T508" s="251"/>
      <c r="AT508" s="252" t="s">
        <v>232</v>
      </c>
      <c r="AU508" s="252" t="s">
        <v>84</v>
      </c>
      <c r="AV508" s="13" t="s">
        <v>84</v>
      </c>
      <c r="AW508" s="13" t="s">
        <v>35</v>
      </c>
      <c r="AX508" s="13" t="s">
        <v>75</v>
      </c>
      <c r="AY508" s="252" t="s">
        <v>221</v>
      </c>
    </row>
    <row r="509" spans="2:51" s="13" customFormat="1" ht="12">
      <c r="B509" s="242"/>
      <c r="C509" s="243"/>
      <c r="D509" s="229" t="s">
        <v>232</v>
      </c>
      <c r="E509" s="244" t="s">
        <v>21</v>
      </c>
      <c r="F509" s="245" t="s">
        <v>674</v>
      </c>
      <c r="G509" s="243"/>
      <c r="H509" s="246">
        <v>12.093</v>
      </c>
      <c r="I509" s="247"/>
      <c r="J509" s="243"/>
      <c r="K509" s="243"/>
      <c r="L509" s="248"/>
      <c r="M509" s="249"/>
      <c r="N509" s="250"/>
      <c r="O509" s="250"/>
      <c r="P509" s="250"/>
      <c r="Q509" s="250"/>
      <c r="R509" s="250"/>
      <c r="S509" s="250"/>
      <c r="T509" s="251"/>
      <c r="AT509" s="252" t="s">
        <v>232</v>
      </c>
      <c r="AU509" s="252" t="s">
        <v>84</v>
      </c>
      <c r="AV509" s="13" t="s">
        <v>84</v>
      </c>
      <c r="AW509" s="13" t="s">
        <v>35</v>
      </c>
      <c r="AX509" s="13" t="s">
        <v>75</v>
      </c>
      <c r="AY509" s="252" t="s">
        <v>221</v>
      </c>
    </row>
    <row r="510" spans="2:51" s="13" customFormat="1" ht="12">
      <c r="B510" s="242"/>
      <c r="C510" s="243"/>
      <c r="D510" s="229" t="s">
        <v>232</v>
      </c>
      <c r="E510" s="244" t="s">
        <v>21</v>
      </c>
      <c r="F510" s="245" t="s">
        <v>675</v>
      </c>
      <c r="G510" s="243"/>
      <c r="H510" s="246">
        <v>3.978</v>
      </c>
      <c r="I510" s="247"/>
      <c r="J510" s="243"/>
      <c r="K510" s="243"/>
      <c r="L510" s="248"/>
      <c r="M510" s="249"/>
      <c r="N510" s="250"/>
      <c r="O510" s="250"/>
      <c r="P510" s="250"/>
      <c r="Q510" s="250"/>
      <c r="R510" s="250"/>
      <c r="S510" s="250"/>
      <c r="T510" s="251"/>
      <c r="AT510" s="252" t="s">
        <v>232</v>
      </c>
      <c r="AU510" s="252" t="s">
        <v>84</v>
      </c>
      <c r="AV510" s="13" t="s">
        <v>84</v>
      </c>
      <c r="AW510" s="13" t="s">
        <v>35</v>
      </c>
      <c r="AX510" s="13" t="s">
        <v>75</v>
      </c>
      <c r="AY510" s="252" t="s">
        <v>221</v>
      </c>
    </row>
    <row r="511" spans="2:51" s="12" customFormat="1" ht="12">
      <c r="B511" s="232"/>
      <c r="C511" s="233"/>
      <c r="D511" s="229" t="s">
        <v>232</v>
      </c>
      <c r="E511" s="234" t="s">
        <v>21</v>
      </c>
      <c r="F511" s="235" t="s">
        <v>394</v>
      </c>
      <c r="G511" s="233"/>
      <c r="H511" s="234" t="s">
        <v>21</v>
      </c>
      <c r="I511" s="236"/>
      <c r="J511" s="233"/>
      <c r="K511" s="233"/>
      <c r="L511" s="237"/>
      <c r="M511" s="238"/>
      <c r="N511" s="239"/>
      <c r="O511" s="239"/>
      <c r="P511" s="239"/>
      <c r="Q511" s="239"/>
      <c r="R511" s="239"/>
      <c r="S511" s="239"/>
      <c r="T511" s="240"/>
      <c r="AT511" s="241" t="s">
        <v>232</v>
      </c>
      <c r="AU511" s="241" t="s">
        <v>84</v>
      </c>
      <c r="AV511" s="12" t="s">
        <v>82</v>
      </c>
      <c r="AW511" s="12" t="s">
        <v>35</v>
      </c>
      <c r="AX511" s="12" t="s">
        <v>75</v>
      </c>
      <c r="AY511" s="241" t="s">
        <v>221</v>
      </c>
    </row>
    <row r="512" spans="2:51" s="13" customFormat="1" ht="12">
      <c r="B512" s="242"/>
      <c r="C512" s="243"/>
      <c r="D512" s="229" t="s">
        <v>232</v>
      </c>
      <c r="E512" s="244" t="s">
        <v>21</v>
      </c>
      <c r="F512" s="245" t="s">
        <v>677</v>
      </c>
      <c r="G512" s="243"/>
      <c r="H512" s="246">
        <v>-3.937</v>
      </c>
      <c r="I512" s="247"/>
      <c r="J512" s="243"/>
      <c r="K512" s="243"/>
      <c r="L512" s="248"/>
      <c r="M512" s="249"/>
      <c r="N512" s="250"/>
      <c r="O512" s="250"/>
      <c r="P512" s="250"/>
      <c r="Q512" s="250"/>
      <c r="R512" s="250"/>
      <c r="S512" s="250"/>
      <c r="T512" s="251"/>
      <c r="AT512" s="252" t="s">
        <v>232</v>
      </c>
      <c r="AU512" s="252" t="s">
        <v>84</v>
      </c>
      <c r="AV512" s="13" t="s">
        <v>84</v>
      </c>
      <c r="AW512" s="13" t="s">
        <v>35</v>
      </c>
      <c r="AX512" s="13" t="s">
        <v>75</v>
      </c>
      <c r="AY512" s="252" t="s">
        <v>221</v>
      </c>
    </row>
    <row r="513" spans="2:51" s="13" customFormat="1" ht="12">
      <c r="B513" s="242"/>
      <c r="C513" s="243"/>
      <c r="D513" s="229" t="s">
        <v>232</v>
      </c>
      <c r="E513" s="244" t="s">
        <v>21</v>
      </c>
      <c r="F513" s="245" t="s">
        <v>678</v>
      </c>
      <c r="G513" s="243"/>
      <c r="H513" s="246">
        <v>-2.702</v>
      </c>
      <c r="I513" s="247"/>
      <c r="J513" s="243"/>
      <c r="K513" s="243"/>
      <c r="L513" s="248"/>
      <c r="M513" s="249"/>
      <c r="N513" s="250"/>
      <c r="O513" s="250"/>
      <c r="P513" s="250"/>
      <c r="Q513" s="250"/>
      <c r="R513" s="250"/>
      <c r="S513" s="250"/>
      <c r="T513" s="251"/>
      <c r="AT513" s="252" t="s">
        <v>232</v>
      </c>
      <c r="AU513" s="252" t="s">
        <v>84</v>
      </c>
      <c r="AV513" s="13" t="s">
        <v>84</v>
      </c>
      <c r="AW513" s="13" t="s">
        <v>35</v>
      </c>
      <c r="AX513" s="13" t="s">
        <v>75</v>
      </c>
      <c r="AY513" s="252" t="s">
        <v>221</v>
      </c>
    </row>
    <row r="514" spans="2:51" s="15" customFormat="1" ht="12">
      <c r="B514" s="264"/>
      <c r="C514" s="265"/>
      <c r="D514" s="229" t="s">
        <v>232</v>
      </c>
      <c r="E514" s="266" t="s">
        <v>21</v>
      </c>
      <c r="F514" s="267" t="s">
        <v>322</v>
      </c>
      <c r="G514" s="265"/>
      <c r="H514" s="268">
        <v>15.366</v>
      </c>
      <c r="I514" s="269"/>
      <c r="J514" s="265"/>
      <c r="K514" s="265"/>
      <c r="L514" s="270"/>
      <c r="M514" s="271"/>
      <c r="N514" s="272"/>
      <c r="O514" s="272"/>
      <c r="P514" s="272"/>
      <c r="Q514" s="272"/>
      <c r="R514" s="272"/>
      <c r="S514" s="272"/>
      <c r="T514" s="273"/>
      <c r="AT514" s="274" t="s">
        <v>232</v>
      </c>
      <c r="AU514" s="274" t="s">
        <v>84</v>
      </c>
      <c r="AV514" s="15" t="s">
        <v>101</v>
      </c>
      <c r="AW514" s="15" t="s">
        <v>35</v>
      </c>
      <c r="AX514" s="15" t="s">
        <v>75</v>
      </c>
      <c r="AY514" s="274" t="s">
        <v>221</v>
      </c>
    </row>
    <row r="515" spans="2:51" s="14" customFormat="1" ht="12">
      <c r="B515" s="253"/>
      <c r="C515" s="254"/>
      <c r="D515" s="229" t="s">
        <v>232</v>
      </c>
      <c r="E515" s="255" t="s">
        <v>21</v>
      </c>
      <c r="F515" s="256" t="s">
        <v>235</v>
      </c>
      <c r="G515" s="254"/>
      <c r="H515" s="257">
        <v>59.484</v>
      </c>
      <c r="I515" s="258"/>
      <c r="J515" s="254"/>
      <c r="K515" s="254"/>
      <c r="L515" s="259"/>
      <c r="M515" s="260"/>
      <c r="N515" s="261"/>
      <c r="O515" s="261"/>
      <c r="P515" s="261"/>
      <c r="Q515" s="261"/>
      <c r="R515" s="261"/>
      <c r="S515" s="261"/>
      <c r="T515" s="262"/>
      <c r="AT515" s="263" t="s">
        <v>232</v>
      </c>
      <c r="AU515" s="263" t="s">
        <v>84</v>
      </c>
      <c r="AV515" s="14" t="s">
        <v>228</v>
      </c>
      <c r="AW515" s="14" t="s">
        <v>35</v>
      </c>
      <c r="AX515" s="14" t="s">
        <v>82</v>
      </c>
      <c r="AY515" s="263" t="s">
        <v>221</v>
      </c>
    </row>
    <row r="516" spans="2:65" s="1" customFormat="1" ht="16.5" customHeight="1">
      <c r="B516" s="39"/>
      <c r="C516" s="217" t="s">
        <v>681</v>
      </c>
      <c r="D516" s="217" t="s">
        <v>223</v>
      </c>
      <c r="E516" s="218" t="s">
        <v>682</v>
      </c>
      <c r="F516" s="219" t="s">
        <v>683</v>
      </c>
      <c r="G516" s="220" t="s">
        <v>358</v>
      </c>
      <c r="H516" s="221">
        <v>6.545</v>
      </c>
      <c r="I516" s="222"/>
      <c r="J516" s="223">
        <f>ROUND(I516*H516,2)</f>
        <v>0</v>
      </c>
      <c r="K516" s="219" t="s">
        <v>227</v>
      </c>
      <c r="L516" s="44"/>
      <c r="M516" s="224" t="s">
        <v>21</v>
      </c>
      <c r="N516" s="225" t="s">
        <v>46</v>
      </c>
      <c r="O516" s="80"/>
      <c r="P516" s="226">
        <f>O516*H516</f>
        <v>0</v>
      </c>
      <c r="Q516" s="226">
        <v>0.03358</v>
      </c>
      <c r="R516" s="226">
        <f>Q516*H516</f>
        <v>0.21978109999999998</v>
      </c>
      <c r="S516" s="226">
        <v>0</v>
      </c>
      <c r="T516" s="227">
        <f>S516*H516</f>
        <v>0</v>
      </c>
      <c r="AR516" s="18" t="s">
        <v>228</v>
      </c>
      <c r="AT516" s="18" t="s">
        <v>223</v>
      </c>
      <c r="AU516" s="18" t="s">
        <v>84</v>
      </c>
      <c r="AY516" s="18" t="s">
        <v>221</v>
      </c>
      <c r="BE516" s="228">
        <f>IF(N516="základní",J516,0)</f>
        <v>0</v>
      </c>
      <c r="BF516" s="228">
        <f>IF(N516="snížená",J516,0)</f>
        <v>0</v>
      </c>
      <c r="BG516" s="228">
        <f>IF(N516="zákl. přenesená",J516,0)</f>
        <v>0</v>
      </c>
      <c r="BH516" s="228">
        <f>IF(N516="sníž. přenesená",J516,0)</f>
        <v>0</v>
      </c>
      <c r="BI516" s="228">
        <f>IF(N516="nulová",J516,0)</f>
        <v>0</v>
      </c>
      <c r="BJ516" s="18" t="s">
        <v>82</v>
      </c>
      <c r="BK516" s="228">
        <f>ROUND(I516*H516,2)</f>
        <v>0</v>
      </c>
      <c r="BL516" s="18" t="s">
        <v>228</v>
      </c>
      <c r="BM516" s="18" t="s">
        <v>684</v>
      </c>
    </row>
    <row r="517" spans="2:47" s="1" customFormat="1" ht="12">
      <c r="B517" s="39"/>
      <c r="C517" s="40"/>
      <c r="D517" s="229" t="s">
        <v>230</v>
      </c>
      <c r="E517" s="40"/>
      <c r="F517" s="230" t="s">
        <v>685</v>
      </c>
      <c r="G517" s="40"/>
      <c r="H517" s="40"/>
      <c r="I517" s="144"/>
      <c r="J517" s="40"/>
      <c r="K517" s="40"/>
      <c r="L517" s="44"/>
      <c r="M517" s="231"/>
      <c r="N517" s="80"/>
      <c r="O517" s="80"/>
      <c r="P517" s="80"/>
      <c r="Q517" s="80"/>
      <c r="R517" s="80"/>
      <c r="S517" s="80"/>
      <c r="T517" s="81"/>
      <c r="AT517" s="18" t="s">
        <v>230</v>
      </c>
      <c r="AU517" s="18" t="s">
        <v>84</v>
      </c>
    </row>
    <row r="518" spans="2:51" s="12" customFormat="1" ht="12">
      <c r="B518" s="232"/>
      <c r="C518" s="233"/>
      <c r="D518" s="229" t="s">
        <v>232</v>
      </c>
      <c r="E518" s="234" t="s">
        <v>21</v>
      </c>
      <c r="F518" s="235" t="s">
        <v>373</v>
      </c>
      <c r="G518" s="233"/>
      <c r="H518" s="234" t="s">
        <v>21</v>
      </c>
      <c r="I518" s="236"/>
      <c r="J518" s="233"/>
      <c r="K518" s="233"/>
      <c r="L518" s="237"/>
      <c r="M518" s="238"/>
      <c r="N518" s="239"/>
      <c r="O518" s="239"/>
      <c r="P518" s="239"/>
      <c r="Q518" s="239"/>
      <c r="R518" s="239"/>
      <c r="S518" s="239"/>
      <c r="T518" s="240"/>
      <c r="AT518" s="241" t="s">
        <v>232</v>
      </c>
      <c r="AU518" s="241" t="s">
        <v>84</v>
      </c>
      <c r="AV518" s="12" t="s">
        <v>82</v>
      </c>
      <c r="AW518" s="12" t="s">
        <v>35</v>
      </c>
      <c r="AX518" s="12" t="s">
        <v>75</v>
      </c>
      <c r="AY518" s="241" t="s">
        <v>221</v>
      </c>
    </row>
    <row r="519" spans="2:51" s="13" customFormat="1" ht="12">
      <c r="B519" s="242"/>
      <c r="C519" s="243"/>
      <c r="D519" s="229" t="s">
        <v>232</v>
      </c>
      <c r="E519" s="244" t="s">
        <v>21</v>
      </c>
      <c r="F519" s="245" t="s">
        <v>686</v>
      </c>
      <c r="G519" s="243"/>
      <c r="H519" s="246">
        <v>4.92</v>
      </c>
      <c r="I519" s="247"/>
      <c r="J519" s="243"/>
      <c r="K519" s="243"/>
      <c r="L519" s="248"/>
      <c r="M519" s="249"/>
      <c r="N519" s="250"/>
      <c r="O519" s="250"/>
      <c r="P519" s="250"/>
      <c r="Q519" s="250"/>
      <c r="R519" s="250"/>
      <c r="S519" s="250"/>
      <c r="T519" s="251"/>
      <c r="AT519" s="252" t="s">
        <v>232</v>
      </c>
      <c r="AU519" s="252" t="s">
        <v>84</v>
      </c>
      <c r="AV519" s="13" t="s">
        <v>84</v>
      </c>
      <c r="AW519" s="13" t="s">
        <v>35</v>
      </c>
      <c r="AX519" s="13" t="s">
        <v>75</v>
      </c>
      <c r="AY519" s="252" t="s">
        <v>221</v>
      </c>
    </row>
    <row r="520" spans="2:51" s="13" customFormat="1" ht="12">
      <c r="B520" s="242"/>
      <c r="C520" s="243"/>
      <c r="D520" s="229" t="s">
        <v>232</v>
      </c>
      <c r="E520" s="244" t="s">
        <v>21</v>
      </c>
      <c r="F520" s="245" t="s">
        <v>687</v>
      </c>
      <c r="G520" s="243"/>
      <c r="H520" s="246">
        <v>1.625</v>
      </c>
      <c r="I520" s="247"/>
      <c r="J520" s="243"/>
      <c r="K520" s="243"/>
      <c r="L520" s="248"/>
      <c r="M520" s="249"/>
      <c r="N520" s="250"/>
      <c r="O520" s="250"/>
      <c r="P520" s="250"/>
      <c r="Q520" s="250"/>
      <c r="R520" s="250"/>
      <c r="S520" s="250"/>
      <c r="T520" s="251"/>
      <c r="AT520" s="252" t="s">
        <v>232</v>
      </c>
      <c r="AU520" s="252" t="s">
        <v>84</v>
      </c>
      <c r="AV520" s="13" t="s">
        <v>84</v>
      </c>
      <c r="AW520" s="13" t="s">
        <v>35</v>
      </c>
      <c r="AX520" s="13" t="s">
        <v>75</v>
      </c>
      <c r="AY520" s="252" t="s">
        <v>221</v>
      </c>
    </row>
    <row r="521" spans="2:51" s="14" customFormat="1" ht="12">
      <c r="B521" s="253"/>
      <c r="C521" s="254"/>
      <c r="D521" s="229" t="s">
        <v>232</v>
      </c>
      <c r="E521" s="255" t="s">
        <v>21</v>
      </c>
      <c r="F521" s="256" t="s">
        <v>235</v>
      </c>
      <c r="G521" s="254"/>
      <c r="H521" s="257">
        <v>6.545</v>
      </c>
      <c r="I521" s="258"/>
      <c r="J521" s="254"/>
      <c r="K521" s="254"/>
      <c r="L521" s="259"/>
      <c r="M521" s="260"/>
      <c r="N521" s="261"/>
      <c r="O521" s="261"/>
      <c r="P521" s="261"/>
      <c r="Q521" s="261"/>
      <c r="R521" s="261"/>
      <c r="S521" s="261"/>
      <c r="T521" s="262"/>
      <c r="AT521" s="263" t="s">
        <v>232</v>
      </c>
      <c r="AU521" s="263" t="s">
        <v>84</v>
      </c>
      <c r="AV521" s="14" t="s">
        <v>228</v>
      </c>
      <c r="AW521" s="14" t="s">
        <v>35</v>
      </c>
      <c r="AX521" s="14" t="s">
        <v>82</v>
      </c>
      <c r="AY521" s="263" t="s">
        <v>221</v>
      </c>
    </row>
    <row r="522" spans="2:65" s="1" customFormat="1" ht="22.5" customHeight="1">
      <c r="B522" s="39"/>
      <c r="C522" s="217" t="s">
        <v>688</v>
      </c>
      <c r="D522" s="217" t="s">
        <v>223</v>
      </c>
      <c r="E522" s="218" t="s">
        <v>689</v>
      </c>
      <c r="F522" s="219" t="s">
        <v>690</v>
      </c>
      <c r="G522" s="220" t="s">
        <v>358</v>
      </c>
      <c r="H522" s="221">
        <v>100</v>
      </c>
      <c r="I522" s="222"/>
      <c r="J522" s="223">
        <f>ROUND(I522*H522,2)</f>
        <v>0</v>
      </c>
      <c r="K522" s="219" t="s">
        <v>227</v>
      </c>
      <c r="L522" s="44"/>
      <c r="M522" s="224" t="s">
        <v>21</v>
      </c>
      <c r="N522" s="225" t="s">
        <v>46</v>
      </c>
      <c r="O522" s="80"/>
      <c r="P522" s="226">
        <f>O522*H522</f>
        <v>0</v>
      </c>
      <c r="Q522" s="226">
        <v>0.0284</v>
      </c>
      <c r="R522" s="226">
        <f>Q522*H522</f>
        <v>2.8400000000000003</v>
      </c>
      <c r="S522" s="226">
        <v>0</v>
      </c>
      <c r="T522" s="227">
        <f>S522*H522</f>
        <v>0</v>
      </c>
      <c r="AR522" s="18" t="s">
        <v>228</v>
      </c>
      <c r="AT522" s="18" t="s">
        <v>223</v>
      </c>
      <c r="AU522" s="18" t="s">
        <v>84</v>
      </c>
      <c r="AY522" s="18" t="s">
        <v>221</v>
      </c>
      <c r="BE522" s="228">
        <f>IF(N522="základní",J522,0)</f>
        <v>0</v>
      </c>
      <c r="BF522" s="228">
        <f>IF(N522="snížená",J522,0)</f>
        <v>0</v>
      </c>
      <c r="BG522" s="228">
        <f>IF(N522="zákl. přenesená",J522,0)</f>
        <v>0</v>
      </c>
      <c r="BH522" s="228">
        <f>IF(N522="sníž. přenesená",J522,0)</f>
        <v>0</v>
      </c>
      <c r="BI522" s="228">
        <f>IF(N522="nulová",J522,0)</f>
        <v>0</v>
      </c>
      <c r="BJ522" s="18" t="s">
        <v>82</v>
      </c>
      <c r="BK522" s="228">
        <f>ROUND(I522*H522,2)</f>
        <v>0</v>
      </c>
      <c r="BL522" s="18" t="s">
        <v>228</v>
      </c>
      <c r="BM522" s="18" t="s">
        <v>691</v>
      </c>
    </row>
    <row r="523" spans="2:47" s="1" customFormat="1" ht="12">
      <c r="B523" s="39"/>
      <c r="C523" s="40"/>
      <c r="D523" s="229" t="s">
        <v>230</v>
      </c>
      <c r="E523" s="40"/>
      <c r="F523" s="230" t="s">
        <v>692</v>
      </c>
      <c r="G523" s="40"/>
      <c r="H523" s="40"/>
      <c r="I523" s="144"/>
      <c r="J523" s="40"/>
      <c r="K523" s="40"/>
      <c r="L523" s="44"/>
      <c r="M523" s="231"/>
      <c r="N523" s="80"/>
      <c r="O523" s="80"/>
      <c r="P523" s="80"/>
      <c r="Q523" s="80"/>
      <c r="R523" s="80"/>
      <c r="S523" s="80"/>
      <c r="T523" s="81"/>
      <c r="AT523" s="18" t="s">
        <v>230</v>
      </c>
      <c r="AU523" s="18" t="s">
        <v>84</v>
      </c>
    </row>
    <row r="524" spans="2:51" s="12" customFormat="1" ht="12">
      <c r="B524" s="232"/>
      <c r="C524" s="233"/>
      <c r="D524" s="229" t="s">
        <v>232</v>
      </c>
      <c r="E524" s="234" t="s">
        <v>21</v>
      </c>
      <c r="F524" s="235" t="s">
        <v>693</v>
      </c>
      <c r="G524" s="233"/>
      <c r="H524" s="234" t="s">
        <v>21</v>
      </c>
      <c r="I524" s="236"/>
      <c r="J524" s="233"/>
      <c r="K524" s="233"/>
      <c r="L524" s="237"/>
      <c r="M524" s="238"/>
      <c r="N524" s="239"/>
      <c r="O524" s="239"/>
      <c r="P524" s="239"/>
      <c r="Q524" s="239"/>
      <c r="R524" s="239"/>
      <c r="S524" s="239"/>
      <c r="T524" s="240"/>
      <c r="AT524" s="241" t="s">
        <v>232</v>
      </c>
      <c r="AU524" s="241" t="s">
        <v>84</v>
      </c>
      <c r="AV524" s="12" t="s">
        <v>82</v>
      </c>
      <c r="AW524" s="12" t="s">
        <v>35</v>
      </c>
      <c r="AX524" s="12" t="s">
        <v>75</v>
      </c>
      <c r="AY524" s="241" t="s">
        <v>221</v>
      </c>
    </row>
    <row r="525" spans="2:51" s="13" customFormat="1" ht="12">
      <c r="B525" s="242"/>
      <c r="C525" s="243"/>
      <c r="D525" s="229" t="s">
        <v>232</v>
      </c>
      <c r="E525" s="244" t="s">
        <v>21</v>
      </c>
      <c r="F525" s="245" t="s">
        <v>694</v>
      </c>
      <c r="G525" s="243"/>
      <c r="H525" s="246">
        <v>100</v>
      </c>
      <c r="I525" s="247"/>
      <c r="J525" s="243"/>
      <c r="K525" s="243"/>
      <c r="L525" s="248"/>
      <c r="M525" s="249"/>
      <c r="N525" s="250"/>
      <c r="O525" s="250"/>
      <c r="P525" s="250"/>
      <c r="Q525" s="250"/>
      <c r="R525" s="250"/>
      <c r="S525" s="250"/>
      <c r="T525" s="251"/>
      <c r="AT525" s="252" t="s">
        <v>232</v>
      </c>
      <c r="AU525" s="252" t="s">
        <v>84</v>
      </c>
      <c r="AV525" s="13" t="s">
        <v>84</v>
      </c>
      <c r="AW525" s="13" t="s">
        <v>35</v>
      </c>
      <c r="AX525" s="13" t="s">
        <v>75</v>
      </c>
      <c r="AY525" s="252" t="s">
        <v>221</v>
      </c>
    </row>
    <row r="526" spans="2:51" s="14" customFormat="1" ht="12">
      <c r="B526" s="253"/>
      <c r="C526" s="254"/>
      <c r="D526" s="229" t="s">
        <v>232</v>
      </c>
      <c r="E526" s="255" t="s">
        <v>21</v>
      </c>
      <c r="F526" s="256" t="s">
        <v>235</v>
      </c>
      <c r="G526" s="254"/>
      <c r="H526" s="257">
        <v>100</v>
      </c>
      <c r="I526" s="258"/>
      <c r="J526" s="254"/>
      <c r="K526" s="254"/>
      <c r="L526" s="259"/>
      <c r="M526" s="260"/>
      <c r="N526" s="261"/>
      <c r="O526" s="261"/>
      <c r="P526" s="261"/>
      <c r="Q526" s="261"/>
      <c r="R526" s="261"/>
      <c r="S526" s="261"/>
      <c r="T526" s="262"/>
      <c r="AT526" s="263" t="s">
        <v>232</v>
      </c>
      <c r="AU526" s="263" t="s">
        <v>84</v>
      </c>
      <c r="AV526" s="14" t="s">
        <v>228</v>
      </c>
      <c r="AW526" s="14" t="s">
        <v>35</v>
      </c>
      <c r="AX526" s="14" t="s">
        <v>82</v>
      </c>
      <c r="AY526" s="263" t="s">
        <v>221</v>
      </c>
    </row>
    <row r="527" spans="2:65" s="1" customFormat="1" ht="16.5" customHeight="1">
      <c r="B527" s="39"/>
      <c r="C527" s="217" t="s">
        <v>695</v>
      </c>
      <c r="D527" s="217" t="s">
        <v>223</v>
      </c>
      <c r="E527" s="218" t="s">
        <v>696</v>
      </c>
      <c r="F527" s="219" t="s">
        <v>697</v>
      </c>
      <c r="G527" s="220" t="s">
        <v>358</v>
      </c>
      <c r="H527" s="221">
        <v>40.824</v>
      </c>
      <c r="I527" s="222"/>
      <c r="J527" s="223">
        <f>ROUND(I527*H527,2)</f>
        <v>0</v>
      </c>
      <c r="K527" s="219" t="s">
        <v>227</v>
      </c>
      <c r="L527" s="44"/>
      <c r="M527" s="224" t="s">
        <v>21</v>
      </c>
      <c r="N527" s="225" t="s">
        <v>46</v>
      </c>
      <c r="O527" s="80"/>
      <c r="P527" s="226">
        <f>O527*H527</f>
        <v>0</v>
      </c>
      <c r="Q527" s="226">
        <v>0.00085</v>
      </c>
      <c r="R527" s="226">
        <f>Q527*H527</f>
        <v>0.0347004</v>
      </c>
      <c r="S527" s="226">
        <v>0</v>
      </c>
      <c r="T527" s="227">
        <f>S527*H527</f>
        <v>0</v>
      </c>
      <c r="AR527" s="18" t="s">
        <v>228</v>
      </c>
      <c r="AT527" s="18" t="s">
        <v>223</v>
      </c>
      <c r="AU527" s="18" t="s">
        <v>84</v>
      </c>
      <c r="AY527" s="18" t="s">
        <v>221</v>
      </c>
      <c r="BE527" s="228">
        <f>IF(N527="základní",J527,0)</f>
        <v>0</v>
      </c>
      <c r="BF527" s="228">
        <f>IF(N527="snížená",J527,0)</f>
        <v>0</v>
      </c>
      <c r="BG527" s="228">
        <f>IF(N527="zákl. přenesená",J527,0)</f>
        <v>0</v>
      </c>
      <c r="BH527" s="228">
        <f>IF(N527="sníž. přenesená",J527,0)</f>
        <v>0</v>
      </c>
      <c r="BI527" s="228">
        <f>IF(N527="nulová",J527,0)</f>
        <v>0</v>
      </c>
      <c r="BJ527" s="18" t="s">
        <v>82</v>
      </c>
      <c r="BK527" s="228">
        <f>ROUND(I527*H527,2)</f>
        <v>0</v>
      </c>
      <c r="BL527" s="18" t="s">
        <v>228</v>
      </c>
      <c r="BM527" s="18" t="s">
        <v>698</v>
      </c>
    </row>
    <row r="528" spans="2:47" s="1" customFormat="1" ht="12">
      <c r="B528" s="39"/>
      <c r="C528" s="40"/>
      <c r="D528" s="229" t="s">
        <v>230</v>
      </c>
      <c r="E528" s="40"/>
      <c r="F528" s="230" t="s">
        <v>699</v>
      </c>
      <c r="G528" s="40"/>
      <c r="H528" s="40"/>
      <c r="I528" s="144"/>
      <c r="J528" s="40"/>
      <c r="K528" s="40"/>
      <c r="L528" s="44"/>
      <c r="M528" s="231"/>
      <c r="N528" s="80"/>
      <c r="O528" s="80"/>
      <c r="P528" s="80"/>
      <c r="Q528" s="80"/>
      <c r="R528" s="80"/>
      <c r="S528" s="80"/>
      <c r="T528" s="81"/>
      <c r="AT528" s="18" t="s">
        <v>230</v>
      </c>
      <c r="AU528" s="18" t="s">
        <v>84</v>
      </c>
    </row>
    <row r="529" spans="2:51" s="12" customFormat="1" ht="12">
      <c r="B529" s="232"/>
      <c r="C529" s="233"/>
      <c r="D529" s="229" t="s">
        <v>232</v>
      </c>
      <c r="E529" s="234" t="s">
        <v>21</v>
      </c>
      <c r="F529" s="235" t="s">
        <v>700</v>
      </c>
      <c r="G529" s="233"/>
      <c r="H529" s="234" t="s">
        <v>21</v>
      </c>
      <c r="I529" s="236"/>
      <c r="J529" s="233"/>
      <c r="K529" s="233"/>
      <c r="L529" s="237"/>
      <c r="M529" s="238"/>
      <c r="N529" s="239"/>
      <c r="O529" s="239"/>
      <c r="P529" s="239"/>
      <c r="Q529" s="239"/>
      <c r="R529" s="239"/>
      <c r="S529" s="239"/>
      <c r="T529" s="240"/>
      <c r="AT529" s="241" t="s">
        <v>232</v>
      </c>
      <c r="AU529" s="241" t="s">
        <v>84</v>
      </c>
      <c r="AV529" s="12" t="s">
        <v>82</v>
      </c>
      <c r="AW529" s="12" t="s">
        <v>35</v>
      </c>
      <c r="AX529" s="12" t="s">
        <v>75</v>
      </c>
      <c r="AY529" s="241" t="s">
        <v>221</v>
      </c>
    </row>
    <row r="530" spans="2:51" s="13" customFormat="1" ht="12">
      <c r="B530" s="242"/>
      <c r="C530" s="243"/>
      <c r="D530" s="229" t="s">
        <v>232</v>
      </c>
      <c r="E530" s="244" t="s">
        <v>21</v>
      </c>
      <c r="F530" s="245" t="s">
        <v>701</v>
      </c>
      <c r="G530" s="243"/>
      <c r="H530" s="246">
        <v>40.824</v>
      </c>
      <c r="I530" s="247"/>
      <c r="J530" s="243"/>
      <c r="K530" s="243"/>
      <c r="L530" s="248"/>
      <c r="M530" s="249"/>
      <c r="N530" s="250"/>
      <c r="O530" s="250"/>
      <c r="P530" s="250"/>
      <c r="Q530" s="250"/>
      <c r="R530" s="250"/>
      <c r="S530" s="250"/>
      <c r="T530" s="251"/>
      <c r="AT530" s="252" t="s">
        <v>232</v>
      </c>
      <c r="AU530" s="252" t="s">
        <v>84</v>
      </c>
      <c r="AV530" s="13" t="s">
        <v>84</v>
      </c>
      <c r="AW530" s="13" t="s">
        <v>35</v>
      </c>
      <c r="AX530" s="13" t="s">
        <v>75</v>
      </c>
      <c r="AY530" s="252" t="s">
        <v>221</v>
      </c>
    </row>
    <row r="531" spans="2:51" s="14" customFormat="1" ht="12">
      <c r="B531" s="253"/>
      <c r="C531" s="254"/>
      <c r="D531" s="229" t="s">
        <v>232</v>
      </c>
      <c r="E531" s="255" t="s">
        <v>21</v>
      </c>
      <c r="F531" s="256" t="s">
        <v>235</v>
      </c>
      <c r="G531" s="254"/>
      <c r="H531" s="257">
        <v>40.824</v>
      </c>
      <c r="I531" s="258"/>
      <c r="J531" s="254"/>
      <c r="K531" s="254"/>
      <c r="L531" s="259"/>
      <c r="M531" s="260"/>
      <c r="N531" s="261"/>
      <c r="O531" s="261"/>
      <c r="P531" s="261"/>
      <c r="Q531" s="261"/>
      <c r="R531" s="261"/>
      <c r="S531" s="261"/>
      <c r="T531" s="262"/>
      <c r="AT531" s="263" t="s">
        <v>232</v>
      </c>
      <c r="AU531" s="263" t="s">
        <v>84</v>
      </c>
      <c r="AV531" s="14" t="s">
        <v>228</v>
      </c>
      <c r="AW531" s="14" t="s">
        <v>35</v>
      </c>
      <c r="AX531" s="14" t="s">
        <v>82</v>
      </c>
      <c r="AY531" s="263" t="s">
        <v>221</v>
      </c>
    </row>
    <row r="532" spans="2:65" s="1" customFormat="1" ht="22.5" customHeight="1">
      <c r="B532" s="39"/>
      <c r="C532" s="217" t="s">
        <v>702</v>
      </c>
      <c r="D532" s="217" t="s">
        <v>223</v>
      </c>
      <c r="E532" s="218" t="s">
        <v>703</v>
      </c>
      <c r="F532" s="219" t="s">
        <v>704</v>
      </c>
      <c r="G532" s="220" t="s">
        <v>358</v>
      </c>
      <c r="H532" s="221">
        <v>137.488</v>
      </c>
      <c r="I532" s="222"/>
      <c r="J532" s="223">
        <f>ROUND(I532*H532,2)</f>
        <v>0</v>
      </c>
      <c r="K532" s="219" t="s">
        <v>227</v>
      </c>
      <c r="L532" s="44"/>
      <c r="M532" s="224" t="s">
        <v>21</v>
      </c>
      <c r="N532" s="225" t="s">
        <v>46</v>
      </c>
      <c r="O532" s="80"/>
      <c r="P532" s="226">
        <f>O532*H532</f>
        <v>0</v>
      </c>
      <c r="Q532" s="226">
        <v>0.00735</v>
      </c>
      <c r="R532" s="226">
        <f>Q532*H532</f>
        <v>1.0105368</v>
      </c>
      <c r="S532" s="226">
        <v>0</v>
      </c>
      <c r="T532" s="227">
        <f>S532*H532</f>
        <v>0</v>
      </c>
      <c r="AR532" s="18" t="s">
        <v>228</v>
      </c>
      <c r="AT532" s="18" t="s">
        <v>223</v>
      </c>
      <c r="AU532" s="18" t="s">
        <v>84</v>
      </c>
      <c r="AY532" s="18" t="s">
        <v>221</v>
      </c>
      <c r="BE532" s="228">
        <f>IF(N532="základní",J532,0)</f>
        <v>0</v>
      </c>
      <c r="BF532" s="228">
        <f>IF(N532="snížená",J532,0)</f>
        <v>0</v>
      </c>
      <c r="BG532" s="228">
        <f>IF(N532="zákl. přenesená",J532,0)</f>
        <v>0</v>
      </c>
      <c r="BH532" s="228">
        <f>IF(N532="sníž. přenesená",J532,0)</f>
        <v>0</v>
      </c>
      <c r="BI532" s="228">
        <f>IF(N532="nulová",J532,0)</f>
        <v>0</v>
      </c>
      <c r="BJ532" s="18" t="s">
        <v>82</v>
      </c>
      <c r="BK532" s="228">
        <f>ROUND(I532*H532,2)</f>
        <v>0</v>
      </c>
      <c r="BL532" s="18" t="s">
        <v>228</v>
      </c>
      <c r="BM532" s="18" t="s">
        <v>705</v>
      </c>
    </row>
    <row r="533" spans="2:51" s="13" customFormat="1" ht="12">
      <c r="B533" s="242"/>
      <c r="C533" s="243"/>
      <c r="D533" s="229" t="s">
        <v>232</v>
      </c>
      <c r="E533" s="244" t="s">
        <v>21</v>
      </c>
      <c r="F533" s="245" t="s">
        <v>706</v>
      </c>
      <c r="G533" s="243"/>
      <c r="H533" s="246">
        <v>137.488</v>
      </c>
      <c r="I533" s="247"/>
      <c r="J533" s="243"/>
      <c r="K533" s="243"/>
      <c r="L533" s="248"/>
      <c r="M533" s="249"/>
      <c r="N533" s="250"/>
      <c r="O533" s="250"/>
      <c r="P533" s="250"/>
      <c r="Q533" s="250"/>
      <c r="R533" s="250"/>
      <c r="S533" s="250"/>
      <c r="T533" s="251"/>
      <c r="AT533" s="252" t="s">
        <v>232</v>
      </c>
      <c r="AU533" s="252" t="s">
        <v>84</v>
      </c>
      <c r="AV533" s="13" t="s">
        <v>84</v>
      </c>
      <c r="AW533" s="13" t="s">
        <v>35</v>
      </c>
      <c r="AX533" s="13" t="s">
        <v>75</v>
      </c>
      <c r="AY533" s="252" t="s">
        <v>221</v>
      </c>
    </row>
    <row r="534" spans="2:51" s="14" customFormat="1" ht="12">
      <c r="B534" s="253"/>
      <c r="C534" s="254"/>
      <c r="D534" s="229" t="s">
        <v>232</v>
      </c>
      <c r="E534" s="255" t="s">
        <v>21</v>
      </c>
      <c r="F534" s="256" t="s">
        <v>235</v>
      </c>
      <c r="G534" s="254"/>
      <c r="H534" s="257">
        <v>137.488</v>
      </c>
      <c r="I534" s="258"/>
      <c r="J534" s="254"/>
      <c r="K534" s="254"/>
      <c r="L534" s="259"/>
      <c r="M534" s="260"/>
      <c r="N534" s="261"/>
      <c r="O534" s="261"/>
      <c r="P534" s="261"/>
      <c r="Q534" s="261"/>
      <c r="R534" s="261"/>
      <c r="S534" s="261"/>
      <c r="T534" s="262"/>
      <c r="AT534" s="263" t="s">
        <v>232</v>
      </c>
      <c r="AU534" s="263" t="s">
        <v>84</v>
      </c>
      <c r="AV534" s="14" t="s">
        <v>228</v>
      </c>
      <c r="AW534" s="14" t="s">
        <v>35</v>
      </c>
      <c r="AX534" s="14" t="s">
        <v>82</v>
      </c>
      <c r="AY534" s="263" t="s">
        <v>221</v>
      </c>
    </row>
    <row r="535" spans="2:65" s="1" customFormat="1" ht="22.5" customHeight="1">
      <c r="B535" s="39"/>
      <c r="C535" s="217" t="s">
        <v>707</v>
      </c>
      <c r="D535" s="217" t="s">
        <v>223</v>
      </c>
      <c r="E535" s="218" t="s">
        <v>708</v>
      </c>
      <c r="F535" s="219" t="s">
        <v>709</v>
      </c>
      <c r="G535" s="220" t="s">
        <v>358</v>
      </c>
      <c r="H535" s="221">
        <v>137.488</v>
      </c>
      <c r="I535" s="222"/>
      <c r="J535" s="223">
        <f>ROUND(I535*H535,2)</f>
        <v>0</v>
      </c>
      <c r="K535" s="219" t="s">
        <v>227</v>
      </c>
      <c r="L535" s="44"/>
      <c r="M535" s="224" t="s">
        <v>21</v>
      </c>
      <c r="N535" s="225" t="s">
        <v>46</v>
      </c>
      <c r="O535" s="80"/>
      <c r="P535" s="226">
        <f>O535*H535</f>
        <v>0</v>
      </c>
      <c r="Q535" s="226">
        <v>0.01838</v>
      </c>
      <c r="R535" s="226">
        <f>Q535*H535</f>
        <v>2.52702944</v>
      </c>
      <c r="S535" s="226">
        <v>0</v>
      </c>
      <c r="T535" s="227">
        <f>S535*H535</f>
        <v>0</v>
      </c>
      <c r="AR535" s="18" t="s">
        <v>228</v>
      </c>
      <c r="AT535" s="18" t="s">
        <v>223</v>
      </c>
      <c r="AU535" s="18" t="s">
        <v>84</v>
      </c>
      <c r="AY535" s="18" t="s">
        <v>221</v>
      </c>
      <c r="BE535" s="228">
        <f>IF(N535="základní",J535,0)</f>
        <v>0</v>
      </c>
      <c r="BF535" s="228">
        <f>IF(N535="snížená",J535,0)</f>
        <v>0</v>
      </c>
      <c r="BG535" s="228">
        <f>IF(N535="zákl. přenesená",J535,0)</f>
        <v>0</v>
      </c>
      <c r="BH535" s="228">
        <f>IF(N535="sníž. přenesená",J535,0)</f>
        <v>0</v>
      </c>
      <c r="BI535" s="228">
        <f>IF(N535="nulová",J535,0)</f>
        <v>0</v>
      </c>
      <c r="BJ535" s="18" t="s">
        <v>82</v>
      </c>
      <c r="BK535" s="228">
        <f>ROUND(I535*H535,2)</f>
        <v>0</v>
      </c>
      <c r="BL535" s="18" t="s">
        <v>228</v>
      </c>
      <c r="BM535" s="18" t="s">
        <v>710</v>
      </c>
    </row>
    <row r="536" spans="2:47" s="1" customFormat="1" ht="12">
      <c r="B536" s="39"/>
      <c r="C536" s="40"/>
      <c r="D536" s="229" t="s">
        <v>230</v>
      </c>
      <c r="E536" s="40"/>
      <c r="F536" s="230" t="s">
        <v>657</v>
      </c>
      <c r="G536" s="40"/>
      <c r="H536" s="40"/>
      <c r="I536" s="144"/>
      <c r="J536" s="40"/>
      <c r="K536" s="40"/>
      <c r="L536" s="44"/>
      <c r="M536" s="231"/>
      <c r="N536" s="80"/>
      <c r="O536" s="80"/>
      <c r="P536" s="80"/>
      <c r="Q536" s="80"/>
      <c r="R536" s="80"/>
      <c r="S536" s="80"/>
      <c r="T536" s="81"/>
      <c r="AT536" s="18" t="s">
        <v>230</v>
      </c>
      <c r="AU536" s="18" t="s">
        <v>84</v>
      </c>
    </row>
    <row r="537" spans="2:51" s="12" customFormat="1" ht="12">
      <c r="B537" s="232"/>
      <c r="C537" s="233"/>
      <c r="D537" s="229" t="s">
        <v>232</v>
      </c>
      <c r="E537" s="234" t="s">
        <v>21</v>
      </c>
      <c r="F537" s="235" t="s">
        <v>251</v>
      </c>
      <c r="G537" s="233"/>
      <c r="H537" s="234" t="s">
        <v>21</v>
      </c>
      <c r="I537" s="236"/>
      <c r="J537" s="233"/>
      <c r="K537" s="233"/>
      <c r="L537" s="237"/>
      <c r="M537" s="238"/>
      <c r="N537" s="239"/>
      <c r="O537" s="239"/>
      <c r="P537" s="239"/>
      <c r="Q537" s="239"/>
      <c r="R537" s="239"/>
      <c r="S537" s="239"/>
      <c r="T537" s="240"/>
      <c r="AT537" s="241" t="s">
        <v>232</v>
      </c>
      <c r="AU537" s="241" t="s">
        <v>84</v>
      </c>
      <c r="AV537" s="12" t="s">
        <v>82</v>
      </c>
      <c r="AW537" s="12" t="s">
        <v>35</v>
      </c>
      <c r="AX537" s="12" t="s">
        <v>75</v>
      </c>
      <c r="AY537" s="241" t="s">
        <v>221</v>
      </c>
    </row>
    <row r="538" spans="2:51" s="13" customFormat="1" ht="12">
      <c r="B538" s="242"/>
      <c r="C538" s="243"/>
      <c r="D538" s="229" t="s">
        <v>232</v>
      </c>
      <c r="E538" s="244" t="s">
        <v>21</v>
      </c>
      <c r="F538" s="245" t="s">
        <v>711</v>
      </c>
      <c r="G538" s="243"/>
      <c r="H538" s="246">
        <v>153.701</v>
      </c>
      <c r="I538" s="247"/>
      <c r="J538" s="243"/>
      <c r="K538" s="243"/>
      <c r="L538" s="248"/>
      <c r="M538" s="249"/>
      <c r="N538" s="250"/>
      <c r="O538" s="250"/>
      <c r="P538" s="250"/>
      <c r="Q538" s="250"/>
      <c r="R538" s="250"/>
      <c r="S538" s="250"/>
      <c r="T538" s="251"/>
      <c r="AT538" s="252" t="s">
        <v>232</v>
      </c>
      <c r="AU538" s="252" t="s">
        <v>84</v>
      </c>
      <c r="AV538" s="13" t="s">
        <v>84</v>
      </c>
      <c r="AW538" s="13" t="s">
        <v>35</v>
      </c>
      <c r="AX538" s="13" t="s">
        <v>75</v>
      </c>
      <c r="AY538" s="252" t="s">
        <v>221</v>
      </c>
    </row>
    <row r="539" spans="2:51" s="12" customFormat="1" ht="12">
      <c r="B539" s="232"/>
      <c r="C539" s="233"/>
      <c r="D539" s="229" t="s">
        <v>232</v>
      </c>
      <c r="E539" s="234" t="s">
        <v>21</v>
      </c>
      <c r="F539" s="235" t="s">
        <v>394</v>
      </c>
      <c r="G539" s="233"/>
      <c r="H539" s="234" t="s">
        <v>21</v>
      </c>
      <c r="I539" s="236"/>
      <c r="J539" s="233"/>
      <c r="K539" s="233"/>
      <c r="L539" s="237"/>
      <c r="M539" s="238"/>
      <c r="N539" s="239"/>
      <c r="O539" s="239"/>
      <c r="P539" s="239"/>
      <c r="Q539" s="239"/>
      <c r="R539" s="239"/>
      <c r="S539" s="239"/>
      <c r="T539" s="240"/>
      <c r="AT539" s="241" t="s">
        <v>232</v>
      </c>
      <c r="AU539" s="241" t="s">
        <v>84</v>
      </c>
      <c r="AV539" s="12" t="s">
        <v>82</v>
      </c>
      <c r="AW539" s="12" t="s">
        <v>35</v>
      </c>
      <c r="AX539" s="12" t="s">
        <v>75</v>
      </c>
      <c r="AY539" s="241" t="s">
        <v>221</v>
      </c>
    </row>
    <row r="540" spans="2:51" s="13" customFormat="1" ht="12">
      <c r="B540" s="242"/>
      <c r="C540" s="243"/>
      <c r="D540" s="229" t="s">
        <v>232</v>
      </c>
      <c r="E540" s="244" t="s">
        <v>21</v>
      </c>
      <c r="F540" s="245" t="s">
        <v>395</v>
      </c>
      <c r="G540" s="243"/>
      <c r="H540" s="246">
        <v>-16.213</v>
      </c>
      <c r="I540" s="247"/>
      <c r="J540" s="243"/>
      <c r="K540" s="243"/>
      <c r="L540" s="248"/>
      <c r="M540" s="249"/>
      <c r="N540" s="250"/>
      <c r="O540" s="250"/>
      <c r="P540" s="250"/>
      <c r="Q540" s="250"/>
      <c r="R540" s="250"/>
      <c r="S540" s="250"/>
      <c r="T540" s="251"/>
      <c r="AT540" s="252" t="s">
        <v>232</v>
      </c>
      <c r="AU540" s="252" t="s">
        <v>84</v>
      </c>
      <c r="AV540" s="13" t="s">
        <v>84</v>
      </c>
      <c r="AW540" s="13" t="s">
        <v>35</v>
      </c>
      <c r="AX540" s="13" t="s">
        <v>75</v>
      </c>
      <c r="AY540" s="252" t="s">
        <v>221</v>
      </c>
    </row>
    <row r="541" spans="2:51" s="14" customFormat="1" ht="12">
      <c r="B541" s="253"/>
      <c r="C541" s="254"/>
      <c r="D541" s="229" t="s">
        <v>232</v>
      </c>
      <c r="E541" s="255" t="s">
        <v>21</v>
      </c>
      <c r="F541" s="256" t="s">
        <v>235</v>
      </c>
      <c r="G541" s="254"/>
      <c r="H541" s="257">
        <v>137.488</v>
      </c>
      <c r="I541" s="258"/>
      <c r="J541" s="254"/>
      <c r="K541" s="254"/>
      <c r="L541" s="259"/>
      <c r="M541" s="260"/>
      <c r="N541" s="261"/>
      <c r="O541" s="261"/>
      <c r="P541" s="261"/>
      <c r="Q541" s="261"/>
      <c r="R541" s="261"/>
      <c r="S541" s="261"/>
      <c r="T541" s="262"/>
      <c r="AT541" s="263" t="s">
        <v>232</v>
      </c>
      <c r="AU541" s="263" t="s">
        <v>84</v>
      </c>
      <c r="AV541" s="14" t="s">
        <v>228</v>
      </c>
      <c r="AW541" s="14" t="s">
        <v>35</v>
      </c>
      <c r="AX541" s="14" t="s">
        <v>82</v>
      </c>
      <c r="AY541" s="263" t="s">
        <v>221</v>
      </c>
    </row>
    <row r="542" spans="2:65" s="1" customFormat="1" ht="16.5" customHeight="1">
      <c r="B542" s="39"/>
      <c r="C542" s="217" t="s">
        <v>712</v>
      </c>
      <c r="D542" s="217" t="s">
        <v>223</v>
      </c>
      <c r="E542" s="218" t="s">
        <v>713</v>
      </c>
      <c r="F542" s="219" t="s">
        <v>714</v>
      </c>
      <c r="G542" s="220" t="s">
        <v>358</v>
      </c>
      <c r="H542" s="221">
        <v>296.891</v>
      </c>
      <c r="I542" s="222"/>
      <c r="J542" s="223">
        <f>ROUND(I542*H542,2)</f>
        <v>0</v>
      </c>
      <c r="K542" s="219" t="s">
        <v>227</v>
      </c>
      <c r="L542" s="44"/>
      <c r="M542" s="224" t="s">
        <v>21</v>
      </c>
      <c r="N542" s="225" t="s">
        <v>46</v>
      </c>
      <c r="O542" s="80"/>
      <c r="P542" s="226">
        <f>O542*H542</f>
        <v>0</v>
      </c>
      <c r="Q542" s="226">
        <v>0.00735</v>
      </c>
      <c r="R542" s="226">
        <f>Q542*H542</f>
        <v>2.18214885</v>
      </c>
      <c r="S542" s="226">
        <v>0</v>
      </c>
      <c r="T542" s="227">
        <f>S542*H542</f>
        <v>0</v>
      </c>
      <c r="AR542" s="18" t="s">
        <v>228</v>
      </c>
      <c r="AT542" s="18" t="s">
        <v>223</v>
      </c>
      <c r="AU542" s="18" t="s">
        <v>84</v>
      </c>
      <c r="AY542" s="18" t="s">
        <v>221</v>
      </c>
      <c r="BE542" s="228">
        <f>IF(N542="základní",J542,0)</f>
        <v>0</v>
      </c>
      <c r="BF542" s="228">
        <f>IF(N542="snížená",J542,0)</f>
        <v>0</v>
      </c>
      <c r="BG542" s="228">
        <f>IF(N542="zákl. přenesená",J542,0)</f>
        <v>0</v>
      </c>
      <c r="BH542" s="228">
        <f>IF(N542="sníž. přenesená",J542,0)</f>
        <v>0</v>
      </c>
      <c r="BI542" s="228">
        <f>IF(N542="nulová",J542,0)</f>
        <v>0</v>
      </c>
      <c r="BJ542" s="18" t="s">
        <v>82</v>
      </c>
      <c r="BK542" s="228">
        <f>ROUND(I542*H542,2)</f>
        <v>0</v>
      </c>
      <c r="BL542" s="18" t="s">
        <v>228</v>
      </c>
      <c r="BM542" s="18" t="s">
        <v>715</v>
      </c>
    </row>
    <row r="543" spans="2:51" s="12" customFormat="1" ht="12">
      <c r="B543" s="232"/>
      <c r="C543" s="233"/>
      <c r="D543" s="229" t="s">
        <v>232</v>
      </c>
      <c r="E543" s="234" t="s">
        <v>21</v>
      </c>
      <c r="F543" s="235" t="s">
        <v>259</v>
      </c>
      <c r="G543" s="233"/>
      <c r="H543" s="234" t="s">
        <v>21</v>
      </c>
      <c r="I543" s="236"/>
      <c r="J543" s="233"/>
      <c r="K543" s="233"/>
      <c r="L543" s="237"/>
      <c r="M543" s="238"/>
      <c r="N543" s="239"/>
      <c r="O543" s="239"/>
      <c r="P543" s="239"/>
      <c r="Q543" s="239"/>
      <c r="R543" s="239"/>
      <c r="S543" s="239"/>
      <c r="T543" s="240"/>
      <c r="AT543" s="241" t="s">
        <v>232</v>
      </c>
      <c r="AU543" s="241" t="s">
        <v>84</v>
      </c>
      <c r="AV543" s="12" t="s">
        <v>82</v>
      </c>
      <c r="AW543" s="12" t="s">
        <v>35</v>
      </c>
      <c r="AX543" s="12" t="s">
        <v>75</v>
      </c>
      <c r="AY543" s="241" t="s">
        <v>221</v>
      </c>
    </row>
    <row r="544" spans="2:51" s="13" customFormat="1" ht="12">
      <c r="B544" s="242"/>
      <c r="C544" s="243"/>
      <c r="D544" s="229" t="s">
        <v>232</v>
      </c>
      <c r="E544" s="244" t="s">
        <v>21</v>
      </c>
      <c r="F544" s="245" t="s">
        <v>716</v>
      </c>
      <c r="G544" s="243"/>
      <c r="H544" s="246">
        <v>296.891</v>
      </c>
      <c r="I544" s="247"/>
      <c r="J544" s="243"/>
      <c r="K544" s="243"/>
      <c r="L544" s="248"/>
      <c r="M544" s="249"/>
      <c r="N544" s="250"/>
      <c r="O544" s="250"/>
      <c r="P544" s="250"/>
      <c r="Q544" s="250"/>
      <c r="R544" s="250"/>
      <c r="S544" s="250"/>
      <c r="T544" s="251"/>
      <c r="AT544" s="252" t="s">
        <v>232</v>
      </c>
      <c r="AU544" s="252" t="s">
        <v>84</v>
      </c>
      <c r="AV544" s="13" t="s">
        <v>84</v>
      </c>
      <c r="AW544" s="13" t="s">
        <v>35</v>
      </c>
      <c r="AX544" s="13" t="s">
        <v>75</v>
      </c>
      <c r="AY544" s="252" t="s">
        <v>221</v>
      </c>
    </row>
    <row r="545" spans="2:51" s="14" customFormat="1" ht="12">
      <c r="B545" s="253"/>
      <c r="C545" s="254"/>
      <c r="D545" s="229" t="s">
        <v>232</v>
      </c>
      <c r="E545" s="255" t="s">
        <v>21</v>
      </c>
      <c r="F545" s="256" t="s">
        <v>235</v>
      </c>
      <c r="G545" s="254"/>
      <c r="H545" s="257">
        <v>296.891</v>
      </c>
      <c r="I545" s="258"/>
      <c r="J545" s="254"/>
      <c r="K545" s="254"/>
      <c r="L545" s="259"/>
      <c r="M545" s="260"/>
      <c r="N545" s="261"/>
      <c r="O545" s="261"/>
      <c r="P545" s="261"/>
      <c r="Q545" s="261"/>
      <c r="R545" s="261"/>
      <c r="S545" s="261"/>
      <c r="T545" s="262"/>
      <c r="AT545" s="263" t="s">
        <v>232</v>
      </c>
      <c r="AU545" s="263" t="s">
        <v>84</v>
      </c>
      <c r="AV545" s="14" t="s">
        <v>228</v>
      </c>
      <c r="AW545" s="14" t="s">
        <v>35</v>
      </c>
      <c r="AX545" s="14" t="s">
        <v>82</v>
      </c>
      <c r="AY545" s="263" t="s">
        <v>221</v>
      </c>
    </row>
    <row r="546" spans="2:65" s="1" customFormat="1" ht="16.5" customHeight="1">
      <c r="B546" s="39"/>
      <c r="C546" s="217" t="s">
        <v>717</v>
      </c>
      <c r="D546" s="217" t="s">
        <v>223</v>
      </c>
      <c r="E546" s="218" t="s">
        <v>718</v>
      </c>
      <c r="F546" s="219" t="s">
        <v>719</v>
      </c>
      <c r="G546" s="220" t="s">
        <v>358</v>
      </c>
      <c r="H546" s="221">
        <v>17.947</v>
      </c>
      <c r="I546" s="222"/>
      <c r="J546" s="223">
        <f>ROUND(I546*H546,2)</f>
        <v>0</v>
      </c>
      <c r="K546" s="219" t="s">
        <v>227</v>
      </c>
      <c r="L546" s="44"/>
      <c r="M546" s="224" t="s">
        <v>21</v>
      </c>
      <c r="N546" s="225" t="s">
        <v>46</v>
      </c>
      <c r="O546" s="80"/>
      <c r="P546" s="226">
        <f>O546*H546</f>
        <v>0</v>
      </c>
      <c r="Q546" s="226">
        <v>0.00438</v>
      </c>
      <c r="R546" s="226">
        <f>Q546*H546</f>
        <v>0.07860786</v>
      </c>
      <c r="S546" s="226">
        <v>0</v>
      </c>
      <c r="T546" s="227">
        <f>S546*H546</f>
        <v>0</v>
      </c>
      <c r="AR546" s="18" t="s">
        <v>228</v>
      </c>
      <c r="AT546" s="18" t="s">
        <v>223</v>
      </c>
      <c r="AU546" s="18" t="s">
        <v>84</v>
      </c>
      <c r="AY546" s="18" t="s">
        <v>221</v>
      </c>
      <c r="BE546" s="228">
        <f>IF(N546="základní",J546,0)</f>
        <v>0</v>
      </c>
      <c r="BF546" s="228">
        <f>IF(N546="snížená",J546,0)</f>
        <v>0</v>
      </c>
      <c r="BG546" s="228">
        <f>IF(N546="zákl. přenesená",J546,0)</f>
        <v>0</v>
      </c>
      <c r="BH546" s="228">
        <f>IF(N546="sníž. přenesená",J546,0)</f>
        <v>0</v>
      </c>
      <c r="BI546" s="228">
        <f>IF(N546="nulová",J546,0)</f>
        <v>0</v>
      </c>
      <c r="BJ546" s="18" t="s">
        <v>82</v>
      </c>
      <c r="BK546" s="228">
        <f>ROUND(I546*H546,2)</f>
        <v>0</v>
      </c>
      <c r="BL546" s="18" t="s">
        <v>228</v>
      </c>
      <c r="BM546" s="18" t="s">
        <v>720</v>
      </c>
    </row>
    <row r="547" spans="2:47" s="1" customFormat="1" ht="12">
      <c r="B547" s="39"/>
      <c r="C547" s="40"/>
      <c r="D547" s="229" t="s">
        <v>230</v>
      </c>
      <c r="E547" s="40"/>
      <c r="F547" s="230" t="s">
        <v>699</v>
      </c>
      <c r="G547" s="40"/>
      <c r="H547" s="40"/>
      <c r="I547" s="144"/>
      <c r="J547" s="40"/>
      <c r="K547" s="40"/>
      <c r="L547" s="44"/>
      <c r="M547" s="231"/>
      <c r="N547" s="80"/>
      <c r="O547" s="80"/>
      <c r="P547" s="80"/>
      <c r="Q547" s="80"/>
      <c r="R547" s="80"/>
      <c r="S547" s="80"/>
      <c r="T547" s="81"/>
      <c r="AT547" s="18" t="s">
        <v>230</v>
      </c>
      <c r="AU547" s="18" t="s">
        <v>84</v>
      </c>
    </row>
    <row r="548" spans="2:51" s="12" customFormat="1" ht="12">
      <c r="B548" s="232"/>
      <c r="C548" s="233"/>
      <c r="D548" s="229" t="s">
        <v>232</v>
      </c>
      <c r="E548" s="234" t="s">
        <v>21</v>
      </c>
      <c r="F548" s="235" t="s">
        <v>721</v>
      </c>
      <c r="G548" s="233"/>
      <c r="H548" s="234" t="s">
        <v>21</v>
      </c>
      <c r="I548" s="236"/>
      <c r="J548" s="233"/>
      <c r="K548" s="233"/>
      <c r="L548" s="237"/>
      <c r="M548" s="238"/>
      <c r="N548" s="239"/>
      <c r="O548" s="239"/>
      <c r="P548" s="239"/>
      <c r="Q548" s="239"/>
      <c r="R548" s="239"/>
      <c r="S548" s="239"/>
      <c r="T548" s="240"/>
      <c r="AT548" s="241" t="s">
        <v>232</v>
      </c>
      <c r="AU548" s="241" t="s">
        <v>84</v>
      </c>
      <c r="AV548" s="12" t="s">
        <v>82</v>
      </c>
      <c r="AW548" s="12" t="s">
        <v>35</v>
      </c>
      <c r="AX548" s="12" t="s">
        <v>75</v>
      </c>
      <c r="AY548" s="241" t="s">
        <v>221</v>
      </c>
    </row>
    <row r="549" spans="2:51" s="13" customFormat="1" ht="12">
      <c r="B549" s="242"/>
      <c r="C549" s="243"/>
      <c r="D549" s="229" t="s">
        <v>232</v>
      </c>
      <c r="E549" s="244" t="s">
        <v>21</v>
      </c>
      <c r="F549" s="245" t="s">
        <v>722</v>
      </c>
      <c r="G549" s="243"/>
      <c r="H549" s="246">
        <v>0.805</v>
      </c>
      <c r="I549" s="247"/>
      <c r="J549" s="243"/>
      <c r="K549" s="243"/>
      <c r="L549" s="248"/>
      <c r="M549" s="249"/>
      <c r="N549" s="250"/>
      <c r="O549" s="250"/>
      <c r="P549" s="250"/>
      <c r="Q549" s="250"/>
      <c r="R549" s="250"/>
      <c r="S549" s="250"/>
      <c r="T549" s="251"/>
      <c r="AT549" s="252" t="s">
        <v>232</v>
      </c>
      <c r="AU549" s="252" t="s">
        <v>84</v>
      </c>
      <c r="AV549" s="13" t="s">
        <v>84</v>
      </c>
      <c r="AW549" s="13" t="s">
        <v>35</v>
      </c>
      <c r="AX549" s="13" t="s">
        <v>75</v>
      </c>
      <c r="AY549" s="252" t="s">
        <v>221</v>
      </c>
    </row>
    <row r="550" spans="2:51" s="13" customFormat="1" ht="12">
      <c r="B550" s="242"/>
      <c r="C550" s="243"/>
      <c r="D550" s="229" t="s">
        <v>232</v>
      </c>
      <c r="E550" s="244" t="s">
        <v>21</v>
      </c>
      <c r="F550" s="245" t="s">
        <v>723</v>
      </c>
      <c r="G550" s="243"/>
      <c r="H550" s="246">
        <v>0.49</v>
      </c>
      <c r="I550" s="247"/>
      <c r="J550" s="243"/>
      <c r="K550" s="243"/>
      <c r="L550" s="248"/>
      <c r="M550" s="249"/>
      <c r="N550" s="250"/>
      <c r="O550" s="250"/>
      <c r="P550" s="250"/>
      <c r="Q550" s="250"/>
      <c r="R550" s="250"/>
      <c r="S550" s="250"/>
      <c r="T550" s="251"/>
      <c r="AT550" s="252" t="s">
        <v>232</v>
      </c>
      <c r="AU550" s="252" t="s">
        <v>84</v>
      </c>
      <c r="AV550" s="13" t="s">
        <v>84</v>
      </c>
      <c r="AW550" s="13" t="s">
        <v>35</v>
      </c>
      <c r="AX550" s="13" t="s">
        <v>75</v>
      </c>
      <c r="AY550" s="252" t="s">
        <v>221</v>
      </c>
    </row>
    <row r="551" spans="2:51" s="13" customFormat="1" ht="12">
      <c r="B551" s="242"/>
      <c r="C551" s="243"/>
      <c r="D551" s="229" t="s">
        <v>232</v>
      </c>
      <c r="E551" s="244" t="s">
        <v>21</v>
      </c>
      <c r="F551" s="245" t="s">
        <v>724</v>
      </c>
      <c r="G551" s="243"/>
      <c r="H551" s="246">
        <v>0.776</v>
      </c>
      <c r="I551" s="247"/>
      <c r="J551" s="243"/>
      <c r="K551" s="243"/>
      <c r="L551" s="248"/>
      <c r="M551" s="249"/>
      <c r="N551" s="250"/>
      <c r="O551" s="250"/>
      <c r="P551" s="250"/>
      <c r="Q551" s="250"/>
      <c r="R551" s="250"/>
      <c r="S551" s="250"/>
      <c r="T551" s="251"/>
      <c r="AT551" s="252" t="s">
        <v>232</v>
      </c>
      <c r="AU551" s="252" t="s">
        <v>84</v>
      </c>
      <c r="AV551" s="13" t="s">
        <v>84</v>
      </c>
      <c r="AW551" s="13" t="s">
        <v>35</v>
      </c>
      <c r="AX551" s="13" t="s">
        <v>75</v>
      </c>
      <c r="AY551" s="252" t="s">
        <v>221</v>
      </c>
    </row>
    <row r="552" spans="2:51" s="12" customFormat="1" ht="12">
      <c r="B552" s="232"/>
      <c r="C552" s="233"/>
      <c r="D552" s="229" t="s">
        <v>232</v>
      </c>
      <c r="E552" s="234" t="s">
        <v>21</v>
      </c>
      <c r="F552" s="235" t="s">
        <v>725</v>
      </c>
      <c r="G552" s="233"/>
      <c r="H552" s="234" t="s">
        <v>21</v>
      </c>
      <c r="I552" s="236"/>
      <c r="J552" s="233"/>
      <c r="K552" s="233"/>
      <c r="L552" s="237"/>
      <c r="M552" s="238"/>
      <c r="N552" s="239"/>
      <c r="O552" s="239"/>
      <c r="P552" s="239"/>
      <c r="Q552" s="239"/>
      <c r="R552" s="239"/>
      <c r="S552" s="239"/>
      <c r="T552" s="240"/>
      <c r="AT552" s="241" t="s">
        <v>232</v>
      </c>
      <c r="AU552" s="241" t="s">
        <v>84</v>
      </c>
      <c r="AV552" s="12" t="s">
        <v>82</v>
      </c>
      <c r="AW552" s="12" t="s">
        <v>35</v>
      </c>
      <c r="AX552" s="12" t="s">
        <v>75</v>
      </c>
      <c r="AY552" s="241" t="s">
        <v>221</v>
      </c>
    </row>
    <row r="553" spans="2:51" s="13" customFormat="1" ht="12">
      <c r="B553" s="242"/>
      <c r="C553" s="243"/>
      <c r="D553" s="229" t="s">
        <v>232</v>
      </c>
      <c r="E553" s="244" t="s">
        <v>21</v>
      </c>
      <c r="F553" s="245" t="s">
        <v>726</v>
      </c>
      <c r="G553" s="243"/>
      <c r="H553" s="246">
        <v>15.876</v>
      </c>
      <c r="I553" s="247"/>
      <c r="J553" s="243"/>
      <c r="K553" s="243"/>
      <c r="L553" s="248"/>
      <c r="M553" s="249"/>
      <c r="N553" s="250"/>
      <c r="O553" s="250"/>
      <c r="P553" s="250"/>
      <c r="Q553" s="250"/>
      <c r="R553" s="250"/>
      <c r="S553" s="250"/>
      <c r="T553" s="251"/>
      <c r="AT553" s="252" t="s">
        <v>232</v>
      </c>
      <c r="AU553" s="252" t="s">
        <v>84</v>
      </c>
      <c r="AV553" s="13" t="s">
        <v>84</v>
      </c>
      <c r="AW553" s="13" t="s">
        <v>35</v>
      </c>
      <c r="AX553" s="13" t="s">
        <v>75</v>
      </c>
      <c r="AY553" s="252" t="s">
        <v>221</v>
      </c>
    </row>
    <row r="554" spans="2:51" s="14" customFormat="1" ht="12">
      <c r="B554" s="253"/>
      <c r="C554" s="254"/>
      <c r="D554" s="229" t="s">
        <v>232</v>
      </c>
      <c r="E554" s="255" t="s">
        <v>21</v>
      </c>
      <c r="F554" s="256" t="s">
        <v>235</v>
      </c>
      <c r="G554" s="254"/>
      <c r="H554" s="257">
        <v>17.947</v>
      </c>
      <c r="I554" s="258"/>
      <c r="J554" s="254"/>
      <c r="K554" s="254"/>
      <c r="L554" s="259"/>
      <c r="M554" s="260"/>
      <c r="N554" s="261"/>
      <c r="O554" s="261"/>
      <c r="P554" s="261"/>
      <c r="Q554" s="261"/>
      <c r="R554" s="261"/>
      <c r="S554" s="261"/>
      <c r="T554" s="262"/>
      <c r="AT554" s="263" t="s">
        <v>232</v>
      </c>
      <c r="AU554" s="263" t="s">
        <v>84</v>
      </c>
      <c r="AV554" s="14" t="s">
        <v>228</v>
      </c>
      <c r="AW554" s="14" t="s">
        <v>35</v>
      </c>
      <c r="AX554" s="14" t="s">
        <v>82</v>
      </c>
      <c r="AY554" s="263" t="s">
        <v>221</v>
      </c>
    </row>
    <row r="555" spans="2:65" s="1" customFormat="1" ht="22.5" customHeight="1">
      <c r="B555" s="39"/>
      <c r="C555" s="217" t="s">
        <v>727</v>
      </c>
      <c r="D555" s="217" t="s">
        <v>223</v>
      </c>
      <c r="E555" s="218" t="s">
        <v>728</v>
      </c>
      <c r="F555" s="219" t="s">
        <v>729</v>
      </c>
      <c r="G555" s="220" t="s">
        <v>730</v>
      </c>
      <c r="H555" s="221">
        <v>27.266</v>
      </c>
      <c r="I555" s="222"/>
      <c r="J555" s="223">
        <f>ROUND(I555*H555,2)</f>
        <v>0</v>
      </c>
      <c r="K555" s="219" t="s">
        <v>227</v>
      </c>
      <c r="L555" s="44"/>
      <c r="M555" s="224" t="s">
        <v>21</v>
      </c>
      <c r="N555" s="225" t="s">
        <v>46</v>
      </c>
      <c r="O555" s="80"/>
      <c r="P555" s="226">
        <f>O555*H555</f>
        <v>0</v>
      </c>
      <c r="Q555" s="226">
        <v>0</v>
      </c>
      <c r="R555" s="226">
        <f>Q555*H555</f>
        <v>0</v>
      </c>
      <c r="S555" s="226">
        <v>0</v>
      </c>
      <c r="T555" s="227">
        <f>S555*H555</f>
        <v>0</v>
      </c>
      <c r="AR555" s="18" t="s">
        <v>228</v>
      </c>
      <c r="AT555" s="18" t="s">
        <v>223</v>
      </c>
      <c r="AU555" s="18" t="s">
        <v>84</v>
      </c>
      <c r="AY555" s="18" t="s">
        <v>221</v>
      </c>
      <c r="BE555" s="228">
        <f>IF(N555="základní",J555,0)</f>
        <v>0</v>
      </c>
      <c r="BF555" s="228">
        <f>IF(N555="snížená",J555,0)</f>
        <v>0</v>
      </c>
      <c r="BG555" s="228">
        <f>IF(N555="zákl. přenesená",J555,0)</f>
        <v>0</v>
      </c>
      <c r="BH555" s="228">
        <f>IF(N555="sníž. přenesená",J555,0)</f>
        <v>0</v>
      </c>
      <c r="BI555" s="228">
        <f>IF(N555="nulová",J555,0)</f>
        <v>0</v>
      </c>
      <c r="BJ555" s="18" t="s">
        <v>82</v>
      </c>
      <c r="BK555" s="228">
        <f>ROUND(I555*H555,2)</f>
        <v>0</v>
      </c>
      <c r="BL555" s="18" t="s">
        <v>228</v>
      </c>
      <c r="BM555" s="18" t="s">
        <v>731</v>
      </c>
    </row>
    <row r="556" spans="2:47" s="1" customFormat="1" ht="12">
      <c r="B556" s="39"/>
      <c r="C556" s="40"/>
      <c r="D556" s="229" t="s">
        <v>230</v>
      </c>
      <c r="E556" s="40"/>
      <c r="F556" s="230" t="s">
        <v>732</v>
      </c>
      <c r="G556" s="40"/>
      <c r="H556" s="40"/>
      <c r="I556" s="144"/>
      <c r="J556" s="40"/>
      <c r="K556" s="40"/>
      <c r="L556" s="44"/>
      <c r="M556" s="231"/>
      <c r="N556" s="80"/>
      <c r="O556" s="80"/>
      <c r="P556" s="80"/>
      <c r="Q556" s="80"/>
      <c r="R556" s="80"/>
      <c r="S556" s="80"/>
      <c r="T556" s="81"/>
      <c r="AT556" s="18" t="s">
        <v>230</v>
      </c>
      <c r="AU556" s="18" t="s">
        <v>84</v>
      </c>
    </row>
    <row r="557" spans="2:51" s="13" customFormat="1" ht="12">
      <c r="B557" s="242"/>
      <c r="C557" s="243"/>
      <c r="D557" s="229" t="s">
        <v>232</v>
      </c>
      <c r="E557" s="244" t="s">
        <v>21</v>
      </c>
      <c r="F557" s="245" t="s">
        <v>733</v>
      </c>
      <c r="G557" s="243"/>
      <c r="H557" s="246">
        <v>27.266</v>
      </c>
      <c r="I557" s="247"/>
      <c r="J557" s="243"/>
      <c r="K557" s="243"/>
      <c r="L557" s="248"/>
      <c r="M557" s="249"/>
      <c r="N557" s="250"/>
      <c r="O557" s="250"/>
      <c r="P557" s="250"/>
      <c r="Q557" s="250"/>
      <c r="R557" s="250"/>
      <c r="S557" s="250"/>
      <c r="T557" s="251"/>
      <c r="AT557" s="252" t="s">
        <v>232</v>
      </c>
      <c r="AU557" s="252" t="s">
        <v>84</v>
      </c>
      <c r="AV557" s="13" t="s">
        <v>84</v>
      </c>
      <c r="AW557" s="13" t="s">
        <v>35</v>
      </c>
      <c r="AX557" s="13" t="s">
        <v>75</v>
      </c>
      <c r="AY557" s="252" t="s">
        <v>221</v>
      </c>
    </row>
    <row r="558" spans="2:51" s="14" customFormat="1" ht="12">
      <c r="B558" s="253"/>
      <c r="C558" s="254"/>
      <c r="D558" s="229" t="s">
        <v>232</v>
      </c>
      <c r="E558" s="255" t="s">
        <v>21</v>
      </c>
      <c r="F558" s="256" t="s">
        <v>235</v>
      </c>
      <c r="G558" s="254"/>
      <c r="H558" s="257">
        <v>27.266</v>
      </c>
      <c r="I558" s="258"/>
      <c r="J558" s="254"/>
      <c r="K558" s="254"/>
      <c r="L558" s="259"/>
      <c r="M558" s="260"/>
      <c r="N558" s="261"/>
      <c r="O558" s="261"/>
      <c r="P558" s="261"/>
      <c r="Q558" s="261"/>
      <c r="R558" s="261"/>
      <c r="S558" s="261"/>
      <c r="T558" s="262"/>
      <c r="AT558" s="263" t="s">
        <v>232</v>
      </c>
      <c r="AU558" s="263" t="s">
        <v>84</v>
      </c>
      <c r="AV558" s="14" t="s">
        <v>228</v>
      </c>
      <c r="AW558" s="14" t="s">
        <v>35</v>
      </c>
      <c r="AX558" s="14" t="s">
        <v>82</v>
      </c>
      <c r="AY558" s="263" t="s">
        <v>221</v>
      </c>
    </row>
    <row r="559" spans="2:65" s="1" customFormat="1" ht="16.5" customHeight="1">
      <c r="B559" s="39"/>
      <c r="C559" s="275" t="s">
        <v>734</v>
      </c>
      <c r="D559" s="275" t="s">
        <v>426</v>
      </c>
      <c r="E559" s="276" t="s">
        <v>735</v>
      </c>
      <c r="F559" s="277" t="s">
        <v>736</v>
      </c>
      <c r="G559" s="278" t="s">
        <v>730</v>
      </c>
      <c r="H559" s="279">
        <v>28.629</v>
      </c>
      <c r="I559" s="280"/>
      <c r="J559" s="281">
        <f>ROUND(I559*H559,2)</f>
        <v>0</v>
      </c>
      <c r="K559" s="277" t="s">
        <v>227</v>
      </c>
      <c r="L559" s="282"/>
      <c r="M559" s="283" t="s">
        <v>21</v>
      </c>
      <c r="N559" s="284" t="s">
        <v>46</v>
      </c>
      <c r="O559" s="80"/>
      <c r="P559" s="226">
        <f>O559*H559</f>
        <v>0</v>
      </c>
      <c r="Q559" s="226">
        <v>0.0001</v>
      </c>
      <c r="R559" s="226">
        <f>Q559*H559</f>
        <v>0.0028629000000000003</v>
      </c>
      <c r="S559" s="226">
        <v>0</v>
      </c>
      <c r="T559" s="227">
        <f>S559*H559</f>
        <v>0</v>
      </c>
      <c r="AR559" s="18" t="s">
        <v>282</v>
      </c>
      <c r="AT559" s="18" t="s">
        <v>426</v>
      </c>
      <c r="AU559" s="18" t="s">
        <v>84</v>
      </c>
      <c r="AY559" s="18" t="s">
        <v>221</v>
      </c>
      <c r="BE559" s="228">
        <f>IF(N559="základní",J559,0)</f>
        <v>0</v>
      </c>
      <c r="BF559" s="228">
        <f>IF(N559="snížená",J559,0)</f>
        <v>0</v>
      </c>
      <c r="BG559" s="228">
        <f>IF(N559="zákl. přenesená",J559,0)</f>
        <v>0</v>
      </c>
      <c r="BH559" s="228">
        <f>IF(N559="sníž. přenesená",J559,0)</f>
        <v>0</v>
      </c>
      <c r="BI559" s="228">
        <f>IF(N559="nulová",J559,0)</f>
        <v>0</v>
      </c>
      <c r="BJ559" s="18" t="s">
        <v>82</v>
      </c>
      <c r="BK559" s="228">
        <f>ROUND(I559*H559,2)</f>
        <v>0</v>
      </c>
      <c r="BL559" s="18" t="s">
        <v>228</v>
      </c>
      <c r="BM559" s="18" t="s">
        <v>737</v>
      </c>
    </row>
    <row r="560" spans="2:51" s="13" customFormat="1" ht="12">
      <c r="B560" s="242"/>
      <c r="C560" s="243"/>
      <c r="D560" s="229" t="s">
        <v>232</v>
      </c>
      <c r="E560" s="243"/>
      <c r="F560" s="245" t="s">
        <v>738</v>
      </c>
      <c r="G560" s="243"/>
      <c r="H560" s="246">
        <v>28.629</v>
      </c>
      <c r="I560" s="247"/>
      <c r="J560" s="243"/>
      <c r="K560" s="243"/>
      <c r="L560" s="248"/>
      <c r="M560" s="249"/>
      <c r="N560" s="250"/>
      <c r="O560" s="250"/>
      <c r="P560" s="250"/>
      <c r="Q560" s="250"/>
      <c r="R560" s="250"/>
      <c r="S560" s="250"/>
      <c r="T560" s="251"/>
      <c r="AT560" s="252" t="s">
        <v>232</v>
      </c>
      <c r="AU560" s="252" t="s">
        <v>84</v>
      </c>
      <c r="AV560" s="13" t="s">
        <v>84</v>
      </c>
      <c r="AW560" s="13" t="s">
        <v>4</v>
      </c>
      <c r="AX560" s="13" t="s">
        <v>82</v>
      </c>
      <c r="AY560" s="252" t="s">
        <v>221</v>
      </c>
    </row>
    <row r="561" spans="2:65" s="1" customFormat="1" ht="22.5" customHeight="1">
      <c r="B561" s="39"/>
      <c r="C561" s="217" t="s">
        <v>739</v>
      </c>
      <c r="D561" s="217" t="s">
        <v>223</v>
      </c>
      <c r="E561" s="218" t="s">
        <v>740</v>
      </c>
      <c r="F561" s="219" t="s">
        <v>741</v>
      </c>
      <c r="G561" s="220" t="s">
        <v>730</v>
      </c>
      <c r="H561" s="221">
        <v>33.428</v>
      </c>
      <c r="I561" s="222"/>
      <c r="J561" s="223">
        <f>ROUND(I561*H561,2)</f>
        <v>0</v>
      </c>
      <c r="K561" s="219" t="s">
        <v>227</v>
      </c>
      <c r="L561" s="44"/>
      <c r="M561" s="224" t="s">
        <v>21</v>
      </c>
      <c r="N561" s="225" t="s">
        <v>46</v>
      </c>
      <c r="O561" s="80"/>
      <c r="P561" s="226">
        <f>O561*H561</f>
        <v>0</v>
      </c>
      <c r="Q561" s="226">
        <v>0</v>
      </c>
      <c r="R561" s="226">
        <f>Q561*H561</f>
        <v>0</v>
      </c>
      <c r="S561" s="226">
        <v>0</v>
      </c>
      <c r="T561" s="227">
        <f>S561*H561</f>
        <v>0</v>
      </c>
      <c r="AR561" s="18" t="s">
        <v>228</v>
      </c>
      <c r="AT561" s="18" t="s">
        <v>223</v>
      </c>
      <c r="AU561" s="18" t="s">
        <v>84</v>
      </c>
      <c r="AY561" s="18" t="s">
        <v>221</v>
      </c>
      <c r="BE561" s="228">
        <f>IF(N561="základní",J561,0)</f>
        <v>0</v>
      </c>
      <c r="BF561" s="228">
        <f>IF(N561="snížená",J561,0)</f>
        <v>0</v>
      </c>
      <c r="BG561" s="228">
        <f>IF(N561="zákl. přenesená",J561,0)</f>
        <v>0</v>
      </c>
      <c r="BH561" s="228">
        <f>IF(N561="sníž. přenesená",J561,0)</f>
        <v>0</v>
      </c>
      <c r="BI561" s="228">
        <f>IF(N561="nulová",J561,0)</f>
        <v>0</v>
      </c>
      <c r="BJ561" s="18" t="s">
        <v>82</v>
      </c>
      <c r="BK561" s="228">
        <f>ROUND(I561*H561,2)</f>
        <v>0</v>
      </c>
      <c r="BL561" s="18" t="s">
        <v>228</v>
      </c>
      <c r="BM561" s="18" t="s">
        <v>742</v>
      </c>
    </row>
    <row r="562" spans="2:47" s="1" customFormat="1" ht="12">
      <c r="B562" s="39"/>
      <c r="C562" s="40"/>
      <c r="D562" s="229" t="s">
        <v>230</v>
      </c>
      <c r="E562" s="40"/>
      <c r="F562" s="230" t="s">
        <v>732</v>
      </c>
      <c r="G562" s="40"/>
      <c r="H562" s="40"/>
      <c r="I562" s="144"/>
      <c r="J562" s="40"/>
      <c r="K562" s="40"/>
      <c r="L562" s="44"/>
      <c r="M562" s="231"/>
      <c r="N562" s="80"/>
      <c r="O562" s="80"/>
      <c r="P562" s="80"/>
      <c r="Q562" s="80"/>
      <c r="R562" s="80"/>
      <c r="S562" s="80"/>
      <c r="T562" s="81"/>
      <c r="AT562" s="18" t="s">
        <v>230</v>
      </c>
      <c r="AU562" s="18" t="s">
        <v>84</v>
      </c>
    </row>
    <row r="563" spans="2:51" s="12" customFormat="1" ht="12">
      <c r="B563" s="232"/>
      <c r="C563" s="233"/>
      <c r="D563" s="229" t="s">
        <v>232</v>
      </c>
      <c r="E563" s="234" t="s">
        <v>21</v>
      </c>
      <c r="F563" s="235" t="s">
        <v>743</v>
      </c>
      <c r="G563" s="233"/>
      <c r="H563" s="234" t="s">
        <v>21</v>
      </c>
      <c r="I563" s="236"/>
      <c r="J563" s="233"/>
      <c r="K563" s="233"/>
      <c r="L563" s="237"/>
      <c r="M563" s="238"/>
      <c r="N563" s="239"/>
      <c r="O563" s="239"/>
      <c r="P563" s="239"/>
      <c r="Q563" s="239"/>
      <c r="R563" s="239"/>
      <c r="S563" s="239"/>
      <c r="T563" s="240"/>
      <c r="AT563" s="241" t="s">
        <v>232</v>
      </c>
      <c r="AU563" s="241" t="s">
        <v>84</v>
      </c>
      <c r="AV563" s="12" t="s">
        <v>82</v>
      </c>
      <c r="AW563" s="12" t="s">
        <v>35</v>
      </c>
      <c r="AX563" s="12" t="s">
        <v>75</v>
      </c>
      <c r="AY563" s="241" t="s">
        <v>221</v>
      </c>
    </row>
    <row r="564" spans="2:51" s="13" customFormat="1" ht="12">
      <c r="B564" s="242"/>
      <c r="C564" s="243"/>
      <c r="D564" s="229" t="s">
        <v>232</v>
      </c>
      <c r="E564" s="244" t="s">
        <v>21</v>
      </c>
      <c r="F564" s="245" t="s">
        <v>744</v>
      </c>
      <c r="G564" s="243"/>
      <c r="H564" s="246">
        <v>5.75</v>
      </c>
      <c r="I564" s="247"/>
      <c r="J564" s="243"/>
      <c r="K564" s="243"/>
      <c r="L564" s="248"/>
      <c r="M564" s="249"/>
      <c r="N564" s="250"/>
      <c r="O564" s="250"/>
      <c r="P564" s="250"/>
      <c r="Q564" s="250"/>
      <c r="R564" s="250"/>
      <c r="S564" s="250"/>
      <c r="T564" s="251"/>
      <c r="AT564" s="252" t="s">
        <v>232</v>
      </c>
      <c r="AU564" s="252" t="s">
        <v>84</v>
      </c>
      <c r="AV564" s="13" t="s">
        <v>84</v>
      </c>
      <c r="AW564" s="13" t="s">
        <v>35</v>
      </c>
      <c r="AX564" s="13" t="s">
        <v>75</v>
      </c>
      <c r="AY564" s="252" t="s">
        <v>221</v>
      </c>
    </row>
    <row r="565" spans="2:51" s="13" customFormat="1" ht="12">
      <c r="B565" s="242"/>
      <c r="C565" s="243"/>
      <c r="D565" s="229" t="s">
        <v>232</v>
      </c>
      <c r="E565" s="244" t="s">
        <v>21</v>
      </c>
      <c r="F565" s="245" t="s">
        <v>745</v>
      </c>
      <c r="G565" s="243"/>
      <c r="H565" s="246">
        <v>3.5</v>
      </c>
      <c r="I565" s="247"/>
      <c r="J565" s="243"/>
      <c r="K565" s="243"/>
      <c r="L565" s="248"/>
      <c r="M565" s="249"/>
      <c r="N565" s="250"/>
      <c r="O565" s="250"/>
      <c r="P565" s="250"/>
      <c r="Q565" s="250"/>
      <c r="R565" s="250"/>
      <c r="S565" s="250"/>
      <c r="T565" s="251"/>
      <c r="AT565" s="252" t="s">
        <v>232</v>
      </c>
      <c r="AU565" s="252" t="s">
        <v>84</v>
      </c>
      <c r="AV565" s="13" t="s">
        <v>84</v>
      </c>
      <c r="AW565" s="13" t="s">
        <v>35</v>
      </c>
      <c r="AX565" s="13" t="s">
        <v>75</v>
      </c>
      <c r="AY565" s="252" t="s">
        <v>221</v>
      </c>
    </row>
    <row r="566" spans="2:51" s="13" customFormat="1" ht="12">
      <c r="B566" s="242"/>
      <c r="C566" s="243"/>
      <c r="D566" s="229" t="s">
        <v>232</v>
      </c>
      <c r="E566" s="244" t="s">
        <v>21</v>
      </c>
      <c r="F566" s="245" t="s">
        <v>746</v>
      </c>
      <c r="G566" s="243"/>
      <c r="H566" s="246">
        <v>5.54</v>
      </c>
      <c r="I566" s="247"/>
      <c r="J566" s="243"/>
      <c r="K566" s="243"/>
      <c r="L566" s="248"/>
      <c r="M566" s="249"/>
      <c r="N566" s="250"/>
      <c r="O566" s="250"/>
      <c r="P566" s="250"/>
      <c r="Q566" s="250"/>
      <c r="R566" s="250"/>
      <c r="S566" s="250"/>
      <c r="T566" s="251"/>
      <c r="AT566" s="252" t="s">
        <v>232</v>
      </c>
      <c r="AU566" s="252" t="s">
        <v>84</v>
      </c>
      <c r="AV566" s="13" t="s">
        <v>84</v>
      </c>
      <c r="AW566" s="13" t="s">
        <v>35</v>
      </c>
      <c r="AX566" s="13" t="s">
        <v>75</v>
      </c>
      <c r="AY566" s="252" t="s">
        <v>221</v>
      </c>
    </row>
    <row r="567" spans="2:51" s="12" customFormat="1" ht="12">
      <c r="B567" s="232"/>
      <c r="C567" s="233"/>
      <c r="D567" s="229" t="s">
        <v>232</v>
      </c>
      <c r="E567" s="234" t="s">
        <v>21</v>
      </c>
      <c r="F567" s="235" t="s">
        <v>747</v>
      </c>
      <c r="G567" s="233"/>
      <c r="H567" s="234" t="s">
        <v>21</v>
      </c>
      <c r="I567" s="236"/>
      <c r="J567" s="233"/>
      <c r="K567" s="233"/>
      <c r="L567" s="237"/>
      <c r="M567" s="238"/>
      <c r="N567" s="239"/>
      <c r="O567" s="239"/>
      <c r="P567" s="239"/>
      <c r="Q567" s="239"/>
      <c r="R567" s="239"/>
      <c r="S567" s="239"/>
      <c r="T567" s="240"/>
      <c r="AT567" s="241" t="s">
        <v>232</v>
      </c>
      <c r="AU567" s="241" t="s">
        <v>84</v>
      </c>
      <c r="AV567" s="12" t="s">
        <v>82</v>
      </c>
      <c r="AW567" s="12" t="s">
        <v>35</v>
      </c>
      <c r="AX567" s="12" t="s">
        <v>75</v>
      </c>
      <c r="AY567" s="241" t="s">
        <v>221</v>
      </c>
    </row>
    <row r="568" spans="2:51" s="13" customFormat="1" ht="12">
      <c r="B568" s="242"/>
      <c r="C568" s="243"/>
      <c r="D568" s="229" t="s">
        <v>232</v>
      </c>
      <c r="E568" s="244" t="s">
        <v>21</v>
      </c>
      <c r="F568" s="245" t="s">
        <v>748</v>
      </c>
      <c r="G568" s="243"/>
      <c r="H568" s="246">
        <v>18.638</v>
      </c>
      <c r="I568" s="247"/>
      <c r="J568" s="243"/>
      <c r="K568" s="243"/>
      <c r="L568" s="248"/>
      <c r="M568" s="249"/>
      <c r="N568" s="250"/>
      <c r="O568" s="250"/>
      <c r="P568" s="250"/>
      <c r="Q568" s="250"/>
      <c r="R568" s="250"/>
      <c r="S568" s="250"/>
      <c r="T568" s="251"/>
      <c r="AT568" s="252" t="s">
        <v>232</v>
      </c>
      <c r="AU568" s="252" t="s">
        <v>84</v>
      </c>
      <c r="AV568" s="13" t="s">
        <v>84</v>
      </c>
      <c r="AW568" s="13" t="s">
        <v>35</v>
      </c>
      <c r="AX568" s="13" t="s">
        <v>75</v>
      </c>
      <c r="AY568" s="252" t="s">
        <v>221</v>
      </c>
    </row>
    <row r="569" spans="2:51" s="14" customFormat="1" ht="12">
      <c r="B569" s="253"/>
      <c r="C569" s="254"/>
      <c r="D569" s="229" t="s">
        <v>232</v>
      </c>
      <c r="E569" s="255" t="s">
        <v>21</v>
      </c>
      <c r="F569" s="256" t="s">
        <v>235</v>
      </c>
      <c r="G569" s="254"/>
      <c r="H569" s="257">
        <v>33.428</v>
      </c>
      <c r="I569" s="258"/>
      <c r="J569" s="254"/>
      <c r="K569" s="254"/>
      <c r="L569" s="259"/>
      <c r="M569" s="260"/>
      <c r="N569" s="261"/>
      <c r="O569" s="261"/>
      <c r="P569" s="261"/>
      <c r="Q569" s="261"/>
      <c r="R569" s="261"/>
      <c r="S569" s="261"/>
      <c r="T569" s="262"/>
      <c r="AT569" s="263" t="s">
        <v>232</v>
      </c>
      <c r="AU569" s="263" t="s">
        <v>84</v>
      </c>
      <c r="AV569" s="14" t="s">
        <v>228</v>
      </c>
      <c r="AW569" s="14" t="s">
        <v>35</v>
      </c>
      <c r="AX569" s="14" t="s">
        <v>82</v>
      </c>
      <c r="AY569" s="263" t="s">
        <v>221</v>
      </c>
    </row>
    <row r="570" spans="2:65" s="1" customFormat="1" ht="16.5" customHeight="1">
      <c r="B570" s="39"/>
      <c r="C570" s="275" t="s">
        <v>749</v>
      </c>
      <c r="D570" s="275" t="s">
        <v>426</v>
      </c>
      <c r="E570" s="276" t="s">
        <v>750</v>
      </c>
      <c r="F570" s="277" t="s">
        <v>751</v>
      </c>
      <c r="G570" s="278" t="s">
        <v>730</v>
      </c>
      <c r="H570" s="279">
        <v>35.099</v>
      </c>
      <c r="I570" s="280"/>
      <c r="J570" s="281">
        <f>ROUND(I570*H570,2)</f>
        <v>0</v>
      </c>
      <c r="K570" s="277" t="s">
        <v>227</v>
      </c>
      <c r="L570" s="282"/>
      <c r="M570" s="283" t="s">
        <v>21</v>
      </c>
      <c r="N570" s="284" t="s">
        <v>46</v>
      </c>
      <c r="O570" s="80"/>
      <c r="P570" s="226">
        <f>O570*H570</f>
        <v>0</v>
      </c>
      <c r="Q570" s="226">
        <v>3E-05</v>
      </c>
      <c r="R570" s="226">
        <f>Q570*H570</f>
        <v>0.0010529699999999999</v>
      </c>
      <c r="S570" s="226">
        <v>0</v>
      </c>
      <c r="T570" s="227">
        <f>S570*H570</f>
        <v>0</v>
      </c>
      <c r="AR570" s="18" t="s">
        <v>282</v>
      </c>
      <c r="AT570" s="18" t="s">
        <v>426</v>
      </c>
      <c r="AU570" s="18" t="s">
        <v>84</v>
      </c>
      <c r="AY570" s="18" t="s">
        <v>221</v>
      </c>
      <c r="BE570" s="228">
        <f>IF(N570="základní",J570,0)</f>
        <v>0</v>
      </c>
      <c r="BF570" s="228">
        <f>IF(N570="snížená",J570,0)</f>
        <v>0</v>
      </c>
      <c r="BG570" s="228">
        <f>IF(N570="zákl. přenesená",J570,0)</f>
        <v>0</v>
      </c>
      <c r="BH570" s="228">
        <f>IF(N570="sníž. přenesená",J570,0)</f>
        <v>0</v>
      </c>
      <c r="BI570" s="228">
        <f>IF(N570="nulová",J570,0)</f>
        <v>0</v>
      </c>
      <c r="BJ570" s="18" t="s">
        <v>82</v>
      </c>
      <c r="BK570" s="228">
        <f>ROUND(I570*H570,2)</f>
        <v>0</v>
      </c>
      <c r="BL570" s="18" t="s">
        <v>228</v>
      </c>
      <c r="BM570" s="18" t="s">
        <v>752</v>
      </c>
    </row>
    <row r="571" spans="2:51" s="13" customFormat="1" ht="12">
      <c r="B571" s="242"/>
      <c r="C571" s="243"/>
      <c r="D571" s="229" t="s">
        <v>232</v>
      </c>
      <c r="E571" s="243"/>
      <c r="F571" s="245" t="s">
        <v>753</v>
      </c>
      <c r="G571" s="243"/>
      <c r="H571" s="246">
        <v>35.099</v>
      </c>
      <c r="I571" s="247"/>
      <c r="J571" s="243"/>
      <c r="K571" s="243"/>
      <c r="L571" s="248"/>
      <c r="M571" s="249"/>
      <c r="N571" s="250"/>
      <c r="O571" s="250"/>
      <c r="P571" s="250"/>
      <c r="Q571" s="250"/>
      <c r="R571" s="250"/>
      <c r="S571" s="250"/>
      <c r="T571" s="251"/>
      <c r="AT571" s="252" t="s">
        <v>232</v>
      </c>
      <c r="AU571" s="252" t="s">
        <v>84</v>
      </c>
      <c r="AV571" s="13" t="s">
        <v>84</v>
      </c>
      <c r="AW571" s="13" t="s">
        <v>4</v>
      </c>
      <c r="AX571" s="13" t="s">
        <v>82</v>
      </c>
      <c r="AY571" s="252" t="s">
        <v>221</v>
      </c>
    </row>
    <row r="572" spans="2:65" s="1" customFormat="1" ht="22.5" customHeight="1">
      <c r="B572" s="39"/>
      <c r="C572" s="217" t="s">
        <v>754</v>
      </c>
      <c r="D572" s="217" t="s">
        <v>223</v>
      </c>
      <c r="E572" s="218" t="s">
        <v>755</v>
      </c>
      <c r="F572" s="219" t="s">
        <v>756</v>
      </c>
      <c r="G572" s="220" t="s">
        <v>730</v>
      </c>
      <c r="H572" s="221">
        <v>14.79</v>
      </c>
      <c r="I572" s="222"/>
      <c r="J572" s="223">
        <f>ROUND(I572*H572,2)</f>
        <v>0</v>
      </c>
      <c r="K572" s="219" t="s">
        <v>227</v>
      </c>
      <c r="L572" s="44"/>
      <c r="M572" s="224" t="s">
        <v>21</v>
      </c>
      <c r="N572" s="225" t="s">
        <v>46</v>
      </c>
      <c r="O572" s="80"/>
      <c r="P572" s="226">
        <f>O572*H572</f>
        <v>0</v>
      </c>
      <c r="Q572" s="226">
        <v>0</v>
      </c>
      <c r="R572" s="226">
        <f>Q572*H572</f>
        <v>0</v>
      </c>
      <c r="S572" s="226">
        <v>0</v>
      </c>
      <c r="T572" s="227">
        <f>S572*H572</f>
        <v>0</v>
      </c>
      <c r="AR572" s="18" t="s">
        <v>228</v>
      </c>
      <c r="AT572" s="18" t="s">
        <v>223</v>
      </c>
      <c r="AU572" s="18" t="s">
        <v>84</v>
      </c>
      <c r="AY572" s="18" t="s">
        <v>221</v>
      </c>
      <c r="BE572" s="228">
        <f>IF(N572="základní",J572,0)</f>
        <v>0</v>
      </c>
      <c r="BF572" s="228">
        <f>IF(N572="snížená",J572,0)</f>
        <v>0</v>
      </c>
      <c r="BG572" s="228">
        <f>IF(N572="zákl. přenesená",J572,0)</f>
        <v>0</v>
      </c>
      <c r="BH572" s="228">
        <f>IF(N572="sníž. přenesená",J572,0)</f>
        <v>0</v>
      </c>
      <c r="BI572" s="228">
        <f>IF(N572="nulová",J572,0)</f>
        <v>0</v>
      </c>
      <c r="BJ572" s="18" t="s">
        <v>82</v>
      </c>
      <c r="BK572" s="228">
        <f>ROUND(I572*H572,2)</f>
        <v>0</v>
      </c>
      <c r="BL572" s="18" t="s">
        <v>228</v>
      </c>
      <c r="BM572" s="18" t="s">
        <v>757</v>
      </c>
    </row>
    <row r="573" spans="2:47" s="1" customFormat="1" ht="12">
      <c r="B573" s="39"/>
      <c r="C573" s="40"/>
      <c r="D573" s="229" t="s">
        <v>230</v>
      </c>
      <c r="E573" s="40"/>
      <c r="F573" s="230" t="s">
        <v>732</v>
      </c>
      <c r="G573" s="40"/>
      <c r="H573" s="40"/>
      <c r="I573" s="144"/>
      <c r="J573" s="40"/>
      <c r="K573" s="40"/>
      <c r="L573" s="44"/>
      <c r="M573" s="231"/>
      <c r="N573" s="80"/>
      <c r="O573" s="80"/>
      <c r="P573" s="80"/>
      <c r="Q573" s="80"/>
      <c r="R573" s="80"/>
      <c r="S573" s="80"/>
      <c r="T573" s="81"/>
      <c r="AT573" s="18" t="s">
        <v>230</v>
      </c>
      <c r="AU573" s="18" t="s">
        <v>84</v>
      </c>
    </row>
    <row r="574" spans="2:51" s="12" customFormat="1" ht="12">
      <c r="B574" s="232"/>
      <c r="C574" s="233"/>
      <c r="D574" s="229" t="s">
        <v>232</v>
      </c>
      <c r="E574" s="234" t="s">
        <v>21</v>
      </c>
      <c r="F574" s="235" t="s">
        <v>743</v>
      </c>
      <c r="G574" s="233"/>
      <c r="H574" s="234" t="s">
        <v>21</v>
      </c>
      <c r="I574" s="236"/>
      <c r="J574" s="233"/>
      <c r="K574" s="233"/>
      <c r="L574" s="237"/>
      <c r="M574" s="238"/>
      <c r="N574" s="239"/>
      <c r="O574" s="239"/>
      <c r="P574" s="239"/>
      <c r="Q574" s="239"/>
      <c r="R574" s="239"/>
      <c r="S574" s="239"/>
      <c r="T574" s="240"/>
      <c r="AT574" s="241" t="s">
        <v>232</v>
      </c>
      <c r="AU574" s="241" t="s">
        <v>84</v>
      </c>
      <c r="AV574" s="12" t="s">
        <v>82</v>
      </c>
      <c r="AW574" s="12" t="s">
        <v>35</v>
      </c>
      <c r="AX574" s="12" t="s">
        <v>75</v>
      </c>
      <c r="AY574" s="241" t="s">
        <v>221</v>
      </c>
    </row>
    <row r="575" spans="2:51" s="13" customFormat="1" ht="12">
      <c r="B575" s="242"/>
      <c r="C575" s="243"/>
      <c r="D575" s="229" t="s">
        <v>232</v>
      </c>
      <c r="E575" s="244" t="s">
        <v>21</v>
      </c>
      <c r="F575" s="245" t="s">
        <v>744</v>
      </c>
      <c r="G575" s="243"/>
      <c r="H575" s="246">
        <v>5.75</v>
      </c>
      <c r="I575" s="247"/>
      <c r="J575" s="243"/>
      <c r="K575" s="243"/>
      <c r="L575" s="248"/>
      <c r="M575" s="249"/>
      <c r="N575" s="250"/>
      <c r="O575" s="250"/>
      <c r="P575" s="250"/>
      <c r="Q575" s="250"/>
      <c r="R575" s="250"/>
      <c r="S575" s="250"/>
      <c r="T575" s="251"/>
      <c r="AT575" s="252" t="s">
        <v>232</v>
      </c>
      <c r="AU575" s="252" t="s">
        <v>84</v>
      </c>
      <c r="AV575" s="13" t="s">
        <v>84</v>
      </c>
      <c r="AW575" s="13" t="s">
        <v>35</v>
      </c>
      <c r="AX575" s="13" t="s">
        <v>75</v>
      </c>
      <c r="AY575" s="252" t="s">
        <v>221</v>
      </c>
    </row>
    <row r="576" spans="2:51" s="13" customFormat="1" ht="12">
      <c r="B576" s="242"/>
      <c r="C576" s="243"/>
      <c r="D576" s="229" t="s">
        <v>232</v>
      </c>
      <c r="E576" s="244" t="s">
        <v>21</v>
      </c>
      <c r="F576" s="245" t="s">
        <v>745</v>
      </c>
      <c r="G576" s="243"/>
      <c r="H576" s="246">
        <v>3.5</v>
      </c>
      <c r="I576" s="247"/>
      <c r="J576" s="243"/>
      <c r="K576" s="243"/>
      <c r="L576" s="248"/>
      <c r="M576" s="249"/>
      <c r="N576" s="250"/>
      <c r="O576" s="250"/>
      <c r="P576" s="250"/>
      <c r="Q576" s="250"/>
      <c r="R576" s="250"/>
      <c r="S576" s="250"/>
      <c r="T576" s="251"/>
      <c r="AT576" s="252" t="s">
        <v>232</v>
      </c>
      <c r="AU576" s="252" t="s">
        <v>84</v>
      </c>
      <c r="AV576" s="13" t="s">
        <v>84</v>
      </c>
      <c r="AW576" s="13" t="s">
        <v>35</v>
      </c>
      <c r="AX576" s="13" t="s">
        <v>75</v>
      </c>
      <c r="AY576" s="252" t="s">
        <v>221</v>
      </c>
    </row>
    <row r="577" spans="2:51" s="13" customFormat="1" ht="12">
      <c r="B577" s="242"/>
      <c r="C577" s="243"/>
      <c r="D577" s="229" t="s">
        <v>232</v>
      </c>
      <c r="E577" s="244" t="s">
        <v>21</v>
      </c>
      <c r="F577" s="245" t="s">
        <v>746</v>
      </c>
      <c r="G577" s="243"/>
      <c r="H577" s="246">
        <v>5.54</v>
      </c>
      <c r="I577" s="247"/>
      <c r="J577" s="243"/>
      <c r="K577" s="243"/>
      <c r="L577" s="248"/>
      <c r="M577" s="249"/>
      <c r="N577" s="250"/>
      <c r="O577" s="250"/>
      <c r="P577" s="250"/>
      <c r="Q577" s="250"/>
      <c r="R577" s="250"/>
      <c r="S577" s="250"/>
      <c r="T577" s="251"/>
      <c r="AT577" s="252" t="s">
        <v>232</v>
      </c>
      <c r="AU577" s="252" t="s">
        <v>84</v>
      </c>
      <c r="AV577" s="13" t="s">
        <v>84</v>
      </c>
      <c r="AW577" s="13" t="s">
        <v>35</v>
      </c>
      <c r="AX577" s="13" t="s">
        <v>75</v>
      </c>
      <c r="AY577" s="252" t="s">
        <v>221</v>
      </c>
    </row>
    <row r="578" spans="2:51" s="14" customFormat="1" ht="12">
      <c r="B578" s="253"/>
      <c r="C578" s="254"/>
      <c r="D578" s="229" t="s">
        <v>232</v>
      </c>
      <c r="E578" s="255" t="s">
        <v>21</v>
      </c>
      <c r="F578" s="256" t="s">
        <v>235</v>
      </c>
      <c r="G578" s="254"/>
      <c r="H578" s="257">
        <v>14.79</v>
      </c>
      <c r="I578" s="258"/>
      <c r="J578" s="254"/>
      <c r="K578" s="254"/>
      <c r="L578" s="259"/>
      <c r="M578" s="260"/>
      <c r="N578" s="261"/>
      <c r="O578" s="261"/>
      <c r="P578" s="261"/>
      <c r="Q578" s="261"/>
      <c r="R578" s="261"/>
      <c r="S578" s="261"/>
      <c r="T578" s="262"/>
      <c r="AT578" s="263" t="s">
        <v>232</v>
      </c>
      <c r="AU578" s="263" t="s">
        <v>84</v>
      </c>
      <c r="AV578" s="14" t="s">
        <v>228</v>
      </c>
      <c r="AW578" s="14" t="s">
        <v>35</v>
      </c>
      <c r="AX578" s="14" t="s">
        <v>82</v>
      </c>
      <c r="AY578" s="263" t="s">
        <v>221</v>
      </c>
    </row>
    <row r="579" spans="2:65" s="1" customFormat="1" ht="16.5" customHeight="1">
      <c r="B579" s="39"/>
      <c r="C579" s="275" t="s">
        <v>758</v>
      </c>
      <c r="D579" s="275" t="s">
        <v>426</v>
      </c>
      <c r="E579" s="276" t="s">
        <v>759</v>
      </c>
      <c r="F579" s="277" t="s">
        <v>760</v>
      </c>
      <c r="G579" s="278" t="s">
        <v>730</v>
      </c>
      <c r="H579" s="279">
        <v>15.53</v>
      </c>
      <c r="I579" s="280"/>
      <c r="J579" s="281">
        <f>ROUND(I579*H579,2)</f>
        <v>0</v>
      </c>
      <c r="K579" s="277" t="s">
        <v>227</v>
      </c>
      <c r="L579" s="282"/>
      <c r="M579" s="283" t="s">
        <v>21</v>
      </c>
      <c r="N579" s="284" t="s">
        <v>46</v>
      </c>
      <c r="O579" s="80"/>
      <c r="P579" s="226">
        <f>O579*H579</f>
        <v>0</v>
      </c>
      <c r="Q579" s="226">
        <v>4E-05</v>
      </c>
      <c r="R579" s="226">
        <f>Q579*H579</f>
        <v>0.0006212</v>
      </c>
      <c r="S579" s="226">
        <v>0</v>
      </c>
      <c r="T579" s="227">
        <f>S579*H579</f>
        <v>0</v>
      </c>
      <c r="AR579" s="18" t="s">
        <v>282</v>
      </c>
      <c r="AT579" s="18" t="s">
        <v>426</v>
      </c>
      <c r="AU579" s="18" t="s">
        <v>84</v>
      </c>
      <c r="AY579" s="18" t="s">
        <v>221</v>
      </c>
      <c r="BE579" s="228">
        <f>IF(N579="základní",J579,0)</f>
        <v>0</v>
      </c>
      <c r="BF579" s="228">
        <f>IF(N579="snížená",J579,0)</f>
        <v>0</v>
      </c>
      <c r="BG579" s="228">
        <f>IF(N579="zákl. přenesená",J579,0)</f>
        <v>0</v>
      </c>
      <c r="BH579" s="228">
        <f>IF(N579="sníž. přenesená",J579,0)</f>
        <v>0</v>
      </c>
      <c r="BI579" s="228">
        <f>IF(N579="nulová",J579,0)</f>
        <v>0</v>
      </c>
      <c r="BJ579" s="18" t="s">
        <v>82</v>
      </c>
      <c r="BK579" s="228">
        <f>ROUND(I579*H579,2)</f>
        <v>0</v>
      </c>
      <c r="BL579" s="18" t="s">
        <v>228</v>
      </c>
      <c r="BM579" s="18" t="s">
        <v>761</v>
      </c>
    </row>
    <row r="580" spans="2:51" s="13" customFormat="1" ht="12">
      <c r="B580" s="242"/>
      <c r="C580" s="243"/>
      <c r="D580" s="229" t="s">
        <v>232</v>
      </c>
      <c r="E580" s="243"/>
      <c r="F580" s="245" t="s">
        <v>762</v>
      </c>
      <c r="G580" s="243"/>
      <c r="H580" s="246">
        <v>15.53</v>
      </c>
      <c r="I580" s="247"/>
      <c r="J580" s="243"/>
      <c r="K580" s="243"/>
      <c r="L580" s="248"/>
      <c r="M580" s="249"/>
      <c r="N580" s="250"/>
      <c r="O580" s="250"/>
      <c r="P580" s="250"/>
      <c r="Q580" s="250"/>
      <c r="R580" s="250"/>
      <c r="S580" s="250"/>
      <c r="T580" s="251"/>
      <c r="AT580" s="252" t="s">
        <v>232</v>
      </c>
      <c r="AU580" s="252" t="s">
        <v>84</v>
      </c>
      <c r="AV580" s="13" t="s">
        <v>84</v>
      </c>
      <c r="AW580" s="13" t="s">
        <v>4</v>
      </c>
      <c r="AX580" s="13" t="s">
        <v>82</v>
      </c>
      <c r="AY580" s="252" t="s">
        <v>221</v>
      </c>
    </row>
    <row r="581" spans="2:65" s="1" customFormat="1" ht="22.5" customHeight="1">
      <c r="B581" s="39"/>
      <c r="C581" s="217" t="s">
        <v>763</v>
      </c>
      <c r="D581" s="217" t="s">
        <v>223</v>
      </c>
      <c r="E581" s="218" t="s">
        <v>764</v>
      </c>
      <c r="F581" s="219" t="s">
        <v>765</v>
      </c>
      <c r="G581" s="220" t="s">
        <v>358</v>
      </c>
      <c r="H581" s="221">
        <v>186.127</v>
      </c>
      <c r="I581" s="222"/>
      <c r="J581" s="223">
        <f>ROUND(I581*H581,2)</f>
        <v>0</v>
      </c>
      <c r="K581" s="219" t="s">
        <v>227</v>
      </c>
      <c r="L581" s="44"/>
      <c r="M581" s="224" t="s">
        <v>21</v>
      </c>
      <c r="N581" s="225" t="s">
        <v>46</v>
      </c>
      <c r="O581" s="80"/>
      <c r="P581" s="226">
        <f>O581*H581</f>
        <v>0</v>
      </c>
      <c r="Q581" s="226">
        <v>0.0115</v>
      </c>
      <c r="R581" s="226">
        <f>Q581*H581</f>
        <v>2.1404605</v>
      </c>
      <c r="S581" s="226">
        <v>0</v>
      </c>
      <c r="T581" s="227">
        <f>S581*H581</f>
        <v>0</v>
      </c>
      <c r="AR581" s="18" t="s">
        <v>228</v>
      </c>
      <c r="AT581" s="18" t="s">
        <v>223</v>
      </c>
      <c r="AU581" s="18" t="s">
        <v>84</v>
      </c>
      <c r="AY581" s="18" t="s">
        <v>221</v>
      </c>
      <c r="BE581" s="228">
        <f>IF(N581="základní",J581,0)</f>
        <v>0</v>
      </c>
      <c r="BF581" s="228">
        <f>IF(N581="snížená",J581,0)</f>
        <v>0</v>
      </c>
      <c r="BG581" s="228">
        <f>IF(N581="zákl. přenesená",J581,0)</f>
        <v>0</v>
      </c>
      <c r="BH581" s="228">
        <f>IF(N581="sníž. přenesená",J581,0)</f>
        <v>0</v>
      </c>
      <c r="BI581" s="228">
        <f>IF(N581="nulová",J581,0)</f>
        <v>0</v>
      </c>
      <c r="BJ581" s="18" t="s">
        <v>82</v>
      </c>
      <c r="BK581" s="228">
        <f>ROUND(I581*H581,2)</f>
        <v>0</v>
      </c>
      <c r="BL581" s="18" t="s">
        <v>228</v>
      </c>
      <c r="BM581" s="18" t="s">
        <v>766</v>
      </c>
    </row>
    <row r="582" spans="2:47" s="1" customFormat="1" ht="12">
      <c r="B582" s="39"/>
      <c r="C582" s="40"/>
      <c r="D582" s="229" t="s">
        <v>230</v>
      </c>
      <c r="E582" s="40"/>
      <c r="F582" s="230" t="s">
        <v>767</v>
      </c>
      <c r="G582" s="40"/>
      <c r="H582" s="40"/>
      <c r="I582" s="144"/>
      <c r="J582" s="40"/>
      <c r="K582" s="40"/>
      <c r="L582" s="44"/>
      <c r="M582" s="231"/>
      <c r="N582" s="80"/>
      <c r="O582" s="80"/>
      <c r="P582" s="80"/>
      <c r="Q582" s="80"/>
      <c r="R582" s="80"/>
      <c r="S582" s="80"/>
      <c r="T582" s="81"/>
      <c r="AT582" s="18" t="s">
        <v>230</v>
      </c>
      <c r="AU582" s="18" t="s">
        <v>84</v>
      </c>
    </row>
    <row r="583" spans="2:51" s="12" customFormat="1" ht="12">
      <c r="B583" s="232"/>
      <c r="C583" s="233"/>
      <c r="D583" s="229" t="s">
        <v>232</v>
      </c>
      <c r="E583" s="234" t="s">
        <v>21</v>
      </c>
      <c r="F583" s="235" t="s">
        <v>403</v>
      </c>
      <c r="G583" s="233"/>
      <c r="H583" s="234" t="s">
        <v>21</v>
      </c>
      <c r="I583" s="236"/>
      <c r="J583" s="233"/>
      <c r="K583" s="233"/>
      <c r="L583" s="237"/>
      <c r="M583" s="238"/>
      <c r="N583" s="239"/>
      <c r="O583" s="239"/>
      <c r="P583" s="239"/>
      <c r="Q583" s="239"/>
      <c r="R583" s="239"/>
      <c r="S583" s="239"/>
      <c r="T583" s="240"/>
      <c r="AT583" s="241" t="s">
        <v>232</v>
      </c>
      <c r="AU583" s="241" t="s">
        <v>84</v>
      </c>
      <c r="AV583" s="12" t="s">
        <v>82</v>
      </c>
      <c r="AW583" s="12" t="s">
        <v>35</v>
      </c>
      <c r="AX583" s="12" t="s">
        <v>75</v>
      </c>
      <c r="AY583" s="241" t="s">
        <v>221</v>
      </c>
    </row>
    <row r="584" spans="2:51" s="13" customFormat="1" ht="12">
      <c r="B584" s="242"/>
      <c r="C584" s="243"/>
      <c r="D584" s="229" t="s">
        <v>232</v>
      </c>
      <c r="E584" s="244" t="s">
        <v>21</v>
      </c>
      <c r="F584" s="245" t="s">
        <v>768</v>
      </c>
      <c r="G584" s="243"/>
      <c r="H584" s="246">
        <v>26.985</v>
      </c>
      <c r="I584" s="247"/>
      <c r="J584" s="243"/>
      <c r="K584" s="243"/>
      <c r="L584" s="248"/>
      <c r="M584" s="249"/>
      <c r="N584" s="250"/>
      <c r="O584" s="250"/>
      <c r="P584" s="250"/>
      <c r="Q584" s="250"/>
      <c r="R584" s="250"/>
      <c r="S584" s="250"/>
      <c r="T584" s="251"/>
      <c r="AT584" s="252" t="s">
        <v>232</v>
      </c>
      <c r="AU584" s="252" t="s">
        <v>84</v>
      </c>
      <c r="AV584" s="13" t="s">
        <v>84</v>
      </c>
      <c r="AW584" s="13" t="s">
        <v>35</v>
      </c>
      <c r="AX584" s="13" t="s">
        <v>75</v>
      </c>
      <c r="AY584" s="252" t="s">
        <v>221</v>
      </c>
    </row>
    <row r="585" spans="2:51" s="13" customFormat="1" ht="12">
      <c r="B585" s="242"/>
      <c r="C585" s="243"/>
      <c r="D585" s="229" t="s">
        <v>232</v>
      </c>
      <c r="E585" s="244" t="s">
        <v>21</v>
      </c>
      <c r="F585" s="245" t="s">
        <v>769</v>
      </c>
      <c r="G585" s="243"/>
      <c r="H585" s="246">
        <v>77.59</v>
      </c>
      <c r="I585" s="247"/>
      <c r="J585" s="243"/>
      <c r="K585" s="243"/>
      <c r="L585" s="248"/>
      <c r="M585" s="249"/>
      <c r="N585" s="250"/>
      <c r="O585" s="250"/>
      <c r="P585" s="250"/>
      <c r="Q585" s="250"/>
      <c r="R585" s="250"/>
      <c r="S585" s="250"/>
      <c r="T585" s="251"/>
      <c r="AT585" s="252" t="s">
        <v>232</v>
      </c>
      <c r="AU585" s="252" t="s">
        <v>84</v>
      </c>
      <c r="AV585" s="13" t="s">
        <v>84</v>
      </c>
      <c r="AW585" s="13" t="s">
        <v>35</v>
      </c>
      <c r="AX585" s="13" t="s">
        <v>75</v>
      </c>
      <c r="AY585" s="252" t="s">
        <v>221</v>
      </c>
    </row>
    <row r="586" spans="2:51" s="13" customFormat="1" ht="12">
      <c r="B586" s="242"/>
      <c r="C586" s="243"/>
      <c r="D586" s="229" t="s">
        <v>232</v>
      </c>
      <c r="E586" s="244" t="s">
        <v>21</v>
      </c>
      <c r="F586" s="245" t="s">
        <v>770</v>
      </c>
      <c r="G586" s="243"/>
      <c r="H586" s="246">
        <v>22.23</v>
      </c>
      <c r="I586" s="247"/>
      <c r="J586" s="243"/>
      <c r="K586" s="243"/>
      <c r="L586" s="248"/>
      <c r="M586" s="249"/>
      <c r="N586" s="250"/>
      <c r="O586" s="250"/>
      <c r="P586" s="250"/>
      <c r="Q586" s="250"/>
      <c r="R586" s="250"/>
      <c r="S586" s="250"/>
      <c r="T586" s="251"/>
      <c r="AT586" s="252" t="s">
        <v>232</v>
      </c>
      <c r="AU586" s="252" t="s">
        <v>84</v>
      </c>
      <c r="AV586" s="13" t="s">
        <v>84</v>
      </c>
      <c r="AW586" s="13" t="s">
        <v>35</v>
      </c>
      <c r="AX586" s="13" t="s">
        <v>75</v>
      </c>
      <c r="AY586" s="252" t="s">
        <v>221</v>
      </c>
    </row>
    <row r="587" spans="2:51" s="13" customFormat="1" ht="12">
      <c r="B587" s="242"/>
      <c r="C587" s="243"/>
      <c r="D587" s="229" t="s">
        <v>232</v>
      </c>
      <c r="E587" s="244" t="s">
        <v>21</v>
      </c>
      <c r="F587" s="245" t="s">
        <v>771</v>
      </c>
      <c r="G587" s="243"/>
      <c r="H587" s="246">
        <v>5.05</v>
      </c>
      <c r="I587" s="247"/>
      <c r="J587" s="243"/>
      <c r="K587" s="243"/>
      <c r="L587" s="248"/>
      <c r="M587" s="249"/>
      <c r="N587" s="250"/>
      <c r="O587" s="250"/>
      <c r="P587" s="250"/>
      <c r="Q587" s="250"/>
      <c r="R587" s="250"/>
      <c r="S587" s="250"/>
      <c r="T587" s="251"/>
      <c r="AT587" s="252" t="s">
        <v>232</v>
      </c>
      <c r="AU587" s="252" t="s">
        <v>84</v>
      </c>
      <c r="AV587" s="13" t="s">
        <v>84</v>
      </c>
      <c r="AW587" s="13" t="s">
        <v>35</v>
      </c>
      <c r="AX587" s="13" t="s">
        <v>75</v>
      </c>
      <c r="AY587" s="252" t="s">
        <v>221</v>
      </c>
    </row>
    <row r="588" spans="2:51" s="12" customFormat="1" ht="12">
      <c r="B588" s="232"/>
      <c r="C588" s="233"/>
      <c r="D588" s="229" t="s">
        <v>232</v>
      </c>
      <c r="E588" s="234" t="s">
        <v>21</v>
      </c>
      <c r="F588" s="235" t="s">
        <v>394</v>
      </c>
      <c r="G588" s="233"/>
      <c r="H588" s="234" t="s">
        <v>21</v>
      </c>
      <c r="I588" s="236"/>
      <c r="J588" s="233"/>
      <c r="K588" s="233"/>
      <c r="L588" s="237"/>
      <c r="M588" s="238"/>
      <c r="N588" s="239"/>
      <c r="O588" s="239"/>
      <c r="P588" s="239"/>
      <c r="Q588" s="239"/>
      <c r="R588" s="239"/>
      <c r="S588" s="239"/>
      <c r="T588" s="240"/>
      <c r="AT588" s="241" t="s">
        <v>232</v>
      </c>
      <c r="AU588" s="241" t="s">
        <v>84</v>
      </c>
      <c r="AV588" s="12" t="s">
        <v>82</v>
      </c>
      <c r="AW588" s="12" t="s">
        <v>35</v>
      </c>
      <c r="AX588" s="12" t="s">
        <v>75</v>
      </c>
      <c r="AY588" s="241" t="s">
        <v>221</v>
      </c>
    </row>
    <row r="589" spans="2:51" s="13" customFormat="1" ht="12">
      <c r="B589" s="242"/>
      <c r="C589" s="243"/>
      <c r="D589" s="229" t="s">
        <v>232</v>
      </c>
      <c r="E589" s="244" t="s">
        <v>21</v>
      </c>
      <c r="F589" s="245" t="s">
        <v>406</v>
      </c>
      <c r="G589" s="243"/>
      <c r="H589" s="246">
        <v>-4.618</v>
      </c>
      <c r="I589" s="247"/>
      <c r="J589" s="243"/>
      <c r="K589" s="243"/>
      <c r="L589" s="248"/>
      <c r="M589" s="249"/>
      <c r="N589" s="250"/>
      <c r="O589" s="250"/>
      <c r="P589" s="250"/>
      <c r="Q589" s="250"/>
      <c r="R589" s="250"/>
      <c r="S589" s="250"/>
      <c r="T589" s="251"/>
      <c r="AT589" s="252" t="s">
        <v>232</v>
      </c>
      <c r="AU589" s="252" t="s">
        <v>84</v>
      </c>
      <c r="AV589" s="13" t="s">
        <v>84</v>
      </c>
      <c r="AW589" s="13" t="s">
        <v>35</v>
      </c>
      <c r="AX589" s="13" t="s">
        <v>75</v>
      </c>
      <c r="AY589" s="252" t="s">
        <v>221</v>
      </c>
    </row>
    <row r="590" spans="2:51" s="15" customFormat="1" ht="12">
      <c r="B590" s="264"/>
      <c r="C590" s="265"/>
      <c r="D590" s="229" t="s">
        <v>232</v>
      </c>
      <c r="E590" s="266" t="s">
        <v>21</v>
      </c>
      <c r="F590" s="267" t="s">
        <v>322</v>
      </c>
      <c r="G590" s="265"/>
      <c r="H590" s="268">
        <v>127.237</v>
      </c>
      <c r="I590" s="269"/>
      <c r="J590" s="265"/>
      <c r="K590" s="265"/>
      <c r="L590" s="270"/>
      <c r="M590" s="271"/>
      <c r="N590" s="272"/>
      <c r="O590" s="272"/>
      <c r="P590" s="272"/>
      <c r="Q590" s="272"/>
      <c r="R590" s="272"/>
      <c r="S590" s="272"/>
      <c r="T590" s="273"/>
      <c r="AT590" s="274" t="s">
        <v>232</v>
      </c>
      <c r="AU590" s="274" t="s">
        <v>84</v>
      </c>
      <c r="AV590" s="15" t="s">
        <v>101</v>
      </c>
      <c r="AW590" s="15" t="s">
        <v>35</v>
      </c>
      <c r="AX590" s="15" t="s">
        <v>75</v>
      </c>
      <c r="AY590" s="274" t="s">
        <v>221</v>
      </c>
    </row>
    <row r="591" spans="2:51" s="12" customFormat="1" ht="12">
      <c r="B591" s="232"/>
      <c r="C591" s="233"/>
      <c r="D591" s="229" t="s">
        <v>232</v>
      </c>
      <c r="E591" s="234" t="s">
        <v>21</v>
      </c>
      <c r="F591" s="235" t="s">
        <v>700</v>
      </c>
      <c r="G591" s="233"/>
      <c r="H591" s="234" t="s">
        <v>21</v>
      </c>
      <c r="I591" s="236"/>
      <c r="J591" s="233"/>
      <c r="K591" s="233"/>
      <c r="L591" s="237"/>
      <c r="M591" s="238"/>
      <c r="N591" s="239"/>
      <c r="O591" s="239"/>
      <c r="P591" s="239"/>
      <c r="Q591" s="239"/>
      <c r="R591" s="239"/>
      <c r="S591" s="239"/>
      <c r="T591" s="240"/>
      <c r="AT591" s="241" t="s">
        <v>232</v>
      </c>
      <c r="AU591" s="241" t="s">
        <v>84</v>
      </c>
      <c r="AV591" s="12" t="s">
        <v>82</v>
      </c>
      <c r="AW591" s="12" t="s">
        <v>35</v>
      </c>
      <c r="AX591" s="12" t="s">
        <v>75</v>
      </c>
      <c r="AY591" s="241" t="s">
        <v>221</v>
      </c>
    </row>
    <row r="592" spans="2:51" s="13" customFormat="1" ht="12">
      <c r="B592" s="242"/>
      <c r="C592" s="243"/>
      <c r="D592" s="229" t="s">
        <v>232</v>
      </c>
      <c r="E592" s="244" t="s">
        <v>21</v>
      </c>
      <c r="F592" s="245" t="s">
        <v>772</v>
      </c>
      <c r="G592" s="243"/>
      <c r="H592" s="246">
        <v>8.25</v>
      </c>
      <c r="I592" s="247"/>
      <c r="J592" s="243"/>
      <c r="K592" s="243"/>
      <c r="L592" s="248"/>
      <c r="M592" s="249"/>
      <c r="N592" s="250"/>
      <c r="O592" s="250"/>
      <c r="P592" s="250"/>
      <c r="Q592" s="250"/>
      <c r="R592" s="250"/>
      <c r="S592" s="250"/>
      <c r="T592" s="251"/>
      <c r="AT592" s="252" t="s">
        <v>232</v>
      </c>
      <c r="AU592" s="252" t="s">
        <v>84</v>
      </c>
      <c r="AV592" s="13" t="s">
        <v>84</v>
      </c>
      <c r="AW592" s="13" t="s">
        <v>35</v>
      </c>
      <c r="AX592" s="13" t="s">
        <v>75</v>
      </c>
      <c r="AY592" s="252" t="s">
        <v>221</v>
      </c>
    </row>
    <row r="593" spans="2:51" s="13" customFormat="1" ht="12">
      <c r="B593" s="242"/>
      <c r="C593" s="243"/>
      <c r="D593" s="229" t="s">
        <v>232</v>
      </c>
      <c r="E593" s="244" t="s">
        <v>21</v>
      </c>
      <c r="F593" s="245" t="s">
        <v>773</v>
      </c>
      <c r="G593" s="243"/>
      <c r="H593" s="246">
        <v>53.67</v>
      </c>
      <c r="I593" s="247"/>
      <c r="J593" s="243"/>
      <c r="K593" s="243"/>
      <c r="L593" s="248"/>
      <c r="M593" s="249"/>
      <c r="N593" s="250"/>
      <c r="O593" s="250"/>
      <c r="P593" s="250"/>
      <c r="Q593" s="250"/>
      <c r="R593" s="250"/>
      <c r="S593" s="250"/>
      <c r="T593" s="251"/>
      <c r="AT593" s="252" t="s">
        <v>232</v>
      </c>
      <c r="AU593" s="252" t="s">
        <v>84</v>
      </c>
      <c r="AV593" s="13" t="s">
        <v>84</v>
      </c>
      <c r="AW593" s="13" t="s">
        <v>35</v>
      </c>
      <c r="AX593" s="13" t="s">
        <v>75</v>
      </c>
      <c r="AY593" s="252" t="s">
        <v>221</v>
      </c>
    </row>
    <row r="594" spans="2:51" s="12" customFormat="1" ht="12">
      <c r="B594" s="232"/>
      <c r="C594" s="233"/>
      <c r="D594" s="229" t="s">
        <v>232</v>
      </c>
      <c r="E594" s="234" t="s">
        <v>21</v>
      </c>
      <c r="F594" s="235" t="s">
        <v>394</v>
      </c>
      <c r="G594" s="233"/>
      <c r="H594" s="234" t="s">
        <v>21</v>
      </c>
      <c r="I594" s="236"/>
      <c r="J594" s="233"/>
      <c r="K594" s="233"/>
      <c r="L594" s="237"/>
      <c r="M594" s="238"/>
      <c r="N594" s="239"/>
      <c r="O594" s="239"/>
      <c r="P594" s="239"/>
      <c r="Q594" s="239"/>
      <c r="R594" s="239"/>
      <c r="S594" s="239"/>
      <c r="T594" s="240"/>
      <c r="AT594" s="241" t="s">
        <v>232</v>
      </c>
      <c r="AU594" s="241" t="s">
        <v>84</v>
      </c>
      <c r="AV594" s="12" t="s">
        <v>82</v>
      </c>
      <c r="AW594" s="12" t="s">
        <v>35</v>
      </c>
      <c r="AX594" s="12" t="s">
        <v>75</v>
      </c>
      <c r="AY594" s="241" t="s">
        <v>221</v>
      </c>
    </row>
    <row r="595" spans="2:51" s="13" customFormat="1" ht="12">
      <c r="B595" s="242"/>
      <c r="C595" s="243"/>
      <c r="D595" s="229" t="s">
        <v>232</v>
      </c>
      <c r="E595" s="244" t="s">
        <v>21</v>
      </c>
      <c r="F595" s="245" t="s">
        <v>774</v>
      </c>
      <c r="G595" s="243"/>
      <c r="H595" s="246">
        <v>-3.03</v>
      </c>
      <c r="I595" s="247"/>
      <c r="J595" s="243"/>
      <c r="K595" s="243"/>
      <c r="L595" s="248"/>
      <c r="M595" s="249"/>
      <c r="N595" s="250"/>
      <c r="O595" s="250"/>
      <c r="P595" s="250"/>
      <c r="Q595" s="250"/>
      <c r="R595" s="250"/>
      <c r="S595" s="250"/>
      <c r="T595" s="251"/>
      <c r="AT595" s="252" t="s">
        <v>232</v>
      </c>
      <c r="AU595" s="252" t="s">
        <v>84</v>
      </c>
      <c r="AV595" s="13" t="s">
        <v>84</v>
      </c>
      <c r="AW595" s="13" t="s">
        <v>35</v>
      </c>
      <c r="AX595" s="13" t="s">
        <v>75</v>
      </c>
      <c r="AY595" s="252" t="s">
        <v>221</v>
      </c>
    </row>
    <row r="596" spans="2:51" s="15" customFormat="1" ht="12">
      <c r="B596" s="264"/>
      <c r="C596" s="265"/>
      <c r="D596" s="229" t="s">
        <v>232</v>
      </c>
      <c r="E596" s="266" t="s">
        <v>21</v>
      </c>
      <c r="F596" s="267" t="s">
        <v>322</v>
      </c>
      <c r="G596" s="265"/>
      <c r="H596" s="268">
        <v>58.89</v>
      </c>
      <c r="I596" s="269"/>
      <c r="J596" s="265"/>
      <c r="K596" s="265"/>
      <c r="L596" s="270"/>
      <c r="M596" s="271"/>
      <c r="N596" s="272"/>
      <c r="O596" s="272"/>
      <c r="P596" s="272"/>
      <c r="Q596" s="272"/>
      <c r="R596" s="272"/>
      <c r="S596" s="272"/>
      <c r="T596" s="273"/>
      <c r="AT596" s="274" t="s">
        <v>232</v>
      </c>
      <c r="AU596" s="274" t="s">
        <v>84</v>
      </c>
      <c r="AV596" s="15" t="s">
        <v>101</v>
      </c>
      <c r="AW596" s="15" t="s">
        <v>35</v>
      </c>
      <c r="AX596" s="15" t="s">
        <v>75</v>
      </c>
      <c r="AY596" s="274" t="s">
        <v>221</v>
      </c>
    </row>
    <row r="597" spans="2:51" s="14" customFormat="1" ht="12">
      <c r="B597" s="253"/>
      <c r="C597" s="254"/>
      <c r="D597" s="229" t="s">
        <v>232</v>
      </c>
      <c r="E597" s="255" t="s">
        <v>21</v>
      </c>
      <c r="F597" s="256" t="s">
        <v>235</v>
      </c>
      <c r="G597" s="254"/>
      <c r="H597" s="257">
        <v>186.127</v>
      </c>
      <c r="I597" s="258"/>
      <c r="J597" s="254"/>
      <c r="K597" s="254"/>
      <c r="L597" s="259"/>
      <c r="M597" s="260"/>
      <c r="N597" s="261"/>
      <c r="O597" s="261"/>
      <c r="P597" s="261"/>
      <c r="Q597" s="261"/>
      <c r="R597" s="261"/>
      <c r="S597" s="261"/>
      <c r="T597" s="262"/>
      <c r="AT597" s="263" t="s">
        <v>232</v>
      </c>
      <c r="AU597" s="263" t="s">
        <v>84</v>
      </c>
      <c r="AV597" s="14" t="s">
        <v>228</v>
      </c>
      <c r="AW597" s="14" t="s">
        <v>35</v>
      </c>
      <c r="AX597" s="14" t="s">
        <v>82</v>
      </c>
      <c r="AY597" s="263" t="s">
        <v>221</v>
      </c>
    </row>
    <row r="598" spans="2:65" s="1" customFormat="1" ht="16.5" customHeight="1">
      <c r="B598" s="39"/>
      <c r="C598" s="275" t="s">
        <v>775</v>
      </c>
      <c r="D598" s="275" t="s">
        <v>426</v>
      </c>
      <c r="E598" s="276" t="s">
        <v>776</v>
      </c>
      <c r="F598" s="277" t="s">
        <v>777</v>
      </c>
      <c r="G598" s="278" t="s">
        <v>358</v>
      </c>
      <c r="H598" s="279">
        <v>189.85</v>
      </c>
      <c r="I598" s="280"/>
      <c r="J598" s="281">
        <f>ROUND(I598*H598,2)</f>
        <v>0</v>
      </c>
      <c r="K598" s="277" t="s">
        <v>227</v>
      </c>
      <c r="L598" s="282"/>
      <c r="M598" s="283" t="s">
        <v>21</v>
      </c>
      <c r="N598" s="284" t="s">
        <v>46</v>
      </c>
      <c r="O598" s="80"/>
      <c r="P598" s="226">
        <f>O598*H598</f>
        <v>0</v>
      </c>
      <c r="Q598" s="226">
        <v>0.014</v>
      </c>
      <c r="R598" s="226">
        <f>Q598*H598</f>
        <v>2.6579</v>
      </c>
      <c r="S598" s="226">
        <v>0</v>
      </c>
      <c r="T598" s="227">
        <f>S598*H598</f>
        <v>0</v>
      </c>
      <c r="AR598" s="18" t="s">
        <v>282</v>
      </c>
      <c r="AT598" s="18" t="s">
        <v>426</v>
      </c>
      <c r="AU598" s="18" t="s">
        <v>84</v>
      </c>
      <c r="AY598" s="18" t="s">
        <v>221</v>
      </c>
      <c r="BE598" s="228">
        <f>IF(N598="základní",J598,0)</f>
        <v>0</v>
      </c>
      <c r="BF598" s="228">
        <f>IF(N598="snížená",J598,0)</f>
        <v>0</v>
      </c>
      <c r="BG598" s="228">
        <f>IF(N598="zákl. přenesená",J598,0)</f>
        <v>0</v>
      </c>
      <c r="BH598" s="228">
        <f>IF(N598="sníž. přenesená",J598,0)</f>
        <v>0</v>
      </c>
      <c r="BI598" s="228">
        <f>IF(N598="nulová",J598,0)</f>
        <v>0</v>
      </c>
      <c r="BJ598" s="18" t="s">
        <v>82</v>
      </c>
      <c r="BK598" s="228">
        <f>ROUND(I598*H598,2)</f>
        <v>0</v>
      </c>
      <c r="BL598" s="18" t="s">
        <v>228</v>
      </c>
      <c r="BM598" s="18" t="s">
        <v>778</v>
      </c>
    </row>
    <row r="599" spans="2:51" s="13" customFormat="1" ht="12">
      <c r="B599" s="242"/>
      <c r="C599" s="243"/>
      <c r="D599" s="229" t="s">
        <v>232</v>
      </c>
      <c r="E599" s="243"/>
      <c r="F599" s="245" t="s">
        <v>779</v>
      </c>
      <c r="G599" s="243"/>
      <c r="H599" s="246">
        <v>189.85</v>
      </c>
      <c r="I599" s="247"/>
      <c r="J599" s="243"/>
      <c r="K599" s="243"/>
      <c r="L599" s="248"/>
      <c r="M599" s="249"/>
      <c r="N599" s="250"/>
      <c r="O599" s="250"/>
      <c r="P599" s="250"/>
      <c r="Q599" s="250"/>
      <c r="R599" s="250"/>
      <c r="S599" s="250"/>
      <c r="T599" s="251"/>
      <c r="AT599" s="252" t="s">
        <v>232</v>
      </c>
      <c r="AU599" s="252" t="s">
        <v>84</v>
      </c>
      <c r="AV599" s="13" t="s">
        <v>84</v>
      </c>
      <c r="AW599" s="13" t="s">
        <v>4</v>
      </c>
      <c r="AX599" s="13" t="s">
        <v>82</v>
      </c>
      <c r="AY599" s="252" t="s">
        <v>221</v>
      </c>
    </row>
    <row r="600" spans="2:65" s="1" customFormat="1" ht="22.5" customHeight="1">
      <c r="B600" s="39"/>
      <c r="C600" s="217" t="s">
        <v>780</v>
      </c>
      <c r="D600" s="217" t="s">
        <v>223</v>
      </c>
      <c r="E600" s="218" t="s">
        <v>781</v>
      </c>
      <c r="F600" s="219" t="s">
        <v>782</v>
      </c>
      <c r="G600" s="220" t="s">
        <v>358</v>
      </c>
      <c r="H600" s="221">
        <v>186.127</v>
      </c>
      <c r="I600" s="222"/>
      <c r="J600" s="223">
        <f>ROUND(I600*H600,2)</f>
        <v>0</v>
      </c>
      <c r="K600" s="219" t="s">
        <v>227</v>
      </c>
      <c r="L600" s="44"/>
      <c r="M600" s="224" t="s">
        <v>21</v>
      </c>
      <c r="N600" s="225" t="s">
        <v>46</v>
      </c>
      <c r="O600" s="80"/>
      <c r="P600" s="226">
        <f>O600*H600</f>
        <v>0</v>
      </c>
      <c r="Q600" s="226">
        <v>6E-05</v>
      </c>
      <c r="R600" s="226">
        <f>Q600*H600</f>
        <v>0.011167620000000001</v>
      </c>
      <c r="S600" s="226">
        <v>0</v>
      </c>
      <c r="T600" s="227">
        <f>S600*H600</f>
        <v>0</v>
      </c>
      <c r="AR600" s="18" t="s">
        <v>228</v>
      </c>
      <c r="AT600" s="18" t="s">
        <v>223</v>
      </c>
      <c r="AU600" s="18" t="s">
        <v>84</v>
      </c>
      <c r="AY600" s="18" t="s">
        <v>221</v>
      </c>
      <c r="BE600" s="228">
        <f>IF(N600="základní",J600,0)</f>
        <v>0</v>
      </c>
      <c r="BF600" s="228">
        <f>IF(N600="snížená",J600,0)</f>
        <v>0</v>
      </c>
      <c r="BG600" s="228">
        <f>IF(N600="zákl. přenesená",J600,0)</f>
        <v>0</v>
      </c>
      <c r="BH600" s="228">
        <f>IF(N600="sníž. přenesená",J600,0)</f>
        <v>0</v>
      </c>
      <c r="BI600" s="228">
        <f>IF(N600="nulová",J600,0)</f>
        <v>0</v>
      </c>
      <c r="BJ600" s="18" t="s">
        <v>82</v>
      </c>
      <c r="BK600" s="228">
        <f>ROUND(I600*H600,2)</f>
        <v>0</v>
      </c>
      <c r="BL600" s="18" t="s">
        <v>228</v>
      </c>
      <c r="BM600" s="18" t="s">
        <v>783</v>
      </c>
    </row>
    <row r="601" spans="2:47" s="1" customFormat="1" ht="12">
      <c r="B601" s="39"/>
      <c r="C601" s="40"/>
      <c r="D601" s="229" t="s">
        <v>230</v>
      </c>
      <c r="E601" s="40"/>
      <c r="F601" s="230" t="s">
        <v>767</v>
      </c>
      <c r="G601" s="40"/>
      <c r="H601" s="40"/>
      <c r="I601" s="144"/>
      <c r="J601" s="40"/>
      <c r="K601" s="40"/>
      <c r="L601" s="44"/>
      <c r="M601" s="231"/>
      <c r="N601" s="80"/>
      <c r="O601" s="80"/>
      <c r="P601" s="80"/>
      <c r="Q601" s="80"/>
      <c r="R601" s="80"/>
      <c r="S601" s="80"/>
      <c r="T601" s="81"/>
      <c r="AT601" s="18" t="s">
        <v>230</v>
      </c>
      <c r="AU601" s="18" t="s">
        <v>84</v>
      </c>
    </row>
    <row r="602" spans="2:65" s="1" customFormat="1" ht="16.5" customHeight="1">
      <c r="B602" s="39"/>
      <c r="C602" s="217" t="s">
        <v>784</v>
      </c>
      <c r="D602" s="217" t="s">
        <v>223</v>
      </c>
      <c r="E602" s="218" t="s">
        <v>785</v>
      </c>
      <c r="F602" s="219" t="s">
        <v>786</v>
      </c>
      <c r="G602" s="220" t="s">
        <v>730</v>
      </c>
      <c r="H602" s="221">
        <v>15.645</v>
      </c>
      <c r="I602" s="222"/>
      <c r="J602" s="223">
        <f>ROUND(I602*H602,2)</f>
        <v>0</v>
      </c>
      <c r="K602" s="219" t="s">
        <v>227</v>
      </c>
      <c r="L602" s="44"/>
      <c r="M602" s="224" t="s">
        <v>21</v>
      </c>
      <c r="N602" s="225" t="s">
        <v>46</v>
      </c>
      <c r="O602" s="80"/>
      <c r="P602" s="226">
        <f>O602*H602</f>
        <v>0</v>
      </c>
      <c r="Q602" s="226">
        <v>6E-05</v>
      </c>
      <c r="R602" s="226">
        <f>Q602*H602</f>
        <v>0.0009387</v>
      </c>
      <c r="S602" s="226">
        <v>0</v>
      </c>
      <c r="T602" s="227">
        <f>S602*H602</f>
        <v>0</v>
      </c>
      <c r="AR602" s="18" t="s">
        <v>228</v>
      </c>
      <c r="AT602" s="18" t="s">
        <v>223</v>
      </c>
      <c r="AU602" s="18" t="s">
        <v>84</v>
      </c>
      <c r="AY602" s="18" t="s">
        <v>221</v>
      </c>
      <c r="BE602" s="228">
        <f>IF(N602="základní",J602,0)</f>
        <v>0</v>
      </c>
      <c r="BF602" s="228">
        <f>IF(N602="snížená",J602,0)</f>
        <v>0</v>
      </c>
      <c r="BG602" s="228">
        <f>IF(N602="zákl. přenesená",J602,0)</f>
        <v>0</v>
      </c>
      <c r="BH602" s="228">
        <f>IF(N602="sníž. přenesená",J602,0)</f>
        <v>0</v>
      </c>
      <c r="BI602" s="228">
        <f>IF(N602="nulová",J602,0)</f>
        <v>0</v>
      </c>
      <c r="BJ602" s="18" t="s">
        <v>82</v>
      </c>
      <c r="BK602" s="228">
        <f>ROUND(I602*H602,2)</f>
        <v>0</v>
      </c>
      <c r="BL602" s="18" t="s">
        <v>228</v>
      </c>
      <c r="BM602" s="18" t="s">
        <v>787</v>
      </c>
    </row>
    <row r="603" spans="2:47" s="1" customFormat="1" ht="12">
      <c r="B603" s="39"/>
      <c r="C603" s="40"/>
      <c r="D603" s="229" t="s">
        <v>230</v>
      </c>
      <c r="E603" s="40"/>
      <c r="F603" s="230" t="s">
        <v>788</v>
      </c>
      <c r="G603" s="40"/>
      <c r="H603" s="40"/>
      <c r="I603" s="144"/>
      <c r="J603" s="40"/>
      <c r="K603" s="40"/>
      <c r="L603" s="44"/>
      <c r="M603" s="231"/>
      <c r="N603" s="80"/>
      <c r="O603" s="80"/>
      <c r="P603" s="80"/>
      <c r="Q603" s="80"/>
      <c r="R603" s="80"/>
      <c r="S603" s="80"/>
      <c r="T603" s="81"/>
      <c r="AT603" s="18" t="s">
        <v>230</v>
      </c>
      <c r="AU603" s="18" t="s">
        <v>84</v>
      </c>
    </row>
    <row r="604" spans="2:51" s="13" customFormat="1" ht="12">
      <c r="B604" s="242"/>
      <c r="C604" s="243"/>
      <c r="D604" s="229" t="s">
        <v>232</v>
      </c>
      <c r="E604" s="244" t="s">
        <v>21</v>
      </c>
      <c r="F604" s="245" t="s">
        <v>789</v>
      </c>
      <c r="G604" s="243"/>
      <c r="H604" s="246">
        <v>15.645</v>
      </c>
      <c r="I604" s="247"/>
      <c r="J604" s="243"/>
      <c r="K604" s="243"/>
      <c r="L604" s="248"/>
      <c r="M604" s="249"/>
      <c r="N604" s="250"/>
      <c r="O604" s="250"/>
      <c r="P604" s="250"/>
      <c r="Q604" s="250"/>
      <c r="R604" s="250"/>
      <c r="S604" s="250"/>
      <c r="T604" s="251"/>
      <c r="AT604" s="252" t="s">
        <v>232</v>
      </c>
      <c r="AU604" s="252" t="s">
        <v>84</v>
      </c>
      <c r="AV604" s="13" t="s">
        <v>84</v>
      </c>
      <c r="AW604" s="13" t="s">
        <v>35</v>
      </c>
      <c r="AX604" s="13" t="s">
        <v>75</v>
      </c>
      <c r="AY604" s="252" t="s">
        <v>221</v>
      </c>
    </row>
    <row r="605" spans="2:51" s="14" customFormat="1" ht="12">
      <c r="B605" s="253"/>
      <c r="C605" s="254"/>
      <c r="D605" s="229" t="s">
        <v>232</v>
      </c>
      <c r="E605" s="255" t="s">
        <v>21</v>
      </c>
      <c r="F605" s="256" t="s">
        <v>235</v>
      </c>
      <c r="G605" s="254"/>
      <c r="H605" s="257">
        <v>15.645</v>
      </c>
      <c r="I605" s="258"/>
      <c r="J605" s="254"/>
      <c r="K605" s="254"/>
      <c r="L605" s="259"/>
      <c r="M605" s="260"/>
      <c r="N605" s="261"/>
      <c r="O605" s="261"/>
      <c r="P605" s="261"/>
      <c r="Q605" s="261"/>
      <c r="R605" s="261"/>
      <c r="S605" s="261"/>
      <c r="T605" s="262"/>
      <c r="AT605" s="263" t="s">
        <v>232</v>
      </c>
      <c r="AU605" s="263" t="s">
        <v>84</v>
      </c>
      <c r="AV605" s="14" t="s">
        <v>228</v>
      </c>
      <c r="AW605" s="14" t="s">
        <v>35</v>
      </c>
      <c r="AX605" s="14" t="s">
        <v>82</v>
      </c>
      <c r="AY605" s="263" t="s">
        <v>221</v>
      </c>
    </row>
    <row r="606" spans="2:65" s="1" customFormat="1" ht="16.5" customHeight="1">
      <c r="B606" s="39"/>
      <c r="C606" s="275" t="s">
        <v>790</v>
      </c>
      <c r="D606" s="275" t="s">
        <v>426</v>
      </c>
      <c r="E606" s="276" t="s">
        <v>791</v>
      </c>
      <c r="F606" s="277" t="s">
        <v>792</v>
      </c>
      <c r="G606" s="278" t="s">
        <v>730</v>
      </c>
      <c r="H606" s="279">
        <v>16.427</v>
      </c>
      <c r="I606" s="280"/>
      <c r="J606" s="281">
        <f>ROUND(I606*H606,2)</f>
        <v>0</v>
      </c>
      <c r="K606" s="277" t="s">
        <v>227</v>
      </c>
      <c r="L606" s="282"/>
      <c r="M606" s="283" t="s">
        <v>21</v>
      </c>
      <c r="N606" s="284" t="s">
        <v>46</v>
      </c>
      <c r="O606" s="80"/>
      <c r="P606" s="226">
        <f>O606*H606</f>
        <v>0</v>
      </c>
      <c r="Q606" s="226">
        <v>0.0005</v>
      </c>
      <c r="R606" s="226">
        <f>Q606*H606</f>
        <v>0.0082135</v>
      </c>
      <c r="S606" s="226">
        <v>0</v>
      </c>
      <c r="T606" s="227">
        <f>S606*H606</f>
        <v>0</v>
      </c>
      <c r="AR606" s="18" t="s">
        <v>282</v>
      </c>
      <c r="AT606" s="18" t="s">
        <v>426</v>
      </c>
      <c r="AU606" s="18" t="s">
        <v>84</v>
      </c>
      <c r="AY606" s="18" t="s">
        <v>221</v>
      </c>
      <c r="BE606" s="228">
        <f>IF(N606="základní",J606,0)</f>
        <v>0</v>
      </c>
      <c r="BF606" s="228">
        <f>IF(N606="snížená",J606,0)</f>
        <v>0</v>
      </c>
      <c r="BG606" s="228">
        <f>IF(N606="zákl. přenesená",J606,0)</f>
        <v>0</v>
      </c>
      <c r="BH606" s="228">
        <f>IF(N606="sníž. přenesená",J606,0)</f>
        <v>0</v>
      </c>
      <c r="BI606" s="228">
        <f>IF(N606="nulová",J606,0)</f>
        <v>0</v>
      </c>
      <c r="BJ606" s="18" t="s">
        <v>82</v>
      </c>
      <c r="BK606" s="228">
        <f>ROUND(I606*H606,2)</f>
        <v>0</v>
      </c>
      <c r="BL606" s="18" t="s">
        <v>228</v>
      </c>
      <c r="BM606" s="18" t="s">
        <v>793</v>
      </c>
    </row>
    <row r="607" spans="2:51" s="13" customFormat="1" ht="12">
      <c r="B607" s="242"/>
      <c r="C607" s="243"/>
      <c r="D607" s="229" t="s">
        <v>232</v>
      </c>
      <c r="E607" s="243"/>
      <c r="F607" s="245" t="s">
        <v>794</v>
      </c>
      <c r="G607" s="243"/>
      <c r="H607" s="246">
        <v>16.427</v>
      </c>
      <c r="I607" s="247"/>
      <c r="J607" s="243"/>
      <c r="K607" s="243"/>
      <c r="L607" s="248"/>
      <c r="M607" s="249"/>
      <c r="N607" s="250"/>
      <c r="O607" s="250"/>
      <c r="P607" s="250"/>
      <c r="Q607" s="250"/>
      <c r="R607" s="250"/>
      <c r="S607" s="250"/>
      <c r="T607" s="251"/>
      <c r="AT607" s="252" t="s">
        <v>232</v>
      </c>
      <c r="AU607" s="252" t="s">
        <v>84</v>
      </c>
      <c r="AV607" s="13" t="s">
        <v>84</v>
      </c>
      <c r="AW607" s="13" t="s">
        <v>4</v>
      </c>
      <c r="AX607" s="13" t="s">
        <v>82</v>
      </c>
      <c r="AY607" s="252" t="s">
        <v>221</v>
      </c>
    </row>
    <row r="608" spans="2:65" s="1" customFormat="1" ht="16.5" customHeight="1">
      <c r="B608" s="39"/>
      <c r="C608" s="217" t="s">
        <v>795</v>
      </c>
      <c r="D608" s="217" t="s">
        <v>223</v>
      </c>
      <c r="E608" s="218" t="s">
        <v>796</v>
      </c>
      <c r="F608" s="219" t="s">
        <v>797</v>
      </c>
      <c r="G608" s="220" t="s">
        <v>358</v>
      </c>
      <c r="H608" s="221">
        <v>296.891</v>
      </c>
      <c r="I608" s="222"/>
      <c r="J608" s="223">
        <f>ROUND(I608*H608,2)</f>
        <v>0</v>
      </c>
      <c r="K608" s="219" t="s">
        <v>227</v>
      </c>
      <c r="L608" s="44"/>
      <c r="M608" s="224" t="s">
        <v>21</v>
      </c>
      <c r="N608" s="225" t="s">
        <v>46</v>
      </c>
      <c r="O608" s="80"/>
      <c r="P608" s="226">
        <f>O608*H608</f>
        <v>0</v>
      </c>
      <c r="Q608" s="226">
        <v>0.0231</v>
      </c>
      <c r="R608" s="226">
        <f>Q608*H608</f>
        <v>6.8581821000000005</v>
      </c>
      <c r="S608" s="226">
        <v>0</v>
      </c>
      <c r="T608" s="227">
        <f>S608*H608</f>
        <v>0</v>
      </c>
      <c r="AR608" s="18" t="s">
        <v>228</v>
      </c>
      <c r="AT608" s="18" t="s">
        <v>223</v>
      </c>
      <c r="AU608" s="18" t="s">
        <v>84</v>
      </c>
      <c r="AY608" s="18" t="s">
        <v>221</v>
      </c>
      <c r="BE608" s="228">
        <f>IF(N608="základní",J608,0)</f>
        <v>0</v>
      </c>
      <c r="BF608" s="228">
        <f>IF(N608="snížená",J608,0)</f>
        <v>0</v>
      </c>
      <c r="BG608" s="228">
        <f>IF(N608="zákl. přenesená",J608,0)</f>
        <v>0</v>
      </c>
      <c r="BH608" s="228">
        <f>IF(N608="sníž. přenesená",J608,0)</f>
        <v>0</v>
      </c>
      <c r="BI608" s="228">
        <f>IF(N608="nulová",J608,0)</f>
        <v>0</v>
      </c>
      <c r="BJ608" s="18" t="s">
        <v>82</v>
      </c>
      <c r="BK608" s="228">
        <f>ROUND(I608*H608,2)</f>
        <v>0</v>
      </c>
      <c r="BL608" s="18" t="s">
        <v>228</v>
      </c>
      <c r="BM608" s="18" t="s">
        <v>798</v>
      </c>
    </row>
    <row r="609" spans="2:47" s="1" customFormat="1" ht="12">
      <c r="B609" s="39"/>
      <c r="C609" s="40"/>
      <c r="D609" s="229" t="s">
        <v>230</v>
      </c>
      <c r="E609" s="40"/>
      <c r="F609" s="230" t="s">
        <v>799</v>
      </c>
      <c r="G609" s="40"/>
      <c r="H609" s="40"/>
      <c r="I609" s="144"/>
      <c r="J609" s="40"/>
      <c r="K609" s="40"/>
      <c r="L609" s="44"/>
      <c r="M609" s="231"/>
      <c r="N609" s="80"/>
      <c r="O609" s="80"/>
      <c r="P609" s="80"/>
      <c r="Q609" s="80"/>
      <c r="R609" s="80"/>
      <c r="S609" s="80"/>
      <c r="T609" s="81"/>
      <c r="AT609" s="18" t="s">
        <v>230</v>
      </c>
      <c r="AU609" s="18" t="s">
        <v>84</v>
      </c>
    </row>
    <row r="610" spans="2:51" s="12" customFormat="1" ht="12">
      <c r="B610" s="232"/>
      <c r="C610" s="233"/>
      <c r="D610" s="229" t="s">
        <v>232</v>
      </c>
      <c r="E610" s="234" t="s">
        <v>21</v>
      </c>
      <c r="F610" s="235" t="s">
        <v>259</v>
      </c>
      <c r="G610" s="233"/>
      <c r="H610" s="234" t="s">
        <v>21</v>
      </c>
      <c r="I610" s="236"/>
      <c r="J610" s="233"/>
      <c r="K610" s="233"/>
      <c r="L610" s="237"/>
      <c r="M610" s="238"/>
      <c r="N610" s="239"/>
      <c r="O610" s="239"/>
      <c r="P610" s="239"/>
      <c r="Q610" s="239"/>
      <c r="R610" s="239"/>
      <c r="S610" s="239"/>
      <c r="T610" s="240"/>
      <c r="AT610" s="241" t="s">
        <v>232</v>
      </c>
      <c r="AU610" s="241" t="s">
        <v>84</v>
      </c>
      <c r="AV610" s="12" t="s">
        <v>82</v>
      </c>
      <c r="AW610" s="12" t="s">
        <v>35</v>
      </c>
      <c r="AX610" s="12" t="s">
        <v>75</v>
      </c>
      <c r="AY610" s="241" t="s">
        <v>221</v>
      </c>
    </row>
    <row r="611" spans="2:51" s="13" customFormat="1" ht="12">
      <c r="B611" s="242"/>
      <c r="C611" s="243"/>
      <c r="D611" s="229" t="s">
        <v>232</v>
      </c>
      <c r="E611" s="244" t="s">
        <v>21</v>
      </c>
      <c r="F611" s="245" t="s">
        <v>800</v>
      </c>
      <c r="G611" s="243"/>
      <c r="H611" s="246">
        <v>56.037</v>
      </c>
      <c r="I611" s="247"/>
      <c r="J611" s="243"/>
      <c r="K611" s="243"/>
      <c r="L611" s="248"/>
      <c r="M611" s="249"/>
      <c r="N611" s="250"/>
      <c r="O611" s="250"/>
      <c r="P611" s="250"/>
      <c r="Q611" s="250"/>
      <c r="R611" s="250"/>
      <c r="S611" s="250"/>
      <c r="T611" s="251"/>
      <c r="AT611" s="252" t="s">
        <v>232</v>
      </c>
      <c r="AU611" s="252" t="s">
        <v>84</v>
      </c>
      <c r="AV611" s="13" t="s">
        <v>84</v>
      </c>
      <c r="AW611" s="13" t="s">
        <v>35</v>
      </c>
      <c r="AX611" s="13" t="s">
        <v>75</v>
      </c>
      <c r="AY611" s="252" t="s">
        <v>221</v>
      </c>
    </row>
    <row r="612" spans="2:51" s="13" customFormat="1" ht="12">
      <c r="B612" s="242"/>
      <c r="C612" s="243"/>
      <c r="D612" s="229" t="s">
        <v>232</v>
      </c>
      <c r="E612" s="244" t="s">
        <v>21</v>
      </c>
      <c r="F612" s="245" t="s">
        <v>801</v>
      </c>
      <c r="G612" s="243"/>
      <c r="H612" s="246">
        <v>56.369</v>
      </c>
      <c r="I612" s="247"/>
      <c r="J612" s="243"/>
      <c r="K612" s="243"/>
      <c r="L612" s="248"/>
      <c r="M612" s="249"/>
      <c r="N612" s="250"/>
      <c r="O612" s="250"/>
      <c r="P612" s="250"/>
      <c r="Q612" s="250"/>
      <c r="R612" s="250"/>
      <c r="S612" s="250"/>
      <c r="T612" s="251"/>
      <c r="AT612" s="252" t="s">
        <v>232</v>
      </c>
      <c r="AU612" s="252" t="s">
        <v>84</v>
      </c>
      <c r="AV612" s="13" t="s">
        <v>84</v>
      </c>
      <c r="AW612" s="13" t="s">
        <v>35</v>
      </c>
      <c r="AX612" s="13" t="s">
        <v>75</v>
      </c>
      <c r="AY612" s="252" t="s">
        <v>221</v>
      </c>
    </row>
    <row r="613" spans="2:51" s="13" customFormat="1" ht="12">
      <c r="B613" s="242"/>
      <c r="C613" s="243"/>
      <c r="D613" s="229" t="s">
        <v>232</v>
      </c>
      <c r="E613" s="244" t="s">
        <v>21</v>
      </c>
      <c r="F613" s="245" t="s">
        <v>802</v>
      </c>
      <c r="G613" s="243"/>
      <c r="H613" s="246">
        <v>101.231</v>
      </c>
      <c r="I613" s="247"/>
      <c r="J613" s="243"/>
      <c r="K613" s="243"/>
      <c r="L613" s="248"/>
      <c r="M613" s="249"/>
      <c r="N613" s="250"/>
      <c r="O613" s="250"/>
      <c r="P613" s="250"/>
      <c r="Q613" s="250"/>
      <c r="R613" s="250"/>
      <c r="S613" s="250"/>
      <c r="T613" s="251"/>
      <c r="AT613" s="252" t="s">
        <v>232</v>
      </c>
      <c r="AU613" s="252" t="s">
        <v>84</v>
      </c>
      <c r="AV613" s="13" t="s">
        <v>84</v>
      </c>
      <c r="AW613" s="13" t="s">
        <v>35</v>
      </c>
      <c r="AX613" s="13" t="s">
        <v>75</v>
      </c>
      <c r="AY613" s="252" t="s">
        <v>221</v>
      </c>
    </row>
    <row r="614" spans="2:51" s="13" customFormat="1" ht="12">
      <c r="B614" s="242"/>
      <c r="C614" s="243"/>
      <c r="D614" s="229" t="s">
        <v>232</v>
      </c>
      <c r="E614" s="244" t="s">
        <v>21</v>
      </c>
      <c r="F614" s="245" t="s">
        <v>803</v>
      </c>
      <c r="G614" s="243"/>
      <c r="H614" s="246">
        <v>83.254</v>
      </c>
      <c r="I614" s="247"/>
      <c r="J614" s="243"/>
      <c r="K614" s="243"/>
      <c r="L614" s="248"/>
      <c r="M614" s="249"/>
      <c r="N614" s="250"/>
      <c r="O614" s="250"/>
      <c r="P614" s="250"/>
      <c r="Q614" s="250"/>
      <c r="R614" s="250"/>
      <c r="S614" s="250"/>
      <c r="T614" s="251"/>
      <c r="AT614" s="252" t="s">
        <v>232</v>
      </c>
      <c r="AU614" s="252" t="s">
        <v>84</v>
      </c>
      <c r="AV614" s="13" t="s">
        <v>84</v>
      </c>
      <c r="AW614" s="13" t="s">
        <v>35</v>
      </c>
      <c r="AX614" s="13" t="s">
        <v>75</v>
      </c>
      <c r="AY614" s="252" t="s">
        <v>221</v>
      </c>
    </row>
    <row r="615" spans="2:51" s="14" customFormat="1" ht="12">
      <c r="B615" s="253"/>
      <c r="C615" s="254"/>
      <c r="D615" s="229" t="s">
        <v>232</v>
      </c>
      <c r="E615" s="255" t="s">
        <v>21</v>
      </c>
      <c r="F615" s="256" t="s">
        <v>235</v>
      </c>
      <c r="G615" s="254"/>
      <c r="H615" s="257">
        <v>296.891</v>
      </c>
      <c r="I615" s="258"/>
      <c r="J615" s="254"/>
      <c r="K615" s="254"/>
      <c r="L615" s="259"/>
      <c r="M615" s="260"/>
      <c r="N615" s="261"/>
      <c r="O615" s="261"/>
      <c r="P615" s="261"/>
      <c r="Q615" s="261"/>
      <c r="R615" s="261"/>
      <c r="S615" s="261"/>
      <c r="T615" s="262"/>
      <c r="AT615" s="263" t="s">
        <v>232</v>
      </c>
      <c r="AU615" s="263" t="s">
        <v>84</v>
      </c>
      <c r="AV615" s="14" t="s">
        <v>228</v>
      </c>
      <c r="AW615" s="14" t="s">
        <v>35</v>
      </c>
      <c r="AX615" s="14" t="s">
        <v>82</v>
      </c>
      <c r="AY615" s="263" t="s">
        <v>221</v>
      </c>
    </row>
    <row r="616" spans="2:65" s="1" customFormat="1" ht="16.5" customHeight="1">
      <c r="B616" s="39"/>
      <c r="C616" s="217" t="s">
        <v>804</v>
      </c>
      <c r="D616" s="217" t="s">
        <v>223</v>
      </c>
      <c r="E616" s="218" t="s">
        <v>805</v>
      </c>
      <c r="F616" s="219" t="s">
        <v>806</v>
      </c>
      <c r="G616" s="220" t="s">
        <v>358</v>
      </c>
      <c r="H616" s="221">
        <v>15.876</v>
      </c>
      <c r="I616" s="222"/>
      <c r="J616" s="223">
        <f>ROUND(I616*H616,2)</f>
        <v>0</v>
      </c>
      <c r="K616" s="219" t="s">
        <v>227</v>
      </c>
      <c r="L616" s="44"/>
      <c r="M616" s="224" t="s">
        <v>21</v>
      </c>
      <c r="N616" s="225" t="s">
        <v>46</v>
      </c>
      <c r="O616" s="80"/>
      <c r="P616" s="226">
        <f>O616*H616</f>
        <v>0</v>
      </c>
      <c r="Q616" s="226">
        <v>0.00368</v>
      </c>
      <c r="R616" s="226">
        <f>Q616*H616</f>
        <v>0.05842368</v>
      </c>
      <c r="S616" s="226">
        <v>0</v>
      </c>
      <c r="T616" s="227">
        <f>S616*H616</f>
        <v>0</v>
      </c>
      <c r="AR616" s="18" t="s">
        <v>228</v>
      </c>
      <c r="AT616" s="18" t="s">
        <v>223</v>
      </c>
      <c r="AU616" s="18" t="s">
        <v>84</v>
      </c>
      <c r="AY616" s="18" t="s">
        <v>221</v>
      </c>
      <c r="BE616" s="228">
        <f>IF(N616="základní",J616,0)</f>
        <v>0</v>
      </c>
      <c r="BF616" s="228">
        <f>IF(N616="snížená",J616,0)</f>
        <v>0</v>
      </c>
      <c r="BG616" s="228">
        <f>IF(N616="zákl. přenesená",J616,0)</f>
        <v>0</v>
      </c>
      <c r="BH616" s="228">
        <f>IF(N616="sníž. přenesená",J616,0)</f>
        <v>0</v>
      </c>
      <c r="BI616" s="228">
        <f>IF(N616="nulová",J616,0)</f>
        <v>0</v>
      </c>
      <c r="BJ616" s="18" t="s">
        <v>82</v>
      </c>
      <c r="BK616" s="228">
        <f>ROUND(I616*H616,2)</f>
        <v>0</v>
      </c>
      <c r="BL616" s="18" t="s">
        <v>228</v>
      </c>
      <c r="BM616" s="18" t="s">
        <v>807</v>
      </c>
    </row>
    <row r="617" spans="2:51" s="12" customFormat="1" ht="12">
      <c r="B617" s="232"/>
      <c r="C617" s="233"/>
      <c r="D617" s="229" t="s">
        <v>232</v>
      </c>
      <c r="E617" s="234" t="s">
        <v>21</v>
      </c>
      <c r="F617" s="235" t="s">
        <v>725</v>
      </c>
      <c r="G617" s="233"/>
      <c r="H617" s="234" t="s">
        <v>21</v>
      </c>
      <c r="I617" s="236"/>
      <c r="J617" s="233"/>
      <c r="K617" s="233"/>
      <c r="L617" s="237"/>
      <c r="M617" s="238"/>
      <c r="N617" s="239"/>
      <c r="O617" s="239"/>
      <c r="P617" s="239"/>
      <c r="Q617" s="239"/>
      <c r="R617" s="239"/>
      <c r="S617" s="239"/>
      <c r="T617" s="240"/>
      <c r="AT617" s="241" t="s">
        <v>232</v>
      </c>
      <c r="AU617" s="241" t="s">
        <v>84</v>
      </c>
      <c r="AV617" s="12" t="s">
        <v>82</v>
      </c>
      <c r="AW617" s="12" t="s">
        <v>35</v>
      </c>
      <c r="AX617" s="12" t="s">
        <v>75</v>
      </c>
      <c r="AY617" s="241" t="s">
        <v>221</v>
      </c>
    </row>
    <row r="618" spans="2:51" s="13" customFormat="1" ht="12">
      <c r="B618" s="242"/>
      <c r="C618" s="243"/>
      <c r="D618" s="229" t="s">
        <v>232</v>
      </c>
      <c r="E618" s="244" t="s">
        <v>21</v>
      </c>
      <c r="F618" s="245" t="s">
        <v>726</v>
      </c>
      <c r="G618" s="243"/>
      <c r="H618" s="246">
        <v>15.876</v>
      </c>
      <c r="I618" s="247"/>
      <c r="J618" s="243"/>
      <c r="K618" s="243"/>
      <c r="L618" s="248"/>
      <c r="M618" s="249"/>
      <c r="N618" s="250"/>
      <c r="O618" s="250"/>
      <c r="P618" s="250"/>
      <c r="Q618" s="250"/>
      <c r="R618" s="250"/>
      <c r="S618" s="250"/>
      <c r="T618" s="251"/>
      <c r="AT618" s="252" t="s">
        <v>232</v>
      </c>
      <c r="AU618" s="252" t="s">
        <v>84</v>
      </c>
      <c r="AV618" s="13" t="s">
        <v>84</v>
      </c>
      <c r="AW618" s="13" t="s">
        <v>35</v>
      </c>
      <c r="AX618" s="13" t="s">
        <v>75</v>
      </c>
      <c r="AY618" s="252" t="s">
        <v>221</v>
      </c>
    </row>
    <row r="619" spans="2:51" s="14" customFormat="1" ht="12">
      <c r="B619" s="253"/>
      <c r="C619" s="254"/>
      <c r="D619" s="229" t="s">
        <v>232</v>
      </c>
      <c r="E619" s="255" t="s">
        <v>21</v>
      </c>
      <c r="F619" s="256" t="s">
        <v>235</v>
      </c>
      <c r="G619" s="254"/>
      <c r="H619" s="257">
        <v>15.876</v>
      </c>
      <c r="I619" s="258"/>
      <c r="J619" s="254"/>
      <c r="K619" s="254"/>
      <c r="L619" s="259"/>
      <c r="M619" s="260"/>
      <c r="N619" s="261"/>
      <c r="O619" s="261"/>
      <c r="P619" s="261"/>
      <c r="Q619" s="261"/>
      <c r="R619" s="261"/>
      <c r="S619" s="261"/>
      <c r="T619" s="262"/>
      <c r="AT619" s="263" t="s">
        <v>232</v>
      </c>
      <c r="AU619" s="263" t="s">
        <v>84</v>
      </c>
      <c r="AV619" s="14" t="s">
        <v>228</v>
      </c>
      <c r="AW619" s="14" t="s">
        <v>35</v>
      </c>
      <c r="AX619" s="14" t="s">
        <v>82</v>
      </c>
      <c r="AY619" s="263" t="s">
        <v>221</v>
      </c>
    </row>
    <row r="620" spans="2:65" s="1" customFormat="1" ht="16.5" customHeight="1">
      <c r="B620" s="39"/>
      <c r="C620" s="217" t="s">
        <v>808</v>
      </c>
      <c r="D620" s="217" t="s">
        <v>223</v>
      </c>
      <c r="E620" s="218" t="s">
        <v>809</v>
      </c>
      <c r="F620" s="219" t="s">
        <v>810</v>
      </c>
      <c r="G620" s="220" t="s">
        <v>358</v>
      </c>
      <c r="H620" s="221">
        <v>485.089</v>
      </c>
      <c r="I620" s="222"/>
      <c r="J620" s="223">
        <f>ROUND(I620*H620,2)</f>
        <v>0</v>
      </c>
      <c r="K620" s="219" t="s">
        <v>227</v>
      </c>
      <c r="L620" s="44"/>
      <c r="M620" s="224" t="s">
        <v>21</v>
      </c>
      <c r="N620" s="225" t="s">
        <v>46</v>
      </c>
      <c r="O620" s="80"/>
      <c r="P620" s="226">
        <f>O620*H620</f>
        <v>0</v>
      </c>
      <c r="Q620" s="226">
        <v>0.00348</v>
      </c>
      <c r="R620" s="226">
        <f>Q620*H620</f>
        <v>1.68810972</v>
      </c>
      <c r="S620" s="226">
        <v>0</v>
      </c>
      <c r="T620" s="227">
        <f>S620*H620</f>
        <v>0</v>
      </c>
      <c r="AR620" s="18" t="s">
        <v>228</v>
      </c>
      <c r="AT620" s="18" t="s">
        <v>223</v>
      </c>
      <c r="AU620" s="18" t="s">
        <v>84</v>
      </c>
      <c r="AY620" s="18" t="s">
        <v>221</v>
      </c>
      <c r="BE620" s="228">
        <f>IF(N620="základní",J620,0)</f>
        <v>0</v>
      </c>
      <c r="BF620" s="228">
        <f>IF(N620="snížená",J620,0)</f>
        <v>0</v>
      </c>
      <c r="BG620" s="228">
        <f>IF(N620="zákl. přenesená",J620,0)</f>
        <v>0</v>
      </c>
      <c r="BH620" s="228">
        <f>IF(N620="sníž. přenesená",J620,0)</f>
        <v>0</v>
      </c>
      <c r="BI620" s="228">
        <f>IF(N620="nulová",J620,0)</f>
        <v>0</v>
      </c>
      <c r="BJ620" s="18" t="s">
        <v>82</v>
      </c>
      <c r="BK620" s="228">
        <f>ROUND(I620*H620,2)</f>
        <v>0</v>
      </c>
      <c r="BL620" s="18" t="s">
        <v>228</v>
      </c>
      <c r="BM620" s="18" t="s">
        <v>811</v>
      </c>
    </row>
    <row r="621" spans="2:51" s="12" customFormat="1" ht="12">
      <c r="B621" s="232"/>
      <c r="C621" s="233"/>
      <c r="D621" s="229" t="s">
        <v>232</v>
      </c>
      <c r="E621" s="234" t="s">
        <v>21</v>
      </c>
      <c r="F621" s="235" t="s">
        <v>812</v>
      </c>
      <c r="G621" s="233"/>
      <c r="H621" s="234" t="s">
        <v>21</v>
      </c>
      <c r="I621" s="236"/>
      <c r="J621" s="233"/>
      <c r="K621" s="233"/>
      <c r="L621" s="237"/>
      <c r="M621" s="238"/>
      <c r="N621" s="239"/>
      <c r="O621" s="239"/>
      <c r="P621" s="239"/>
      <c r="Q621" s="239"/>
      <c r="R621" s="239"/>
      <c r="S621" s="239"/>
      <c r="T621" s="240"/>
      <c r="AT621" s="241" t="s">
        <v>232</v>
      </c>
      <c r="AU621" s="241" t="s">
        <v>84</v>
      </c>
      <c r="AV621" s="12" t="s">
        <v>82</v>
      </c>
      <c r="AW621" s="12" t="s">
        <v>35</v>
      </c>
      <c r="AX621" s="12" t="s">
        <v>75</v>
      </c>
      <c r="AY621" s="241" t="s">
        <v>221</v>
      </c>
    </row>
    <row r="622" spans="2:51" s="13" customFormat="1" ht="12">
      <c r="B622" s="242"/>
      <c r="C622" s="243"/>
      <c r="D622" s="229" t="s">
        <v>232</v>
      </c>
      <c r="E622" s="244" t="s">
        <v>21</v>
      </c>
      <c r="F622" s="245" t="s">
        <v>813</v>
      </c>
      <c r="G622" s="243"/>
      <c r="H622" s="246">
        <v>186.127</v>
      </c>
      <c r="I622" s="247"/>
      <c r="J622" s="243"/>
      <c r="K622" s="243"/>
      <c r="L622" s="248"/>
      <c r="M622" s="249"/>
      <c r="N622" s="250"/>
      <c r="O622" s="250"/>
      <c r="P622" s="250"/>
      <c r="Q622" s="250"/>
      <c r="R622" s="250"/>
      <c r="S622" s="250"/>
      <c r="T622" s="251"/>
      <c r="AT622" s="252" t="s">
        <v>232</v>
      </c>
      <c r="AU622" s="252" t="s">
        <v>84</v>
      </c>
      <c r="AV622" s="13" t="s">
        <v>84</v>
      </c>
      <c r="AW622" s="13" t="s">
        <v>35</v>
      </c>
      <c r="AX622" s="13" t="s">
        <v>75</v>
      </c>
      <c r="AY622" s="252" t="s">
        <v>221</v>
      </c>
    </row>
    <row r="623" spans="2:51" s="12" customFormat="1" ht="12">
      <c r="B623" s="232"/>
      <c r="C623" s="233"/>
      <c r="D623" s="229" t="s">
        <v>232</v>
      </c>
      <c r="E623" s="234" t="s">
        <v>21</v>
      </c>
      <c r="F623" s="235" t="s">
        <v>721</v>
      </c>
      <c r="G623" s="233"/>
      <c r="H623" s="234" t="s">
        <v>21</v>
      </c>
      <c r="I623" s="236"/>
      <c r="J623" s="233"/>
      <c r="K623" s="233"/>
      <c r="L623" s="237"/>
      <c r="M623" s="238"/>
      <c r="N623" s="239"/>
      <c r="O623" s="239"/>
      <c r="P623" s="239"/>
      <c r="Q623" s="239"/>
      <c r="R623" s="239"/>
      <c r="S623" s="239"/>
      <c r="T623" s="240"/>
      <c r="AT623" s="241" t="s">
        <v>232</v>
      </c>
      <c r="AU623" s="241" t="s">
        <v>84</v>
      </c>
      <c r="AV623" s="12" t="s">
        <v>82</v>
      </c>
      <c r="AW623" s="12" t="s">
        <v>35</v>
      </c>
      <c r="AX623" s="12" t="s">
        <v>75</v>
      </c>
      <c r="AY623" s="241" t="s">
        <v>221</v>
      </c>
    </row>
    <row r="624" spans="2:51" s="13" customFormat="1" ht="12">
      <c r="B624" s="242"/>
      <c r="C624" s="243"/>
      <c r="D624" s="229" t="s">
        <v>232</v>
      </c>
      <c r="E624" s="244" t="s">
        <v>21</v>
      </c>
      <c r="F624" s="245" t="s">
        <v>814</v>
      </c>
      <c r="G624" s="243"/>
      <c r="H624" s="246">
        <v>2.071</v>
      </c>
      <c r="I624" s="247"/>
      <c r="J624" s="243"/>
      <c r="K624" s="243"/>
      <c r="L624" s="248"/>
      <c r="M624" s="249"/>
      <c r="N624" s="250"/>
      <c r="O624" s="250"/>
      <c r="P624" s="250"/>
      <c r="Q624" s="250"/>
      <c r="R624" s="250"/>
      <c r="S624" s="250"/>
      <c r="T624" s="251"/>
      <c r="AT624" s="252" t="s">
        <v>232</v>
      </c>
      <c r="AU624" s="252" t="s">
        <v>84</v>
      </c>
      <c r="AV624" s="13" t="s">
        <v>84</v>
      </c>
      <c r="AW624" s="13" t="s">
        <v>35</v>
      </c>
      <c r="AX624" s="13" t="s">
        <v>75</v>
      </c>
      <c r="AY624" s="252" t="s">
        <v>221</v>
      </c>
    </row>
    <row r="625" spans="2:51" s="12" customFormat="1" ht="12">
      <c r="B625" s="232"/>
      <c r="C625" s="233"/>
      <c r="D625" s="229" t="s">
        <v>232</v>
      </c>
      <c r="E625" s="234" t="s">
        <v>21</v>
      </c>
      <c r="F625" s="235" t="s">
        <v>259</v>
      </c>
      <c r="G625" s="233"/>
      <c r="H625" s="234" t="s">
        <v>21</v>
      </c>
      <c r="I625" s="236"/>
      <c r="J625" s="233"/>
      <c r="K625" s="233"/>
      <c r="L625" s="237"/>
      <c r="M625" s="238"/>
      <c r="N625" s="239"/>
      <c r="O625" s="239"/>
      <c r="P625" s="239"/>
      <c r="Q625" s="239"/>
      <c r="R625" s="239"/>
      <c r="S625" s="239"/>
      <c r="T625" s="240"/>
      <c r="AT625" s="241" t="s">
        <v>232</v>
      </c>
      <c r="AU625" s="241" t="s">
        <v>84</v>
      </c>
      <c r="AV625" s="12" t="s">
        <v>82</v>
      </c>
      <c r="AW625" s="12" t="s">
        <v>35</v>
      </c>
      <c r="AX625" s="12" t="s">
        <v>75</v>
      </c>
      <c r="AY625" s="241" t="s">
        <v>221</v>
      </c>
    </row>
    <row r="626" spans="2:51" s="13" customFormat="1" ht="12">
      <c r="B626" s="242"/>
      <c r="C626" s="243"/>
      <c r="D626" s="229" t="s">
        <v>232</v>
      </c>
      <c r="E626" s="244" t="s">
        <v>21</v>
      </c>
      <c r="F626" s="245" t="s">
        <v>716</v>
      </c>
      <c r="G626" s="243"/>
      <c r="H626" s="246">
        <v>296.891</v>
      </c>
      <c r="I626" s="247"/>
      <c r="J626" s="243"/>
      <c r="K626" s="243"/>
      <c r="L626" s="248"/>
      <c r="M626" s="249"/>
      <c r="N626" s="250"/>
      <c r="O626" s="250"/>
      <c r="P626" s="250"/>
      <c r="Q626" s="250"/>
      <c r="R626" s="250"/>
      <c r="S626" s="250"/>
      <c r="T626" s="251"/>
      <c r="AT626" s="252" t="s">
        <v>232</v>
      </c>
      <c r="AU626" s="252" t="s">
        <v>84</v>
      </c>
      <c r="AV626" s="13" t="s">
        <v>84</v>
      </c>
      <c r="AW626" s="13" t="s">
        <v>35</v>
      </c>
      <c r="AX626" s="13" t="s">
        <v>75</v>
      </c>
      <c r="AY626" s="252" t="s">
        <v>221</v>
      </c>
    </row>
    <row r="627" spans="2:51" s="14" customFormat="1" ht="12">
      <c r="B627" s="253"/>
      <c r="C627" s="254"/>
      <c r="D627" s="229" t="s">
        <v>232</v>
      </c>
      <c r="E627" s="255" t="s">
        <v>21</v>
      </c>
      <c r="F627" s="256" t="s">
        <v>235</v>
      </c>
      <c r="G627" s="254"/>
      <c r="H627" s="257">
        <v>485.089</v>
      </c>
      <c r="I627" s="258"/>
      <c r="J627" s="254"/>
      <c r="K627" s="254"/>
      <c r="L627" s="259"/>
      <c r="M627" s="260"/>
      <c r="N627" s="261"/>
      <c r="O627" s="261"/>
      <c r="P627" s="261"/>
      <c r="Q627" s="261"/>
      <c r="R627" s="261"/>
      <c r="S627" s="261"/>
      <c r="T627" s="262"/>
      <c r="AT627" s="263" t="s">
        <v>232</v>
      </c>
      <c r="AU627" s="263" t="s">
        <v>84</v>
      </c>
      <c r="AV627" s="14" t="s">
        <v>228</v>
      </c>
      <c r="AW627" s="14" t="s">
        <v>35</v>
      </c>
      <c r="AX627" s="14" t="s">
        <v>82</v>
      </c>
      <c r="AY627" s="263" t="s">
        <v>221</v>
      </c>
    </row>
    <row r="628" spans="2:65" s="1" customFormat="1" ht="16.5" customHeight="1">
      <c r="B628" s="39"/>
      <c r="C628" s="217" t="s">
        <v>815</v>
      </c>
      <c r="D628" s="217" t="s">
        <v>223</v>
      </c>
      <c r="E628" s="218" t="s">
        <v>816</v>
      </c>
      <c r="F628" s="219" t="s">
        <v>817</v>
      </c>
      <c r="G628" s="220" t="s">
        <v>358</v>
      </c>
      <c r="H628" s="221">
        <v>150</v>
      </c>
      <c r="I628" s="222"/>
      <c r="J628" s="223">
        <f>ROUND(I628*H628,2)</f>
        <v>0</v>
      </c>
      <c r="K628" s="219" t="s">
        <v>227</v>
      </c>
      <c r="L628" s="44"/>
      <c r="M628" s="224" t="s">
        <v>21</v>
      </c>
      <c r="N628" s="225" t="s">
        <v>46</v>
      </c>
      <c r="O628" s="80"/>
      <c r="P628" s="226">
        <f>O628*H628</f>
        <v>0</v>
      </c>
      <c r="Q628" s="226">
        <v>0</v>
      </c>
      <c r="R628" s="226">
        <f>Q628*H628</f>
        <v>0</v>
      </c>
      <c r="S628" s="226">
        <v>0</v>
      </c>
      <c r="T628" s="227">
        <f>S628*H628</f>
        <v>0</v>
      </c>
      <c r="AR628" s="18" t="s">
        <v>228</v>
      </c>
      <c r="AT628" s="18" t="s">
        <v>223</v>
      </c>
      <c r="AU628" s="18" t="s">
        <v>84</v>
      </c>
      <c r="AY628" s="18" t="s">
        <v>221</v>
      </c>
      <c r="BE628" s="228">
        <f>IF(N628="základní",J628,0)</f>
        <v>0</v>
      </c>
      <c r="BF628" s="228">
        <f>IF(N628="snížená",J628,0)</f>
        <v>0</v>
      </c>
      <c r="BG628" s="228">
        <f>IF(N628="zákl. přenesená",J628,0)</f>
        <v>0</v>
      </c>
      <c r="BH628" s="228">
        <f>IF(N628="sníž. přenesená",J628,0)</f>
        <v>0</v>
      </c>
      <c r="BI628" s="228">
        <f>IF(N628="nulová",J628,0)</f>
        <v>0</v>
      </c>
      <c r="BJ628" s="18" t="s">
        <v>82</v>
      </c>
      <c r="BK628" s="228">
        <f>ROUND(I628*H628,2)</f>
        <v>0</v>
      </c>
      <c r="BL628" s="18" t="s">
        <v>228</v>
      </c>
      <c r="BM628" s="18" t="s">
        <v>818</v>
      </c>
    </row>
    <row r="629" spans="2:47" s="1" customFormat="1" ht="12">
      <c r="B629" s="39"/>
      <c r="C629" s="40"/>
      <c r="D629" s="229" t="s">
        <v>230</v>
      </c>
      <c r="E629" s="40"/>
      <c r="F629" s="230" t="s">
        <v>819</v>
      </c>
      <c r="G629" s="40"/>
      <c r="H629" s="40"/>
      <c r="I629" s="144"/>
      <c r="J629" s="40"/>
      <c r="K629" s="40"/>
      <c r="L629" s="44"/>
      <c r="M629" s="231"/>
      <c r="N629" s="80"/>
      <c r="O629" s="80"/>
      <c r="P629" s="80"/>
      <c r="Q629" s="80"/>
      <c r="R629" s="80"/>
      <c r="S629" s="80"/>
      <c r="T629" s="81"/>
      <c r="AT629" s="18" t="s">
        <v>230</v>
      </c>
      <c r="AU629" s="18" t="s">
        <v>84</v>
      </c>
    </row>
    <row r="630" spans="2:51" s="12" customFormat="1" ht="12">
      <c r="B630" s="232"/>
      <c r="C630" s="233"/>
      <c r="D630" s="229" t="s">
        <v>232</v>
      </c>
      <c r="E630" s="234" t="s">
        <v>21</v>
      </c>
      <c r="F630" s="235" t="s">
        <v>820</v>
      </c>
      <c r="G630" s="233"/>
      <c r="H630" s="234" t="s">
        <v>21</v>
      </c>
      <c r="I630" s="236"/>
      <c r="J630" s="233"/>
      <c r="K630" s="233"/>
      <c r="L630" s="237"/>
      <c r="M630" s="238"/>
      <c r="N630" s="239"/>
      <c r="O630" s="239"/>
      <c r="P630" s="239"/>
      <c r="Q630" s="239"/>
      <c r="R630" s="239"/>
      <c r="S630" s="239"/>
      <c r="T630" s="240"/>
      <c r="AT630" s="241" t="s">
        <v>232</v>
      </c>
      <c r="AU630" s="241" t="s">
        <v>84</v>
      </c>
      <c r="AV630" s="12" t="s">
        <v>82</v>
      </c>
      <c r="AW630" s="12" t="s">
        <v>35</v>
      </c>
      <c r="AX630" s="12" t="s">
        <v>75</v>
      </c>
      <c r="AY630" s="241" t="s">
        <v>221</v>
      </c>
    </row>
    <row r="631" spans="2:51" s="13" customFormat="1" ht="12">
      <c r="B631" s="242"/>
      <c r="C631" s="243"/>
      <c r="D631" s="229" t="s">
        <v>232</v>
      </c>
      <c r="E631" s="244" t="s">
        <v>21</v>
      </c>
      <c r="F631" s="245" t="s">
        <v>821</v>
      </c>
      <c r="G631" s="243"/>
      <c r="H631" s="246">
        <v>150</v>
      </c>
      <c r="I631" s="247"/>
      <c r="J631" s="243"/>
      <c r="K631" s="243"/>
      <c r="L631" s="248"/>
      <c r="M631" s="249"/>
      <c r="N631" s="250"/>
      <c r="O631" s="250"/>
      <c r="P631" s="250"/>
      <c r="Q631" s="250"/>
      <c r="R631" s="250"/>
      <c r="S631" s="250"/>
      <c r="T631" s="251"/>
      <c r="AT631" s="252" t="s">
        <v>232</v>
      </c>
      <c r="AU631" s="252" t="s">
        <v>84</v>
      </c>
      <c r="AV631" s="13" t="s">
        <v>84</v>
      </c>
      <c r="AW631" s="13" t="s">
        <v>35</v>
      </c>
      <c r="AX631" s="13" t="s">
        <v>75</v>
      </c>
      <c r="AY631" s="252" t="s">
        <v>221</v>
      </c>
    </row>
    <row r="632" spans="2:51" s="14" customFormat="1" ht="12">
      <c r="B632" s="253"/>
      <c r="C632" s="254"/>
      <c r="D632" s="229" t="s">
        <v>232</v>
      </c>
      <c r="E632" s="255" t="s">
        <v>21</v>
      </c>
      <c r="F632" s="256" t="s">
        <v>235</v>
      </c>
      <c r="G632" s="254"/>
      <c r="H632" s="257">
        <v>150</v>
      </c>
      <c r="I632" s="258"/>
      <c r="J632" s="254"/>
      <c r="K632" s="254"/>
      <c r="L632" s="259"/>
      <c r="M632" s="260"/>
      <c r="N632" s="261"/>
      <c r="O632" s="261"/>
      <c r="P632" s="261"/>
      <c r="Q632" s="261"/>
      <c r="R632" s="261"/>
      <c r="S632" s="261"/>
      <c r="T632" s="262"/>
      <c r="AT632" s="263" t="s">
        <v>232</v>
      </c>
      <c r="AU632" s="263" t="s">
        <v>84</v>
      </c>
      <c r="AV632" s="14" t="s">
        <v>228</v>
      </c>
      <c r="AW632" s="14" t="s">
        <v>35</v>
      </c>
      <c r="AX632" s="14" t="s">
        <v>82</v>
      </c>
      <c r="AY632" s="263" t="s">
        <v>221</v>
      </c>
    </row>
    <row r="633" spans="2:65" s="1" customFormat="1" ht="16.5" customHeight="1">
      <c r="B633" s="39"/>
      <c r="C633" s="217" t="s">
        <v>822</v>
      </c>
      <c r="D633" s="217" t="s">
        <v>223</v>
      </c>
      <c r="E633" s="218" t="s">
        <v>823</v>
      </c>
      <c r="F633" s="219" t="s">
        <v>824</v>
      </c>
      <c r="G633" s="220" t="s">
        <v>358</v>
      </c>
      <c r="H633" s="221">
        <v>711.83</v>
      </c>
      <c r="I633" s="222"/>
      <c r="J633" s="223">
        <f>ROUND(I633*H633,2)</f>
        <v>0</v>
      </c>
      <c r="K633" s="219" t="s">
        <v>227</v>
      </c>
      <c r="L633" s="44"/>
      <c r="M633" s="224" t="s">
        <v>21</v>
      </c>
      <c r="N633" s="225" t="s">
        <v>46</v>
      </c>
      <c r="O633" s="80"/>
      <c r="P633" s="226">
        <f>O633*H633</f>
        <v>0</v>
      </c>
      <c r="Q633" s="226">
        <v>0.0945</v>
      </c>
      <c r="R633" s="226">
        <f>Q633*H633</f>
        <v>67.26793500000001</v>
      </c>
      <c r="S633" s="226">
        <v>0</v>
      </c>
      <c r="T633" s="227">
        <f>S633*H633</f>
        <v>0</v>
      </c>
      <c r="AR633" s="18" t="s">
        <v>228</v>
      </c>
      <c r="AT633" s="18" t="s">
        <v>223</v>
      </c>
      <c r="AU633" s="18" t="s">
        <v>84</v>
      </c>
      <c r="AY633" s="18" t="s">
        <v>221</v>
      </c>
      <c r="BE633" s="228">
        <f>IF(N633="základní",J633,0)</f>
        <v>0</v>
      </c>
      <c r="BF633" s="228">
        <f>IF(N633="snížená",J633,0)</f>
        <v>0</v>
      </c>
      <c r="BG633" s="228">
        <f>IF(N633="zákl. přenesená",J633,0)</f>
        <v>0</v>
      </c>
      <c r="BH633" s="228">
        <f>IF(N633="sníž. přenesená",J633,0)</f>
        <v>0</v>
      </c>
      <c r="BI633" s="228">
        <f>IF(N633="nulová",J633,0)</f>
        <v>0</v>
      </c>
      <c r="BJ633" s="18" t="s">
        <v>82</v>
      </c>
      <c r="BK633" s="228">
        <f>ROUND(I633*H633,2)</f>
        <v>0</v>
      </c>
      <c r="BL633" s="18" t="s">
        <v>228</v>
      </c>
      <c r="BM633" s="18" t="s">
        <v>825</v>
      </c>
    </row>
    <row r="634" spans="2:47" s="1" customFormat="1" ht="12">
      <c r="B634" s="39"/>
      <c r="C634" s="40"/>
      <c r="D634" s="229" t="s">
        <v>230</v>
      </c>
      <c r="E634" s="40"/>
      <c r="F634" s="230" t="s">
        <v>826</v>
      </c>
      <c r="G634" s="40"/>
      <c r="H634" s="40"/>
      <c r="I634" s="144"/>
      <c r="J634" s="40"/>
      <c r="K634" s="40"/>
      <c r="L634" s="44"/>
      <c r="M634" s="231"/>
      <c r="N634" s="80"/>
      <c r="O634" s="80"/>
      <c r="P634" s="80"/>
      <c r="Q634" s="80"/>
      <c r="R634" s="80"/>
      <c r="S634" s="80"/>
      <c r="T634" s="81"/>
      <c r="AT634" s="18" t="s">
        <v>230</v>
      </c>
      <c r="AU634" s="18" t="s">
        <v>84</v>
      </c>
    </row>
    <row r="635" spans="2:51" s="12" customFormat="1" ht="12">
      <c r="B635" s="232"/>
      <c r="C635" s="233"/>
      <c r="D635" s="229" t="s">
        <v>232</v>
      </c>
      <c r="E635" s="234" t="s">
        <v>21</v>
      </c>
      <c r="F635" s="235" t="s">
        <v>503</v>
      </c>
      <c r="G635" s="233"/>
      <c r="H635" s="234" t="s">
        <v>21</v>
      </c>
      <c r="I635" s="236"/>
      <c r="J635" s="233"/>
      <c r="K635" s="233"/>
      <c r="L635" s="237"/>
      <c r="M635" s="238"/>
      <c r="N635" s="239"/>
      <c r="O635" s="239"/>
      <c r="P635" s="239"/>
      <c r="Q635" s="239"/>
      <c r="R635" s="239"/>
      <c r="S635" s="239"/>
      <c r="T635" s="240"/>
      <c r="AT635" s="241" t="s">
        <v>232</v>
      </c>
      <c r="AU635" s="241" t="s">
        <v>84</v>
      </c>
      <c r="AV635" s="12" t="s">
        <v>82</v>
      </c>
      <c r="AW635" s="12" t="s">
        <v>35</v>
      </c>
      <c r="AX635" s="12" t="s">
        <v>75</v>
      </c>
      <c r="AY635" s="241" t="s">
        <v>221</v>
      </c>
    </row>
    <row r="636" spans="2:51" s="13" customFormat="1" ht="12">
      <c r="B636" s="242"/>
      <c r="C636" s="243"/>
      <c r="D636" s="229" t="s">
        <v>232</v>
      </c>
      <c r="E636" s="244" t="s">
        <v>21</v>
      </c>
      <c r="F636" s="245" t="s">
        <v>504</v>
      </c>
      <c r="G636" s="243"/>
      <c r="H636" s="246">
        <v>702.66</v>
      </c>
      <c r="I636" s="247"/>
      <c r="J636" s="243"/>
      <c r="K636" s="243"/>
      <c r="L636" s="248"/>
      <c r="M636" s="249"/>
      <c r="N636" s="250"/>
      <c r="O636" s="250"/>
      <c r="P636" s="250"/>
      <c r="Q636" s="250"/>
      <c r="R636" s="250"/>
      <c r="S636" s="250"/>
      <c r="T636" s="251"/>
      <c r="AT636" s="252" t="s">
        <v>232</v>
      </c>
      <c r="AU636" s="252" t="s">
        <v>84</v>
      </c>
      <c r="AV636" s="13" t="s">
        <v>84</v>
      </c>
      <c r="AW636" s="13" t="s">
        <v>35</v>
      </c>
      <c r="AX636" s="13" t="s">
        <v>75</v>
      </c>
      <c r="AY636" s="252" t="s">
        <v>221</v>
      </c>
    </row>
    <row r="637" spans="2:51" s="12" customFormat="1" ht="12">
      <c r="B637" s="232"/>
      <c r="C637" s="233"/>
      <c r="D637" s="229" t="s">
        <v>232</v>
      </c>
      <c r="E637" s="234" t="s">
        <v>21</v>
      </c>
      <c r="F637" s="235" t="s">
        <v>827</v>
      </c>
      <c r="G637" s="233"/>
      <c r="H637" s="234" t="s">
        <v>21</v>
      </c>
      <c r="I637" s="236"/>
      <c r="J637" s="233"/>
      <c r="K637" s="233"/>
      <c r="L637" s="237"/>
      <c r="M637" s="238"/>
      <c r="N637" s="239"/>
      <c r="O637" s="239"/>
      <c r="P637" s="239"/>
      <c r="Q637" s="239"/>
      <c r="R637" s="239"/>
      <c r="S637" s="239"/>
      <c r="T637" s="240"/>
      <c r="AT637" s="241" t="s">
        <v>232</v>
      </c>
      <c r="AU637" s="241" t="s">
        <v>84</v>
      </c>
      <c r="AV637" s="12" t="s">
        <v>82</v>
      </c>
      <c r="AW637" s="12" t="s">
        <v>35</v>
      </c>
      <c r="AX637" s="12" t="s">
        <v>75</v>
      </c>
      <c r="AY637" s="241" t="s">
        <v>221</v>
      </c>
    </row>
    <row r="638" spans="2:51" s="13" customFormat="1" ht="12">
      <c r="B638" s="242"/>
      <c r="C638" s="243"/>
      <c r="D638" s="229" t="s">
        <v>232</v>
      </c>
      <c r="E638" s="244" t="s">
        <v>21</v>
      </c>
      <c r="F638" s="245" t="s">
        <v>828</v>
      </c>
      <c r="G638" s="243"/>
      <c r="H638" s="246">
        <v>9.17</v>
      </c>
      <c r="I638" s="247"/>
      <c r="J638" s="243"/>
      <c r="K638" s="243"/>
      <c r="L638" s="248"/>
      <c r="M638" s="249"/>
      <c r="N638" s="250"/>
      <c r="O638" s="250"/>
      <c r="P638" s="250"/>
      <c r="Q638" s="250"/>
      <c r="R638" s="250"/>
      <c r="S638" s="250"/>
      <c r="T638" s="251"/>
      <c r="AT638" s="252" t="s">
        <v>232</v>
      </c>
      <c r="AU638" s="252" t="s">
        <v>84</v>
      </c>
      <c r="AV638" s="13" t="s">
        <v>84</v>
      </c>
      <c r="AW638" s="13" t="s">
        <v>35</v>
      </c>
      <c r="AX638" s="13" t="s">
        <v>75</v>
      </c>
      <c r="AY638" s="252" t="s">
        <v>221</v>
      </c>
    </row>
    <row r="639" spans="2:51" s="14" customFormat="1" ht="12">
      <c r="B639" s="253"/>
      <c r="C639" s="254"/>
      <c r="D639" s="229" t="s">
        <v>232</v>
      </c>
      <c r="E639" s="255" t="s">
        <v>21</v>
      </c>
      <c r="F639" s="256" t="s">
        <v>235</v>
      </c>
      <c r="G639" s="254"/>
      <c r="H639" s="257">
        <v>711.83</v>
      </c>
      <c r="I639" s="258"/>
      <c r="J639" s="254"/>
      <c r="K639" s="254"/>
      <c r="L639" s="259"/>
      <c r="M639" s="260"/>
      <c r="N639" s="261"/>
      <c r="O639" s="261"/>
      <c r="P639" s="261"/>
      <c r="Q639" s="261"/>
      <c r="R639" s="261"/>
      <c r="S639" s="261"/>
      <c r="T639" s="262"/>
      <c r="AT639" s="263" t="s">
        <v>232</v>
      </c>
      <c r="AU639" s="263" t="s">
        <v>84</v>
      </c>
      <c r="AV639" s="14" t="s">
        <v>228</v>
      </c>
      <c r="AW639" s="14" t="s">
        <v>35</v>
      </c>
      <c r="AX639" s="14" t="s">
        <v>82</v>
      </c>
      <c r="AY639" s="263" t="s">
        <v>221</v>
      </c>
    </row>
    <row r="640" spans="2:65" s="1" customFormat="1" ht="22.5" customHeight="1">
      <c r="B640" s="39"/>
      <c r="C640" s="217" t="s">
        <v>829</v>
      </c>
      <c r="D640" s="217" t="s">
        <v>223</v>
      </c>
      <c r="E640" s="218" t="s">
        <v>830</v>
      </c>
      <c r="F640" s="219" t="s">
        <v>831</v>
      </c>
      <c r="G640" s="220" t="s">
        <v>358</v>
      </c>
      <c r="H640" s="221">
        <v>702.66</v>
      </c>
      <c r="I640" s="222"/>
      <c r="J640" s="223">
        <f>ROUND(I640*H640,2)</f>
        <v>0</v>
      </c>
      <c r="K640" s="219" t="s">
        <v>227</v>
      </c>
      <c r="L640" s="44"/>
      <c r="M640" s="224" t="s">
        <v>21</v>
      </c>
      <c r="N640" s="225" t="s">
        <v>46</v>
      </c>
      <c r="O640" s="80"/>
      <c r="P640" s="226">
        <f>O640*H640</f>
        <v>0</v>
      </c>
      <c r="Q640" s="226">
        <v>0.0189</v>
      </c>
      <c r="R640" s="226">
        <f>Q640*H640</f>
        <v>13.280274</v>
      </c>
      <c r="S640" s="226">
        <v>0</v>
      </c>
      <c r="T640" s="227">
        <f>S640*H640</f>
        <v>0</v>
      </c>
      <c r="AR640" s="18" t="s">
        <v>228</v>
      </c>
      <c r="AT640" s="18" t="s">
        <v>223</v>
      </c>
      <c r="AU640" s="18" t="s">
        <v>84</v>
      </c>
      <c r="AY640" s="18" t="s">
        <v>221</v>
      </c>
      <c r="BE640" s="228">
        <f>IF(N640="základní",J640,0)</f>
        <v>0</v>
      </c>
      <c r="BF640" s="228">
        <f>IF(N640="snížená",J640,0)</f>
        <v>0</v>
      </c>
      <c r="BG640" s="228">
        <f>IF(N640="zákl. přenesená",J640,0)</f>
        <v>0</v>
      </c>
      <c r="BH640" s="228">
        <f>IF(N640="sníž. přenesená",J640,0)</f>
        <v>0</v>
      </c>
      <c r="BI640" s="228">
        <f>IF(N640="nulová",J640,0)</f>
        <v>0</v>
      </c>
      <c r="BJ640" s="18" t="s">
        <v>82</v>
      </c>
      <c r="BK640" s="228">
        <f>ROUND(I640*H640,2)</f>
        <v>0</v>
      </c>
      <c r="BL640" s="18" t="s">
        <v>228</v>
      </c>
      <c r="BM640" s="18" t="s">
        <v>832</v>
      </c>
    </row>
    <row r="641" spans="2:47" s="1" customFormat="1" ht="12">
      <c r="B641" s="39"/>
      <c r="C641" s="40"/>
      <c r="D641" s="229" t="s">
        <v>230</v>
      </c>
      <c r="E641" s="40"/>
      <c r="F641" s="230" t="s">
        <v>826</v>
      </c>
      <c r="G641" s="40"/>
      <c r="H641" s="40"/>
      <c r="I641" s="144"/>
      <c r="J641" s="40"/>
      <c r="K641" s="40"/>
      <c r="L641" s="44"/>
      <c r="M641" s="231"/>
      <c r="N641" s="80"/>
      <c r="O641" s="80"/>
      <c r="P641" s="80"/>
      <c r="Q641" s="80"/>
      <c r="R641" s="80"/>
      <c r="S641" s="80"/>
      <c r="T641" s="81"/>
      <c r="AT641" s="18" t="s">
        <v>230</v>
      </c>
      <c r="AU641" s="18" t="s">
        <v>84</v>
      </c>
    </row>
    <row r="642" spans="2:51" s="12" customFormat="1" ht="12">
      <c r="B642" s="232"/>
      <c r="C642" s="233"/>
      <c r="D642" s="229" t="s">
        <v>232</v>
      </c>
      <c r="E642" s="234" t="s">
        <v>21</v>
      </c>
      <c r="F642" s="235" t="s">
        <v>503</v>
      </c>
      <c r="G642" s="233"/>
      <c r="H642" s="234" t="s">
        <v>21</v>
      </c>
      <c r="I642" s="236"/>
      <c r="J642" s="233"/>
      <c r="K642" s="233"/>
      <c r="L642" s="237"/>
      <c r="M642" s="238"/>
      <c r="N642" s="239"/>
      <c r="O642" s="239"/>
      <c r="P642" s="239"/>
      <c r="Q642" s="239"/>
      <c r="R642" s="239"/>
      <c r="S642" s="239"/>
      <c r="T642" s="240"/>
      <c r="AT642" s="241" t="s">
        <v>232</v>
      </c>
      <c r="AU642" s="241" t="s">
        <v>84</v>
      </c>
      <c r="AV642" s="12" t="s">
        <v>82</v>
      </c>
      <c r="AW642" s="12" t="s">
        <v>35</v>
      </c>
      <c r="AX642" s="12" t="s">
        <v>75</v>
      </c>
      <c r="AY642" s="241" t="s">
        <v>221</v>
      </c>
    </row>
    <row r="643" spans="2:51" s="13" customFormat="1" ht="12">
      <c r="B643" s="242"/>
      <c r="C643" s="243"/>
      <c r="D643" s="229" t="s">
        <v>232</v>
      </c>
      <c r="E643" s="244" t="s">
        <v>21</v>
      </c>
      <c r="F643" s="245" t="s">
        <v>504</v>
      </c>
      <c r="G643" s="243"/>
      <c r="H643" s="246">
        <v>702.66</v>
      </c>
      <c r="I643" s="247"/>
      <c r="J643" s="243"/>
      <c r="K643" s="243"/>
      <c r="L643" s="248"/>
      <c r="M643" s="249"/>
      <c r="N643" s="250"/>
      <c r="O643" s="250"/>
      <c r="P643" s="250"/>
      <c r="Q643" s="250"/>
      <c r="R643" s="250"/>
      <c r="S643" s="250"/>
      <c r="T643" s="251"/>
      <c r="AT643" s="252" t="s">
        <v>232</v>
      </c>
      <c r="AU643" s="252" t="s">
        <v>84</v>
      </c>
      <c r="AV643" s="13" t="s">
        <v>84</v>
      </c>
      <c r="AW643" s="13" t="s">
        <v>35</v>
      </c>
      <c r="AX643" s="13" t="s">
        <v>75</v>
      </c>
      <c r="AY643" s="252" t="s">
        <v>221</v>
      </c>
    </row>
    <row r="644" spans="2:51" s="14" customFormat="1" ht="12">
      <c r="B644" s="253"/>
      <c r="C644" s="254"/>
      <c r="D644" s="229" t="s">
        <v>232</v>
      </c>
      <c r="E644" s="255" t="s">
        <v>21</v>
      </c>
      <c r="F644" s="256" t="s">
        <v>235</v>
      </c>
      <c r="G644" s="254"/>
      <c r="H644" s="257">
        <v>702.66</v>
      </c>
      <c r="I644" s="258"/>
      <c r="J644" s="254"/>
      <c r="K644" s="254"/>
      <c r="L644" s="259"/>
      <c r="M644" s="260"/>
      <c r="N644" s="261"/>
      <c r="O644" s="261"/>
      <c r="P644" s="261"/>
      <c r="Q644" s="261"/>
      <c r="R644" s="261"/>
      <c r="S644" s="261"/>
      <c r="T644" s="262"/>
      <c r="AT644" s="263" t="s">
        <v>232</v>
      </c>
      <c r="AU644" s="263" t="s">
        <v>84</v>
      </c>
      <c r="AV644" s="14" t="s">
        <v>228</v>
      </c>
      <c r="AW644" s="14" t="s">
        <v>35</v>
      </c>
      <c r="AX644" s="14" t="s">
        <v>82</v>
      </c>
      <c r="AY644" s="263" t="s">
        <v>221</v>
      </c>
    </row>
    <row r="645" spans="2:63" s="11" customFormat="1" ht="22.8" customHeight="1">
      <c r="B645" s="201"/>
      <c r="C645" s="202"/>
      <c r="D645" s="203" t="s">
        <v>74</v>
      </c>
      <c r="E645" s="215" t="s">
        <v>287</v>
      </c>
      <c r="F645" s="215" t="s">
        <v>833</v>
      </c>
      <c r="G645" s="202"/>
      <c r="H645" s="202"/>
      <c r="I645" s="205"/>
      <c r="J645" s="216">
        <f>BK645</f>
        <v>0</v>
      </c>
      <c r="K645" s="202"/>
      <c r="L645" s="207"/>
      <c r="M645" s="208"/>
      <c r="N645" s="209"/>
      <c r="O645" s="209"/>
      <c r="P645" s="210">
        <f>SUM(P646:P796)</f>
        <v>0</v>
      </c>
      <c r="Q645" s="209"/>
      <c r="R645" s="210">
        <f>SUM(R646:R796)</f>
        <v>0.23337444000000002</v>
      </c>
      <c r="S645" s="209"/>
      <c r="T645" s="211">
        <f>SUM(T646:T796)</f>
        <v>150.64583899999997</v>
      </c>
      <c r="AR645" s="212" t="s">
        <v>82</v>
      </c>
      <c r="AT645" s="213" t="s">
        <v>74</v>
      </c>
      <c r="AU645" s="213" t="s">
        <v>82</v>
      </c>
      <c r="AY645" s="212" t="s">
        <v>221</v>
      </c>
      <c r="BK645" s="214">
        <f>SUM(BK646:BK796)</f>
        <v>0</v>
      </c>
    </row>
    <row r="646" spans="2:65" s="1" customFormat="1" ht="22.5" customHeight="1">
      <c r="B646" s="39"/>
      <c r="C646" s="217" t="s">
        <v>834</v>
      </c>
      <c r="D646" s="217" t="s">
        <v>223</v>
      </c>
      <c r="E646" s="218" t="s">
        <v>835</v>
      </c>
      <c r="F646" s="219" t="s">
        <v>836</v>
      </c>
      <c r="G646" s="220" t="s">
        <v>358</v>
      </c>
      <c r="H646" s="221">
        <v>492.107</v>
      </c>
      <c r="I646" s="222"/>
      <c r="J646" s="223">
        <f>ROUND(I646*H646,2)</f>
        <v>0</v>
      </c>
      <c r="K646" s="219" t="s">
        <v>227</v>
      </c>
      <c r="L646" s="44"/>
      <c r="M646" s="224" t="s">
        <v>21</v>
      </c>
      <c r="N646" s="225" t="s">
        <v>46</v>
      </c>
      <c r="O646" s="80"/>
      <c r="P646" s="226">
        <f>O646*H646</f>
        <v>0</v>
      </c>
      <c r="Q646" s="226">
        <v>0</v>
      </c>
      <c r="R646" s="226">
        <f>Q646*H646</f>
        <v>0</v>
      </c>
      <c r="S646" s="226">
        <v>0</v>
      </c>
      <c r="T646" s="227">
        <f>S646*H646</f>
        <v>0</v>
      </c>
      <c r="AR646" s="18" t="s">
        <v>228</v>
      </c>
      <c r="AT646" s="18" t="s">
        <v>223</v>
      </c>
      <c r="AU646" s="18" t="s">
        <v>84</v>
      </c>
      <c r="AY646" s="18" t="s">
        <v>221</v>
      </c>
      <c r="BE646" s="228">
        <f>IF(N646="základní",J646,0)</f>
        <v>0</v>
      </c>
      <c r="BF646" s="228">
        <f>IF(N646="snížená",J646,0)</f>
        <v>0</v>
      </c>
      <c r="BG646" s="228">
        <f>IF(N646="zákl. přenesená",J646,0)</f>
        <v>0</v>
      </c>
      <c r="BH646" s="228">
        <f>IF(N646="sníž. přenesená",J646,0)</f>
        <v>0</v>
      </c>
      <c r="BI646" s="228">
        <f>IF(N646="nulová",J646,0)</f>
        <v>0</v>
      </c>
      <c r="BJ646" s="18" t="s">
        <v>82</v>
      </c>
      <c r="BK646" s="228">
        <f>ROUND(I646*H646,2)</f>
        <v>0</v>
      </c>
      <c r="BL646" s="18" t="s">
        <v>228</v>
      </c>
      <c r="BM646" s="18" t="s">
        <v>837</v>
      </c>
    </row>
    <row r="647" spans="2:47" s="1" customFormat="1" ht="12">
      <c r="B647" s="39"/>
      <c r="C647" s="40"/>
      <c r="D647" s="229" t="s">
        <v>230</v>
      </c>
      <c r="E647" s="40"/>
      <c r="F647" s="230" t="s">
        <v>838</v>
      </c>
      <c r="G647" s="40"/>
      <c r="H647" s="40"/>
      <c r="I647" s="144"/>
      <c r="J647" s="40"/>
      <c r="K647" s="40"/>
      <c r="L647" s="44"/>
      <c r="M647" s="231"/>
      <c r="N647" s="80"/>
      <c r="O647" s="80"/>
      <c r="P647" s="80"/>
      <c r="Q647" s="80"/>
      <c r="R647" s="80"/>
      <c r="S647" s="80"/>
      <c r="T647" s="81"/>
      <c r="AT647" s="18" t="s">
        <v>230</v>
      </c>
      <c r="AU647" s="18" t="s">
        <v>84</v>
      </c>
    </row>
    <row r="648" spans="2:51" s="13" customFormat="1" ht="12">
      <c r="B648" s="242"/>
      <c r="C648" s="243"/>
      <c r="D648" s="229" t="s">
        <v>232</v>
      </c>
      <c r="E648" s="244" t="s">
        <v>21</v>
      </c>
      <c r="F648" s="245" t="s">
        <v>839</v>
      </c>
      <c r="G648" s="243"/>
      <c r="H648" s="246">
        <v>372.582</v>
      </c>
      <c r="I648" s="247"/>
      <c r="J648" s="243"/>
      <c r="K648" s="243"/>
      <c r="L648" s="248"/>
      <c r="M648" s="249"/>
      <c r="N648" s="250"/>
      <c r="O648" s="250"/>
      <c r="P648" s="250"/>
      <c r="Q648" s="250"/>
      <c r="R648" s="250"/>
      <c r="S648" s="250"/>
      <c r="T648" s="251"/>
      <c r="AT648" s="252" t="s">
        <v>232</v>
      </c>
      <c r="AU648" s="252" t="s">
        <v>84</v>
      </c>
      <c r="AV648" s="13" t="s">
        <v>84</v>
      </c>
      <c r="AW648" s="13" t="s">
        <v>35</v>
      </c>
      <c r="AX648" s="13" t="s">
        <v>75</v>
      </c>
      <c r="AY648" s="252" t="s">
        <v>221</v>
      </c>
    </row>
    <row r="649" spans="2:51" s="13" customFormat="1" ht="12">
      <c r="B649" s="242"/>
      <c r="C649" s="243"/>
      <c r="D649" s="229" t="s">
        <v>232</v>
      </c>
      <c r="E649" s="244" t="s">
        <v>21</v>
      </c>
      <c r="F649" s="245" t="s">
        <v>840</v>
      </c>
      <c r="G649" s="243"/>
      <c r="H649" s="246">
        <v>27.125</v>
      </c>
      <c r="I649" s="247"/>
      <c r="J649" s="243"/>
      <c r="K649" s="243"/>
      <c r="L649" s="248"/>
      <c r="M649" s="249"/>
      <c r="N649" s="250"/>
      <c r="O649" s="250"/>
      <c r="P649" s="250"/>
      <c r="Q649" s="250"/>
      <c r="R649" s="250"/>
      <c r="S649" s="250"/>
      <c r="T649" s="251"/>
      <c r="AT649" s="252" t="s">
        <v>232</v>
      </c>
      <c r="AU649" s="252" t="s">
        <v>84</v>
      </c>
      <c r="AV649" s="13" t="s">
        <v>84</v>
      </c>
      <c r="AW649" s="13" t="s">
        <v>35</v>
      </c>
      <c r="AX649" s="13" t="s">
        <v>75</v>
      </c>
      <c r="AY649" s="252" t="s">
        <v>221</v>
      </c>
    </row>
    <row r="650" spans="2:51" s="13" customFormat="1" ht="12">
      <c r="B650" s="242"/>
      <c r="C650" s="243"/>
      <c r="D650" s="229" t="s">
        <v>232</v>
      </c>
      <c r="E650" s="244" t="s">
        <v>21</v>
      </c>
      <c r="F650" s="245" t="s">
        <v>841</v>
      </c>
      <c r="G650" s="243"/>
      <c r="H650" s="246">
        <v>92.4</v>
      </c>
      <c r="I650" s="247"/>
      <c r="J650" s="243"/>
      <c r="K650" s="243"/>
      <c r="L650" s="248"/>
      <c r="M650" s="249"/>
      <c r="N650" s="250"/>
      <c r="O650" s="250"/>
      <c r="P650" s="250"/>
      <c r="Q650" s="250"/>
      <c r="R650" s="250"/>
      <c r="S650" s="250"/>
      <c r="T650" s="251"/>
      <c r="AT650" s="252" t="s">
        <v>232</v>
      </c>
      <c r="AU650" s="252" t="s">
        <v>84</v>
      </c>
      <c r="AV650" s="13" t="s">
        <v>84</v>
      </c>
      <c r="AW650" s="13" t="s">
        <v>35</v>
      </c>
      <c r="AX650" s="13" t="s">
        <v>75</v>
      </c>
      <c r="AY650" s="252" t="s">
        <v>221</v>
      </c>
    </row>
    <row r="651" spans="2:51" s="14" customFormat="1" ht="12">
      <c r="B651" s="253"/>
      <c r="C651" s="254"/>
      <c r="D651" s="229" t="s">
        <v>232</v>
      </c>
      <c r="E651" s="255" t="s">
        <v>21</v>
      </c>
      <c r="F651" s="256" t="s">
        <v>235</v>
      </c>
      <c r="G651" s="254"/>
      <c r="H651" s="257">
        <v>492.107</v>
      </c>
      <c r="I651" s="258"/>
      <c r="J651" s="254"/>
      <c r="K651" s="254"/>
      <c r="L651" s="259"/>
      <c r="M651" s="260"/>
      <c r="N651" s="261"/>
      <c r="O651" s="261"/>
      <c r="P651" s="261"/>
      <c r="Q651" s="261"/>
      <c r="R651" s="261"/>
      <c r="S651" s="261"/>
      <c r="T651" s="262"/>
      <c r="AT651" s="263" t="s">
        <v>232</v>
      </c>
      <c r="AU651" s="263" t="s">
        <v>84</v>
      </c>
      <c r="AV651" s="14" t="s">
        <v>228</v>
      </c>
      <c r="AW651" s="14" t="s">
        <v>35</v>
      </c>
      <c r="AX651" s="14" t="s">
        <v>82</v>
      </c>
      <c r="AY651" s="263" t="s">
        <v>221</v>
      </c>
    </row>
    <row r="652" spans="2:65" s="1" customFormat="1" ht="22.5" customHeight="1">
      <c r="B652" s="39"/>
      <c r="C652" s="217" t="s">
        <v>842</v>
      </c>
      <c r="D652" s="217" t="s">
        <v>223</v>
      </c>
      <c r="E652" s="218" t="s">
        <v>843</v>
      </c>
      <c r="F652" s="219" t="s">
        <v>844</v>
      </c>
      <c r="G652" s="220" t="s">
        <v>358</v>
      </c>
      <c r="H652" s="221">
        <v>29526.42</v>
      </c>
      <c r="I652" s="222"/>
      <c r="J652" s="223">
        <f>ROUND(I652*H652,2)</f>
        <v>0</v>
      </c>
      <c r="K652" s="219" t="s">
        <v>227</v>
      </c>
      <c r="L652" s="44"/>
      <c r="M652" s="224" t="s">
        <v>21</v>
      </c>
      <c r="N652" s="225" t="s">
        <v>46</v>
      </c>
      <c r="O652" s="80"/>
      <c r="P652" s="226">
        <f>O652*H652</f>
        <v>0</v>
      </c>
      <c r="Q652" s="226">
        <v>0</v>
      </c>
      <c r="R652" s="226">
        <f>Q652*H652</f>
        <v>0</v>
      </c>
      <c r="S652" s="226">
        <v>0</v>
      </c>
      <c r="T652" s="227">
        <f>S652*H652</f>
        <v>0</v>
      </c>
      <c r="AR652" s="18" t="s">
        <v>228</v>
      </c>
      <c r="AT652" s="18" t="s">
        <v>223</v>
      </c>
      <c r="AU652" s="18" t="s">
        <v>84</v>
      </c>
      <c r="AY652" s="18" t="s">
        <v>221</v>
      </c>
      <c r="BE652" s="228">
        <f>IF(N652="základní",J652,0)</f>
        <v>0</v>
      </c>
      <c r="BF652" s="228">
        <f>IF(N652="snížená",J652,0)</f>
        <v>0</v>
      </c>
      <c r="BG652" s="228">
        <f>IF(N652="zákl. přenesená",J652,0)</f>
        <v>0</v>
      </c>
      <c r="BH652" s="228">
        <f>IF(N652="sníž. přenesená",J652,0)</f>
        <v>0</v>
      </c>
      <c r="BI652" s="228">
        <f>IF(N652="nulová",J652,0)</f>
        <v>0</v>
      </c>
      <c r="BJ652" s="18" t="s">
        <v>82</v>
      </c>
      <c r="BK652" s="228">
        <f>ROUND(I652*H652,2)</f>
        <v>0</v>
      </c>
      <c r="BL652" s="18" t="s">
        <v>228</v>
      </c>
      <c r="BM652" s="18" t="s">
        <v>845</v>
      </c>
    </row>
    <row r="653" spans="2:47" s="1" customFormat="1" ht="12">
      <c r="B653" s="39"/>
      <c r="C653" s="40"/>
      <c r="D653" s="229" t="s">
        <v>230</v>
      </c>
      <c r="E653" s="40"/>
      <c r="F653" s="230" t="s">
        <v>838</v>
      </c>
      <c r="G653" s="40"/>
      <c r="H653" s="40"/>
      <c r="I653" s="144"/>
      <c r="J653" s="40"/>
      <c r="K653" s="40"/>
      <c r="L653" s="44"/>
      <c r="M653" s="231"/>
      <c r="N653" s="80"/>
      <c r="O653" s="80"/>
      <c r="P653" s="80"/>
      <c r="Q653" s="80"/>
      <c r="R653" s="80"/>
      <c r="S653" s="80"/>
      <c r="T653" s="81"/>
      <c r="AT653" s="18" t="s">
        <v>230</v>
      </c>
      <c r="AU653" s="18" t="s">
        <v>84</v>
      </c>
    </row>
    <row r="654" spans="2:51" s="13" customFormat="1" ht="12">
      <c r="B654" s="242"/>
      <c r="C654" s="243"/>
      <c r="D654" s="229" t="s">
        <v>232</v>
      </c>
      <c r="E654" s="244" t="s">
        <v>21</v>
      </c>
      <c r="F654" s="245" t="s">
        <v>846</v>
      </c>
      <c r="G654" s="243"/>
      <c r="H654" s="246">
        <v>29526.42</v>
      </c>
      <c r="I654" s="247"/>
      <c r="J654" s="243"/>
      <c r="K654" s="243"/>
      <c r="L654" s="248"/>
      <c r="M654" s="249"/>
      <c r="N654" s="250"/>
      <c r="O654" s="250"/>
      <c r="P654" s="250"/>
      <c r="Q654" s="250"/>
      <c r="R654" s="250"/>
      <c r="S654" s="250"/>
      <c r="T654" s="251"/>
      <c r="AT654" s="252" t="s">
        <v>232</v>
      </c>
      <c r="AU654" s="252" t="s">
        <v>84</v>
      </c>
      <c r="AV654" s="13" t="s">
        <v>84</v>
      </c>
      <c r="AW654" s="13" t="s">
        <v>35</v>
      </c>
      <c r="AX654" s="13" t="s">
        <v>75</v>
      </c>
      <c r="AY654" s="252" t="s">
        <v>221</v>
      </c>
    </row>
    <row r="655" spans="2:51" s="14" customFormat="1" ht="12">
      <c r="B655" s="253"/>
      <c r="C655" s="254"/>
      <c r="D655" s="229" t="s">
        <v>232</v>
      </c>
      <c r="E655" s="255" t="s">
        <v>21</v>
      </c>
      <c r="F655" s="256" t="s">
        <v>235</v>
      </c>
      <c r="G655" s="254"/>
      <c r="H655" s="257">
        <v>29526.42</v>
      </c>
      <c r="I655" s="258"/>
      <c r="J655" s="254"/>
      <c r="K655" s="254"/>
      <c r="L655" s="259"/>
      <c r="M655" s="260"/>
      <c r="N655" s="261"/>
      <c r="O655" s="261"/>
      <c r="P655" s="261"/>
      <c r="Q655" s="261"/>
      <c r="R655" s="261"/>
      <c r="S655" s="261"/>
      <c r="T655" s="262"/>
      <c r="AT655" s="263" t="s">
        <v>232</v>
      </c>
      <c r="AU655" s="263" t="s">
        <v>84</v>
      </c>
      <c r="AV655" s="14" t="s">
        <v>228</v>
      </c>
      <c r="AW655" s="14" t="s">
        <v>35</v>
      </c>
      <c r="AX655" s="14" t="s">
        <v>82</v>
      </c>
      <c r="AY655" s="263" t="s">
        <v>221</v>
      </c>
    </row>
    <row r="656" spans="2:65" s="1" customFormat="1" ht="22.5" customHeight="1">
      <c r="B656" s="39"/>
      <c r="C656" s="217" t="s">
        <v>847</v>
      </c>
      <c r="D656" s="217" t="s">
        <v>223</v>
      </c>
      <c r="E656" s="218" t="s">
        <v>848</v>
      </c>
      <c r="F656" s="219" t="s">
        <v>849</v>
      </c>
      <c r="G656" s="220" t="s">
        <v>358</v>
      </c>
      <c r="H656" s="221">
        <v>492.107</v>
      </c>
      <c r="I656" s="222"/>
      <c r="J656" s="223">
        <f>ROUND(I656*H656,2)</f>
        <v>0</v>
      </c>
      <c r="K656" s="219" t="s">
        <v>227</v>
      </c>
      <c r="L656" s="44"/>
      <c r="M656" s="224" t="s">
        <v>21</v>
      </c>
      <c r="N656" s="225" t="s">
        <v>46</v>
      </c>
      <c r="O656" s="80"/>
      <c r="P656" s="226">
        <f>O656*H656</f>
        <v>0</v>
      </c>
      <c r="Q656" s="226">
        <v>0</v>
      </c>
      <c r="R656" s="226">
        <f>Q656*H656</f>
        <v>0</v>
      </c>
      <c r="S656" s="226">
        <v>0</v>
      </c>
      <c r="T656" s="227">
        <f>S656*H656</f>
        <v>0</v>
      </c>
      <c r="AR656" s="18" t="s">
        <v>228</v>
      </c>
      <c r="AT656" s="18" t="s">
        <v>223</v>
      </c>
      <c r="AU656" s="18" t="s">
        <v>84</v>
      </c>
      <c r="AY656" s="18" t="s">
        <v>221</v>
      </c>
      <c r="BE656" s="228">
        <f>IF(N656="základní",J656,0)</f>
        <v>0</v>
      </c>
      <c r="BF656" s="228">
        <f>IF(N656="snížená",J656,0)</f>
        <v>0</v>
      </c>
      <c r="BG656" s="228">
        <f>IF(N656="zákl. přenesená",J656,0)</f>
        <v>0</v>
      </c>
      <c r="BH656" s="228">
        <f>IF(N656="sníž. přenesená",J656,0)</f>
        <v>0</v>
      </c>
      <c r="BI656" s="228">
        <f>IF(N656="nulová",J656,0)</f>
        <v>0</v>
      </c>
      <c r="BJ656" s="18" t="s">
        <v>82</v>
      </c>
      <c r="BK656" s="228">
        <f>ROUND(I656*H656,2)</f>
        <v>0</v>
      </c>
      <c r="BL656" s="18" t="s">
        <v>228</v>
      </c>
      <c r="BM656" s="18" t="s">
        <v>850</v>
      </c>
    </row>
    <row r="657" spans="2:47" s="1" customFormat="1" ht="12">
      <c r="B657" s="39"/>
      <c r="C657" s="40"/>
      <c r="D657" s="229" t="s">
        <v>230</v>
      </c>
      <c r="E657" s="40"/>
      <c r="F657" s="230" t="s">
        <v>851</v>
      </c>
      <c r="G657" s="40"/>
      <c r="H657" s="40"/>
      <c r="I657" s="144"/>
      <c r="J657" s="40"/>
      <c r="K657" s="40"/>
      <c r="L657" s="44"/>
      <c r="M657" s="231"/>
      <c r="N657" s="80"/>
      <c r="O657" s="80"/>
      <c r="P657" s="80"/>
      <c r="Q657" s="80"/>
      <c r="R657" s="80"/>
      <c r="S657" s="80"/>
      <c r="T657" s="81"/>
      <c r="AT657" s="18" t="s">
        <v>230</v>
      </c>
      <c r="AU657" s="18" t="s">
        <v>84</v>
      </c>
    </row>
    <row r="658" spans="2:51" s="13" customFormat="1" ht="12">
      <c r="B658" s="242"/>
      <c r="C658" s="243"/>
      <c r="D658" s="229" t="s">
        <v>232</v>
      </c>
      <c r="E658" s="244" t="s">
        <v>21</v>
      </c>
      <c r="F658" s="245" t="s">
        <v>852</v>
      </c>
      <c r="G658" s="243"/>
      <c r="H658" s="246">
        <v>492.107</v>
      </c>
      <c r="I658" s="247"/>
      <c r="J658" s="243"/>
      <c r="K658" s="243"/>
      <c r="L658" s="248"/>
      <c r="M658" s="249"/>
      <c r="N658" s="250"/>
      <c r="O658" s="250"/>
      <c r="P658" s="250"/>
      <c r="Q658" s="250"/>
      <c r="R658" s="250"/>
      <c r="S658" s="250"/>
      <c r="T658" s="251"/>
      <c r="AT658" s="252" t="s">
        <v>232</v>
      </c>
      <c r="AU658" s="252" t="s">
        <v>84</v>
      </c>
      <c r="AV658" s="13" t="s">
        <v>84</v>
      </c>
      <c r="AW658" s="13" t="s">
        <v>35</v>
      </c>
      <c r="AX658" s="13" t="s">
        <v>75</v>
      </c>
      <c r="AY658" s="252" t="s">
        <v>221</v>
      </c>
    </row>
    <row r="659" spans="2:51" s="14" customFormat="1" ht="12">
      <c r="B659" s="253"/>
      <c r="C659" s="254"/>
      <c r="D659" s="229" t="s">
        <v>232</v>
      </c>
      <c r="E659" s="255" t="s">
        <v>21</v>
      </c>
      <c r="F659" s="256" t="s">
        <v>235</v>
      </c>
      <c r="G659" s="254"/>
      <c r="H659" s="257">
        <v>492.107</v>
      </c>
      <c r="I659" s="258"/>
      <c r="J659" s="254"/>
      <c r="K659" s="254"/>
      <c r="L659" s="259"/>
      <c r="M659" s="260"/>
      <c r="N659" s="261"/>
      <c r="O659" s="261"/>
      <c r="P659" s="261"/>
      <c r="Q659" s="261"/>
      <c r="R659" s="261"/>
      <c r="S659" s="261"/>
      <c r="T659" s="262"/>
      <c r="AT659" s="263" t="s">
        <v>232</v>
      </c>
      <c r="AU659" s="263" t="s">
        <v>84</v>
      </c>
      <c r="AV659" s="14" t="s">
        <v>228</v>
      </c>
      <c r="AW659" s="14" t="s">
        <v>35</v>
      </c>
      <c r="AX659" s="14" t="s">
        <v>82</v>
      </c>
      <c r="AY659" s="263" t="s">
        <v>221</v>
      </c>
    </row>
    <row r="660" spans="2:65" s="1" customFormat="1" ht="16.5" customHeight="1">
      <c r="B660" s="39"/>
      <c r="C660" s="217" t="s">
        <v>853</v>
      </c>
      <c r="D660" s="217" t="s">
        <v>223</v>
      </c>
      <c r="E660" s="218" t="s">
        <v>854</v>
      </c>
      <c r="F660" s="219" t="s">
        <v>855</v>
      </c>
      <c r="G660" s="220" t="s">
        <v>358</v>
      </c>
      <c r="H660" s="221">
        <v>492.107</v>
      </c>
      <c r="I660" s="222"/>
      <c r="J660" s="223">
        <f>ROUND(I660*H660,2)</f>
        <v>0</v>
      </c>
      <c r="K660" s="219" t="s">
        <v>227</v>
      </c>
      <c r="L660" s="44"/>
      <c r="M660" s="224" t="s">
        <v>21</v>
      </c>
      <c r="N660" s="225" t="s">
        <v>46</v>
      </c>
      <c r="O660" s="80"/>
      <c r="P660" s="226">
        <f>O660*H660</f>
        <v>0</v>
      </c>
      <c r="Q660" s="226">
        <v>0</v>
      </c>
      <c r="R660" s="226">
        <f>Q660*H660</f>
        <v>0</v>
      </c>
      <c r="S660" s="226">
        <v>0</v>
      </c>
      <c r="T660" s="227">
        <f>S660*H660</f>
        <v>0</v>
      </c>
      <c r="AR660" s="18" t="s">
        <v>228</v>
      </c>
      <c r="AT660" s="18" t="s">
        <v>223</v>
      </c>
      <c r="AU660" s="18" t="s">
        <v>84</v>
      </c>
      <c r="AY660" s="18" t="s">
        <v>221</v>
      </c>
      <c r="BE660" s="228">
        <f>IF(N660="základní",J660,0)</f>
        <v>0</v>
      </c>
      <c r="BF660" s="228">
        <f>IF(N660="snížená",J660,0)</f>
        <v>0</v>
      </c>
      <c r="BG660" s="228">
        <f>IF(N660="zákl. přenesená",J660,0)</f>
        <v>0</v>
      </c>
      <c r="BH660" s="228">
        <f>IF(N660="sníž. přenesená",J660,0)</f>
        <v>0</v>
      </c>
      <c r="BI660" s="228">
        <f>IF(N660="nulová",J660,0)</f>
        <v>0</v>
      </c>
      <c r="BJ660" s="18" t="s">
        <v>82</v>
      </c>
      <c r="BK660" s="228">
        <f>ROUND(I660*H660,2)</f>
        <v>0</v>
      </c>
      <c r="BL660" s="18" t="s">
        <v>228</v>
      </c>
      <c r="BM660" s="18" t="s">
        <v>856</v>
      </c>
    </row>
    <row r="661" spans="2:47" s="1" customFormat="1" ht="12">
      <c r="B661" s="39"/>
      <c r="C661" s="40"/>
      <c r="D661" s="229" t="s">
        <v>230</v>
      </c>
      <c r="E661" s="40"/>
      <c r="F661" s="230" t="s">
        <v>857</v>
      </c>
      <c r="G661" s="40"/>
      <c r="H661" s="40"/>
      <c r="I661" s="144"/>
      <c r="J661" s="40"/>
      <c r="K661" s="40"/>
      <c r="L661" s="44"/>
      <c r="M661" s="231"/>
      <c r="N661" s="80"/>
      <c r="O661" s="80"/>
      <c r="P661" s="80"/>
      <c r="Q661" s="80"/>
      <c r="R661" s="80"/>
      <c r="S661" s="80"/>
      <c r="T661" s="81"/>
      <c r="AT661" s="18" t="s">
        <v>230</v>
      </c>
      <c r="AU661" s="18" t="s">
        <v>84</v>
      </c>
    </row>
    <row r="662" spans="2:65" s="1" customFormat="1" ht="16.5" customHeight="1">
      <c r="B662" s="39"/>
      <c r="C662" s="217" t="s">
        <v>858</v>
      </c>
      <c r="D662" s="217" t="s">
        <v>223</v>
      </c>
      <c r="E662" s="218" t="s">
        <v>859</v>
      </c>
      <c r="F662" s="219" t="s">
        <v>860</v>
      </c>
      <c r="G662" s="220" t="s">
        <v>358</v>
      </c>
      <c r="H662" s="221">
        <v>29526.42</v>
      </c>
      <c r="I662" s="222"/>
      <c r="J662" s="223">
        <f>ROUND(I662*H662,2)</f>
        <v>0</v>
      </c>
      <c r="K662" s="219" t="s">
        <v>227</v>
      </c>
      <c r="L662" s="44"/>
      <c r="M662" s="224" t="s">
        <v>21</v>
      </c>
      <c r="N662" s="225" t="s">
        <v>46</v>
      </c>
      <c r="O662" s="80"/>
      <c r="P662" s="226">
        <f>O662*H662</f>
        <v>0</v>
      </c>
      <c r="Q662" s="226">
        <v>0</v>
      </c>
      <c r="R662" s="226">
        <f>Q662*H662</f>
        <v>0</v>
      </c>
      <c r="S662" s="226">
        <v>0</v>
      </c>
      <c r="T662" s="227">
        <f>S662*H662</f>
        <v>0</v>
      </c>
      <c r="AR662" s="18" t="s">
        <v>228</v>
      </c>
      <c r="AT662" s="18" t="s">
        <v>223</v>
      </c>
      <c r="AU662" s="18" t="s">
        <v>84</v>
      </c>
      <c r="AY662" s="18" t="s">
        <v>221</v>
      </c>
      <c r="BE662" s="228">
        <f>IF(N662="základní",J662,0)</f>
        <v>0</v>
      </c>
      <c r="BF662" s="228">
        <f>IF(N662="snížená",J662,0)</f>
        <v>0</v>
      </c>
      <c r="BG662" s="228">
        <f>IF(N662="zákl. přenesená",J662,0)</f>
        <v>0</v>
      </c>
      <c r="BH662" s="228">
        <f>IF(N662="sníž. přenesená",J662,0)</f>
        <v>0</v>
      </c>
      <c r="BI662" s="228">
        <f>IF(N662="nulová",J662,0)</f>
        <v>0</v>
      </c>
      <c r="BJ662" s="18" t="s">
        <v>82</v>
      </c>
      <c r="BK662" s="228">
        <f>ROUND(I662*H662,2)</f>
        <v>0</v>
      </c>
      <c r="BL662" s="18" t="s">
        <v>228</v>
      </c>
      <c r="BM662" s="18" t="s">
        <v>861</v>
      </c>
    </row>
    <row r="663" spans="2:47" s="1" customFormat="1" ht="12">
      <c r="B663" s="39"/>
      <c r="C663" s="40"/>
      <c r="D663" s="229" t="s">
        <v>230</v>
      </c>
      <c r="E663" s="40"/>
      <c r="F663" s="230" t="s">
        <v>857</v>
      </c>
      <c r="G663" s="40"/>
      <c r="H663" s="40"/>
      <c r="I663" s="144"/>
      <c r="J663" s="40"/>
      <c r="K663" s="40"/>
      <c r="L663" s="44"/>
      <c r="M663" s="231"/>
      <c r="N663" s="80"/>
      <c r="O663" s="80"/>
      <c r="P663" s="80"/>
      <c r="Q663" s="80"/>
      <c r="R663" s="80"/>
      <c r="S663" s="80"/>
      <c r="T663" s="81"/>
      <c r="AT663" s="18" t="s">
        <v>230</v>
      </c>
      <c r="AU663" s="18" t="s">
        <v>84</v>
      </c>
    </row>
    <row r="664" spans="2:51" s="13" customFormat="1" ht="12">
      <c r="B664" s="242"/>
      <c r="C664" s="243"/>
      <c r="D664" s="229" t="s">
        <v>232</v>
      </c>
      <c r="E664" s="244" t="s">
        <v>21</v>
      </c>
      <c r="F664" s="245" t="s">
        <v>846</v>
      </c>
      <c r="G664" s="243"/>
      <c r="H664" s="246">
        <v>29526.42</v>
      </c>
      <c r="I664" s="247"/>
      <c r="J664" s="243"/>
      <c r="K664" s="243"/>
      <c r="L664" s="248"/>
      <c r="M664" s="249"/>
      <c r="N664" s="250"/>
      <c r="O664" s="250"/>
      <c r="P664" s="250"/>
      <c r="Q664" s="250"/>
      <c r="R664" s="250"/>
      <c r="S664" s="250"/>
      <c r="T664" s="251"/>
      <c r="AT664" s="252" t="s">
        <v>232</v>
      </c>
      <c r="AU664" s="252" t="s">
        <v>84</v>
      </c>
      <c r="AV664" s="13" t="s">
        <v>84</v>
      </c>
      <c r="AW664" s="13" t="s">
        <v>35</v>
      </c>
      <c r="AX664" s="13" t="s">
        <v>75</v>
      </c>
      <c r="AY664" s="252" t="s">
        <v>221</v>
      </c>
    </row>
    <row r="665" spans="2:51" s="14" customFormat="1" ht="12">
      <c r="B665" s="253"/>
      <c r="C665" s="254"/>
      <c r="D665" s="229" t="s">
        <v>232</v>
      </c>
      <c r="E665" s="255" t="s">
        <v>21</v>
      </c>
      <c r="F665" s="256" t="s">
        <v>235</v>
      </c>
      <c r="G665" s="254"/>
      <c r="H665" s="257">
        <v>29526.42</v>
      </c>
      <c r="I665" s="258"/>
      <c r="J665" s="254"/>
      <c r="K665" s="254"/>
      <c r="L665" s="259"/>
      <c r="M665" s="260"/>
      <c r="N665" s="261"/>
      <c r="O665" s="261"/>
      <c r="P665" s="261"/>
      <c r="Q665" s="261"/>
      <c r="R665" s="261"/>
      <c r="S665" s="261"/>
      <c r="T665" s="262"/>
      <c r="AT665" s="263" t="s">
        <v>232</v>
      </c>
      <c r="AU665" s="263" t="s">
        <v>84</v>
      </c>
      <c r="AV665" s="14" t="s">
        <v>228</v>
      </c>
      <c r="AW665" s="14" t="s">
        <v>35</v>
      </c>
      <c r="AX665" s="14" t="s">
        <v>82</v>
      </c>
      <c r="AY665" s="263" t="s">
        <v>221</v>
      </c>
    </row>
    <row r="666" spans="2:65" s="1" customFormat="1" ht="16.5" customHeight="1">
      <c r="B666" s="39"/>
      <c r="C666" s="217" t="s">
        <v>862</v>
      </c>
      <c r="D666" s="217" t="s">
        <v>223</v>
      </c>
      <c r="E666" s="218" t="s">
        <v>863</v>
      </c>
      <c r="F666" s="219" t="s">
        <v>864</v>
      </c>
      <c r="G666" s="220" t="s">
        <v>358</v>
      </c>
      <c r="H666" s="221">
        <v>603.34</v>
      </c>
      <c r="I666" s="222"/>
      <c r="J666" s="223">
        <f>ROUND(I666*H666,2)</f>
        <v>0</v>
      </c>
      <c r="K666" s="219" t="s">
        <v>227</v>
      </c>
      <c r="L666" s="44"/>
      <c r="M666" s="224" t="s">
        <v>21</v>
      </c>
      <c r="N666" s="225" t="s">
        <v>46</v>
      </c>
      <c r="O666" s="80"/>
      <c r="P666" s="226">
        <f>O666*H666</f>
        <v>0</v>
      </c>
      <c r="Q666" s="226">
        <v>0.00013</v>
      </c>
      <c r="R666" s="226">
        <f>Q666*H666</f>
        <v>0.0784342</v>
      </c>
      <c r="S666" s="226">
        <v>0</v>
      </c>
      <c r="T666" s="227">
        <f>S666*H666</f>
        <v>0</v>
      </c>
      <c r="AR666" s="18" t="s">
        <v>228</v>
      </c>
      <c r="AT666" s="18" t="s">
        <v>223</v>
      </c>
      <c r="AU666" s="18" t="s">
        <v>84</v>
      </c>
      <c r="AY666" s="18" t="s">
        <v>221</v>
      </c>
      <c r="BE666" s="228">
        <f>IF(N666="základní",J666,0)</f>
        <v>0</v>
      </c>
      <c r="BF666" s="228">
        <f>IF(N666="snížená",J666,0)</f>
        <v>0</v>
      </c>
      <c r="BG666" s="228">
        <f>IF(N666="zákl. přenesená",J666,0)</f>
        <v>0</v>
      </c>
      <c r="BH666" s="228">
        <f>IF(N666="sníž. přenesená",J666,0)</f>
        <v>0</v>
      </c>
      <c r="BI666" s="228">
        <f>IF(N666="nulová",J666,0)</f>
        <v>0</v>
      </c>
      <c r="BJ666" s="18" t="s">
        <v>82</v>
      </c>
      <c r="BK666" s="228">
        <f>ROUND(I666*H666,2)</f>
        <v>0</v>
      </c>
      <c r="BL666" s="18" t="s">
        <v>228</v>
      </c>
      <c r="BM666" s="18" t="s">
        <v>865</v>
      </c>
    </row>
    <row r="667" spans="2:47" s="1" customFormat="1" ht="12">
      <c r="B667" s="39"/>
      <c r="C667" s="40"/>
      <c r="D667" s="229" t="s">
        <v>230</v>
      </c>
      <c r="E667" s="40"/>
      <c r="F667" s="230" t="s">
        <v>866</v>
      </c>
      <c r="G667" s="40"/>
      <c r="H667" s="40"/>
      <c r="I667" s="144"/>
      <c r="J667" s="40"/>
      <c r="K667" s="40"/>
      <c r="L667" s="44"/>
      <c r="M667" s="231"/>
      <c r="N667" s="80"/>
      <c r="O667" s="80"/>
      <c r="P667" s="80"/>
      <c r="Q667" s="80"/>
      <c r="R667" s="80"/>
      <c r="S667" s="80"/>
      <c r="T667" s="81"/>
      <c r="AT667" s="18" t="s">
        <v>230</v>
      </c>
      <c r="AU667" s="18" t="s">
        <v>84</v>
      </c>
    </row>
    <row r="668" spans="2:51" s="12" customFormat="1" ht="12">
      <c r="B668" s="232"/>
      <c r="C668" s="233"/>
      <c r="D668" s="229" t="s">
        <v>232</v>
      </c>
      <c r="E668" s="234" t="s">
        <v>21</v>
      </c>
      <c r="F668" s="235" t="s">
        <v>867</v>
      </c>
      <c r="G668" s="233"/>
      <c r="H668" s="234" t="s">
        <v>21</v>
      </c>
      <c r="I668" s="236"/>
      <c r="J668" s="233"/>
      <c r="K668" s="233"/>
      <c r="L668" s="237"/>
      <c r="M668" s="238"/>
      <c r="N668" s="239"/>
      <c r="O668" s="239"/>
      <c r="P668" s="239"/>
      <c r="Q668" s="239"/>
      <c r="R668" s="239"/>
      <c r="S668" s="239"/>
      <c r="T668" s="240"/>
      <c r="AT668" s="241" t="s">
        <v>232</v>
      </c>
      <c r="AU668" s="241" t="s">
        <v>84</v>
      </c>
      <c r="AV668" s="12" t="s">
        <v>82</v>
      </c>
      <c r="AW668" s="12" t="s">
        <v>35</v>
      </c>
      <c r="AX668" s="12" t="s">
        <v>75</v>
      </c>
      <c r="AY668" s="241" t="s">
        <v>221</v>
      </c>
    </row>
    <row r="669" spans="2:51" s="13" customFormat="1" ht="12">
      <c r="B669" s="242"/>
      <c r="C669" s="243"/>
      <c r="D669" s="229" t="s">
        <v>232</v>
      </c>
      <c r="E669" s="244" t="s">
        <v>21</v>
      </c>
      <c r="F669" s="245" t="s">
        <v>868</v>
      </c>
      <c r="G669" s="243"/>
      <c r="H669" s="246">
        <v>603.34</v>
      </c>
      <c r="I669" s="247"/>
      <c r="J669" s="243"/>
      <c r="K669" s="243"/>
      <c r="L669" s="248"/>
      <c r="M669" s="249"/>
      <c r="N669" s="250"/>
      <c r="O669" s="250"/>
      <c r="P669" s="250"/>
      <c r="Q669" s="250"/>
      <c r="R669" s="250"/>
      <c r="S669" s="250"/>
      <c r="T669" s="251"/>
      <c r="AT669" s="252" t="s">
        <v>232</v>
      </c>
      <c r="AU669" s="252" t="s">
        <v>84</v>
      </c>
      <c r="AV669" s="13" t="s">
        <v>84</v>
      </c>
      <c r="AW669" s="13" t="s">
        <v>35</v>
      </c>
      <c r="AX669" s="13" t="s">
        <v>75</v>
      </c>
      <c r="AY669" s="252" t="s">
        <v>221</v>
      </c>
    </row>
    <row r="670" spans="2:51" s="14" customFormat="1" ht="12">
      <c r="B670" s="253"/>
      <c r="C670" s="254"/>
      <c r="D670" s="229" t="s">
        <v>232</v>
      </c>
      <c r="E670" s="255" t="s">
        <v>21</v>
      </c>
      <c r="F670" s="256" t="s">
        <v>235</v>
      </c>
      <c r="G670" s="254"/>
      <c r="H670" s="257">
        <v>603.34</v>
      </c>
      <c r="I670" s="258"/>
      <c r="J670" s="254"/>
      <c r="K670" s="254"/>
      <c r="L670" s="259"/>
      <c r="M670" s="260"/>
      <c r="N670" s="261"/>
      <c r="O670" s="261"/>
      <c r="P670" s="261"/>
      <c r="Q670" s="261"/>
      <c r="R670" s="261"/>
      <c r="S670" s="261"/>
      <c r="T670" s="262"/>
      <c r="AT670" s="263" t="s">
        <v>232</v>
      </c>
      <c r="AU670" s="263" t="s">
        <v>84</v>
      </c>
      <c r="AV670" s="14" t="s">
        <v>228</v>
      </c>
      <c r="AW670" s="14" t="s">
        <v>35</v>
      </c>
      <c r="AX670" s="14" t="s">
        <v>82</v>
      </c>
      <c r="AY670" s="263" t="s">
        <v>221</v>
      </c>
    </row>
    <row r="671" spans="2:65" s="1" customFormat="1" ht="16.5" customHeight="1">
      <c r="B671" s="39"/>
      <c r="C671" s="217" t="s">
        <v>869</v>
      </c>
      <c r="D671" s="217" t="s">
        <v>223</v>
      </c>
      <c r="E671" s="218" t="s">
        <v>870</v>
      </c>
      <c r="F671" s="219" t="s">
        <v>871</v>
      </c>
      <c r="G671" s="220" t="s">
        <v>730</v>
      </c>
      <c r="H671" s="221">
        <v>21.648</v>
      </c>
      <c r="I671" s="222"/>
      <c r="J671" s="223">
        <f>ROUND(I671*H671,2)</f>
        <v>0</v>
      </c>
      <c r="K671" s="219" t="s">
        <v>227</v>
      </c>
      <c r="L671" s="44"/>
      <c r="M671" s="224" t="s">
        <v>21</v>
      </c>
      <c r="N671" s="225" t="s">
        <v>46</v>
      </c>
      <c r="O671" s="80"/>
      <c r="P671" s="226">
        <f>O671*H671</f>
        <v>0</v>
      </c>
      <c r="Q671" s="226">
        <v>0</v>
      </c>
      <c r="R671" s="226">
        <f>Q671*H671</f>
        <v>0</v>
      </c>
      <c r="S671" s="226">
        <v>0</v>
      </c>
      <c r="T671" s="227">
        <f>S671*H671</f>
        <v>0</v>
      </c>
      <c r="AR671" s="18" t="s">
        <v>228</v>
      </c>
      <c r="AT671" s="18" t="s">
        <v>223</v>
      </c>
      <c r="AU671" s="18" t="s">
        <v>84</v>
      </c>
      <c r="AY671" s="18" t="s">
        <v>221</v>
      </c>
      <c r="BE671" s="228">
        <f>IF(N671="základní",J671,0)</f>
        <v>0</v>
      </c>
      <c r="BF671" s="228">
        <f>IF(N671="snížená",J671,0)</f>
        <v>0</v>
      </c>
      <c r="BG671" s="228">
        <f>IF(N671="zákl. přenesená",J671,0)</f>
        <v>0</v>
      </c>
      <c r="BH671" s="228">
        <f>IF(N671="sníž. přenesená",J671,0)</f>
        <v>0</v>
      </c>
      <c r="BI671" s="228">
        <f>IF(N671="nulová",J671,0)</f>
        <v>0</v>
      </c>
      <c r="BJ671" s="18" t="s">
        <v>82</v>
      </c>
      <c r="BK671" s="228">
        <f>ROUND(I671*H671,2)</f>
        <v>0</v>
      </c>
      <c r="BL671" s="18" t="s">
        <v>228</v>
      </c>
      <c r="BM671" s="18" t="s">
        <v>872</v>
      </c>
    </row>
    <row r="672" spans="2:47" s="1" customFormat="1" ht="12">
      <c r="B672" s="39"/>
      <c r="C672" s="40"/>
      <c r="D672" s="229" t="s">
        <v>230</v>
      </c>
      <c r="E672" s="40"/>
      <c r="F672" s="230" t="s">
        <v>873</v>
      </c>
      <c r="G672" s="40"/>
      <c r="H672" s="40"/>
      <c r="I672" s="144"/>
      <c r="J672" s="40"/>
      <c r="K672" s="40"/>
      <c r="L672" s="44"/>
      <c r="M672" s="231"/>
      <c r="N672" s="80"/>
      <c r="O672" s="80"/>
      <c r="P672" s="80"/>
      <c r="Q672" s="80"/>
      <c r="R672" s="80"/>
      <c r="S672" s="80"/>
      <c r="T672" s="81"/>
      <c r="AT672" s="18" t="s">
        <v>230</v>
      </c>
      <c r="AU672" s="18" t="s">
        <v>84</v>
      </c>
    </row>
    <row r="673" spans="2:51" s="13" customFormat="1" ht="12">
      <c r="B673" s="242"/>
      <c r="C673" s="243"/>
      <c r="D673" s="229" t="s">
        <v>232</v>
      </c>
      <c r="E673" s="244" t="s">
        <v>21</v>
      </c>
      <c r="F673" s="245" t="s">
        <v>874</v>
      </c>
      <c r="G673" s="243"/>
      <c r="H673" s="246">
        <v>21.648</v>
      </c>
      <c r="I673" s="247"/>
      <c r="J673" s="243"/>
      <c r="K673" s="243"/>
      <c r="L673" s="248"/>
      <c r="M673" s="249"/>
      <c r="N673" s="250"/>
      <c r="O673" s="250"/>
      <c r="P673" s="250"/>
      <c r="Q673" s="250"/>
      <c r="R673" s="250"/>
      <c r="S673" s="250"/>
      <c r="T673" s="251"/>
      <c r="AT673" s="252" t="s">
        <v>232</v>
      </c>
      <c r="AU673" s="252" t="s">
        <v>84</v>
      </c>
      <c r="AV673" s="13" t="s">
        <v>84</v>
      </c>
      <c r="AW673" s="13" t="s">
        <v>35</v>
      </c>
      <c r="AX673" s="13" t="s">
        <v>75</v>
      </c>
      <c r="AY673" s="252" t="s">
        <v>221</v>
      </c>
    </row>
    <row r="674" spans="2:51" s="14" customFormat="1" ht="12">
      <c r="B674" s="253"/>
      <c r="C674" s="254"/>
      <c r="D674" s="229" t="s">
        <v>232</v>
      </c>
      <c r="E674" s="255" t="s">
        <v>21</v>
      </c>
      <c r="F674" s="256" t="s">
        <v>235</v>
      </c>
      <c r="G674" s="254"/>
      <c r="H674" s="257">
        <v>21.648</v>
      </c>
      <c r="I674" s="258"/>
      <c r="J674" s="254"/>
      <c r="K674" s="254"/>
      <c r="L674" s="259"/>
      <c r="M674" s="260"/>
      <c r="N674" s="261"/>
      <c r="O674" s="261"/>
      <c r="P674" s="261"/>
      <c r="Q674" s="261"/>
      <c r="R674" s="261"/>
      <c r="S674" s="261"/>
      <c r="T674" s="262"/>
      <c r="AT674" s="263" t="s">
        <v>232</v>
      </c>
      <c r="AU674" s="263" t="s">
        <v>84</v>
      </c>
      <c r="AV674" s="14" t="s">
        <v>228</v>
      </c>
      <c r="AW674" s="14" t="s">
        <v>35</v>
      </c>
      <c r="AX674" s="14" t="s">
        <v>82</v>
      </c>
      <c r="AY674" s="263" t="s">
        <v>221</v>
      </c>
    </row>
    <row r="675" spans="2:65" s="1" customFormat="1" ht="22.5" customHeight="1">
      <c r="B675" s="39"/>
      <c r="C675" s="217" t="s">
        <v>875</v>
      </c>
      <c r="D675" s="217" t="s">
        <v>223</v>
      </c>
      <c r="E675" s="218" t="s">
        <v>876</v>
      </c>
      <c r="F675" s="219" t="s">
        <v>877</v>
      </c>
      <c r="G675" s="220" t="s">
        <v>730</v>
      </c>
      <c r="H675" s="221">
        <v>649.44</v>
      </c>
      <c r="I675" s="222"/>
      <c r="J675" s="223">
        <f>ROUND(I675*H675,2)</f>
        <v>0</v>
      </c>
      <c r="K675" s="219" t="s">
        <v>227</v>
      </c>
      <c r="L675" s="44"/>
      <c r="M675" s="224" t="s">
        <v>21</v>
      </c>
      <c r="N675" s="225" t="s">
        <v>46</v>
      </c>
      <c r="O675" s="80"/>
      <c r="P675" s="226">
        <f>O675*H675</f>
        <v>0</v>
      </c>
      <c r="Q675" s="226">
        <v>0</v>
      </c>
      <c r="R675" s="226">
        <f>Q675*H675</f>
        <v>0</v>
      </c>
      <c r="S675" s="226">
        <v>0</v>
      </c>
      <c r="T675" s="227">
        <f>S675*H675</f>
        <v>0</v>
      </c>
      <c r="AR675" s="18" t="s">
        <v>228</v>
      </c>
      <c r="AT675" s="18" t="s">
        <v>223</v>
      </c>
      <c r="AU675" s="18" t="s">
        <v>84</v>
      </c>
      <c r="AY675" s="18" t="s">
        <v>221</v>
      </c>
      <c r="BE675" s="228">
        <f>IF(N675="základní",J675,0)</f>
        <v>0</v>
      </c>
      <c r="BF675" s="228">
        <f>IF(N675="snížená",J675,0)</f>
        <v>0</v>
      </c>
      <c r="BG675" s="228">
        <f>IF(N675="zákl. přenesená",J675,0)</f>
        <v>0</v>
      </c>
      <c r="BH675" s="228">
        <f>IF(N675="sníž. přenesená",J675,0)</f>
        <v>0</v>
      </c>
      <c r="BI675" s="228">
        <f>IF(N675="nulová",J675,0)</f>
        <v>0</v>
      </c>
      <c r="BJ675" s="18" t="s">
        <v>82</v>
      </c>
      <c r="BK675" s="228">
        <f>ROUND(I675*H675,2)</f>
        <v>0</v>
      </c>
      <c r="BL675" s="18" t="s">
        <v>228</v>
      </c>
      <c r="BM675" s="18" t="s">
        <v>878</v>
      </c>
    </row>
    <row r="676" spans="2:47" s="1" customFormat="1" ht="12">
      <c r="B676" s="39"/>
      <c r="C676" s="40"/>
      <c r="D676" s="229" t="s">
        <v>230</v>
      </c>
      <c r="E676" s="40"/>
      <c r="F676" s="230" t="s">
        <v>873</v>
      </c>
      <c r="G676" s="40"/>
      <c r="H676" s="40"/>
      <c r="I676" s="144"/>
      <c r="J676" s="40"/>
      <c r="K676" s="40"/>
      <c r="L676" s="44"/>
      <c r="M676" s="231"/>
      <c r="N676" s="80"/>
      <c r="O676" s="80"/>
      <c r="P676" s="80"/>
      <c r="Q676" s="80"/>
      <c r="R676" s="80"/>
      <c r="S676" s="80"/>
      <c r="T676" s="81"/>
      <c r="AT676" s="18" t="s">
        <v>230</v>
      </c>
      <c r="AU676" s="18" t="s">
        <v>84</v>
      </c>
    </row>
    <row r="677" spans="2:51" s="13" customFormat="1" ht="12">
      <c r="B677" s="242"/>
      <c r="C677" s="243"/>
      <c r="D677" s="229" t="s">
        <v>232</v>
      </c>
      <c r="E677" s="244" t="s">
        <v>21</v>
      </c>
      <c r="F677" s="245" t="s">
        <v>879</v>
      </c>
      <c r="G677" s="243"/>
      <c r="H677" s="246">
        <v>649.44</v>
      </c>
      <c r="I677" s="247"/>
      <c r="J677" s="243"/>
      <c r="K677" s="243"/>
      <c r="L677" s="248"/>
      <c r="M677" s="249"/>
      <c r="N677" s="250"/>
      <c r="O677" s="250"/>
      <c r="P677" s="250"/>
      <c r="Q677" s="250"/>
      <c r="R677" s="250"/>
      <c r="S677" s="250"/>
      <c r="T677" s="251"/>
      <c r="AT677" s="252" t="s">
        <v>232</v>
      </c>
      <c r="AU677" s="252" t="s">
        <v>84</v>
      </c>
      <c r="AV677" s="13" t="s">
        <v>84</v>
      </c>
      <c r="AW677" s="13" t="s">
        <v>35</v>
      </c>
      <c r="AX677" s="13" t="s">
        <v>75</v>
      </c>
      <c r="AY677" s="252" t="s">
        <v>221</v>
      </c>
    </row>
    <row r="678" spans="2:51" s="14" customFormat="1" ht="12">
      <c r="B678" s="253"/>
      <c r="C678" s="254"/>
      <c r="D678" s="229" t="s">
        <v>232</v>
      </c>
      <c r="E678" s="255" t="s">
        <v>21</v>
      </c>
      <c r="F678" s="256" t="s">
        <v>235</v>
      </c>
      <c r="G678" s="254"/>
      <c r="H678" s="257">
        <v>649.44</v>
      </c>
      <c r="I678" s="258"/>
      <c r="J678" s="254"/>
      <c r="K678" s="254"/>
      <c r="L678" s="259"/>
      <c r="M678" s="260"/>
      <c r="N678" s="261"/>
      <c r="O678" s="261"/>
      <c r="P678" s="261"/>
      <c r="Q678" s="261"/>
      <c r="R678" s="261"/>
      <c r="S678" s="261"/>
      <c r="T678" s="262"/>
      <c r="AT678" s="263" t="s">
        <v>232</v>
      </c>
      <c r="AU678" s="263" t="s">
        <v>84</v>
      </c>
      <c r="AV678" s="14" t="s">
        <v>228</v>
      </c>
      <c r="AW678" s="14" t="s">
        <v>35</v>
      </c>
      <c r="AX678" s="14" t="s">
        <v>82</v>
      </c>
      <c r="AY678" s="263" t="s">
        <v>221</v>
      </c>
    </row>
    <row r="679" spans="2:65" s="1" customFormat="1" ht="16.5" customHeight="1">
      <c r="B679" s="39"/>
      <c r="C679" s="217" t="s">
        <v>880</v>
      </c>
      <c r="D679" s="217" t="s">
        <v>223</v>
      </c>
      <c r="E679" s="218" t="s">
        <v>881</v>
      </c>
      <c r="F679" s="219" t="s">
        <v>882</v>
      </c>
      <c r="G679" s="220" t="s">
        <v>358</v>
      </c>
      <c r="H679" s="221">
        <v>603.34</v>
      </c>
      <c r="I679" s="222"/>
      <c r="J679" s="223">
        <f>ROUND(I679*H679,2)</f>
        <v>0</v>
      </c>
      <c r="K679" s="219" t="s">
        <v>227</v>
      </c>
      <c r="L679" s="44"/>
      <c r="M679" s="224" t="s">
        <v>21</v>
      </c>
      <c r="N679" s="225" t="s">
        <v>46</v>
      </c>
      <c r="O679" s="80"/>
      <c r="P679" s="226">
        <f>O679*H679</f>
        <v>0</v>
      </c>
      <c r="Q679" s="226">
        <v>4E-05</v>
      </c>
      <c r="R679" s="226">
        <f>Q679*H679</f>
        <v>0.0241336</v>
      </c>
      <c r="S679" s="226">
        <v>0</v>
      </c>
      <c r="T679" s="227">
        <f>S679*H679</f>
        <v>0</v>
      </c>
      <c r="AR679" s="18" t="s">
        <v>228</v>
      </c>
      <c r="AT679" s="18" t="s">
        <v>223</v>
      </c>
      <c r="AU679" s="18" t="s">
        <v>84</v>
      </c>
      <c r="AY679" s="18" t="s">
        <v>221</v>
      </c>
      <c r="BE679" s="228">
        <f>IF(N679="základní",J679,0)</f>
        <v>0</v>
      </c>
      <c r="BF679" s="228">
        <f>IF(N679="snížená",J679,0)</f>
        <v>0</v>
      </c>
      <c r="BG679" s="228">
        <f>IF(N679="zákl. přenesená",J679,0)</f>
        <v>0</v>
      </c>
      <c r="BH679" s="228">
        <f>IF(N679="sníž. přenesená",J679,0)</f>
        <v>0</v>
      </c>
      <c r="BI679" s="228">
        <f>IF(N679="nulová",J679,0)</f>
        <v>0</v>
      </c>
      <c r="BJ679" s="18" t="s">
        <v>82</v>
      </c>
      <c r="BK679" s="228">
        <f>ROUND(I679*H679,2)</f>
        <v>0</v>
      </c>
      <c r="BL679" s="18" t="s">
        <v>228</v>
      </c>
      <c r="BM679" s="18" t="s">
        <v>883</v>
      </c>
    </row>
    <row r="680" spans="2:47" s="1" customFormat="1" ht="12">
      <c r="B680" s="39"/>
      <c r="C680" s="40"/>
      <c r="D680" s="229" t="s">
        <v>230</v>
      </c>
      <c r="E680" s="40"/>
      <c r="F680" s="230" t="s">
        <v>884</v>
      </c>
      <c r="G680" s="40"/>
      <c r="H680" s="40"/>
      <c r="I680" s="144"/>
      <c r="J680" s="40"/>
      <c r="K680" s="40"/>
      <c r="L680" s="44"/>
      <c r="M680" s="231"/>
      <c r="N680" s="80"/>
      <c r="O680" s="80"/>
      <c r="P680" s="80"/>
      <c r="Q680" s="80"/>
      <c r="R680" s="80"/>
      <c r="S680" s="80"/>
      <c r="T680" s="81"/>
      <c r="AT680" s="18" t="s">
        <v>230</v>
      </c>
      <c r="AU680" s="18" t="s">
        <v>84</v>
      </c>
    </row>
    <row r="681" spans="2:51" s="12" customFormat="1" ht="12">
      <c r="B681" s="232"/>
      <c r="C681" s="233"/>
      <c r="D681" s="229" t="s">
        <v>232</v>
      </c>
      <c r="E681" s="234" t="s">
        <v>21</v>
      </c>
      <c r="F681" s="235" t="s">
        <v>867</v>
      </c>
      <c r="G681" s="233"/>
      <c r="H681" s="234" t="s">
        <v>21</v>
      </c>
      <c r="I681" s="236"/>
      <c r="J681" s="233"/>
      <c r="K681" s="233"/>
      <c r="L681" s="237"/>
      <c r="M681" s="238"/>
      <c r="N681" s="239"/>
      <c r="O681" s="239"/>
      <c r="P681" s="239"/>
      <c r="Q681" s="239"/>
      <c r="R681" s="239"/>
      <c r="S681" s="239"/>
      <c r="T681" s="240"/>
      <c r="AT681" s="241" t="s">
        <v>232</v>
      </c>
      <c r="AU681" s="241" t="s">
        <v>84</v>
      </c>
      <c r="AV681" s="12" t="s">
        <v>82</v>
      </c>
      <c r="AW681" s="12" t="s">
        <v>35</v>
      </c>
      <c r="AX681" s="12" t="s">
        <v>75</v>
      </c>
      <c r="AY681" s="241" t="s">
        <v>221</v>
      </c>
    </row>
    <row r="682" spans="2:51" s="13" customFormat="1" ht="12">
      <c r="B682" s="242"/>
      <c r="C682" s="243"/>
      <c r="D682" s="229" t="s">
        <v>232</v>
      </c>
      <c r="E682" s="244" t="s">
        <v>21</v>
      </c>
      <c r="F682" s="245" t="s">
        <v>868</v>
      </c>
      <c r="G682" s="243"/>
      <c r="H682" s="246">
        <v>603.34</v>
      </c>
      <c r="I682" s="247"/>
      <c r="J682" s="243"/>
      <c r="K682" s="243"/>
      <c r="L682" s="248"/>
      <c r="M682" s="249"/>
      <c r="N682" s="250"/>
      <c r="O682" s="250"/>
      <c r="P682" s="250"/>
      <c r="Q682" s="250"/>
      <c r="R682" s="250"/>
      <c r="S682" s="250"/>
      <c r="T682" s="251"/>
      <c r="AT682" s="252" t="s">
        <v>232</v>
      </c>
      <c r="AU682" s="252" t="s">
        <v>84</v>
      </c>
      <c r="AV682" s="13" t="s">
        <v>84</v>
      </c>
      <c r="AW682" s="13" t="s">
        <v>35</v>
      </c>
      <c r="AX682" s="13" t="s">
        <v>75</v>
      </c>
      <c r="AY682" s="252" t="s">
        <v>221</v>
      </c>
    </row>
    <row r="683" spans="2:51" s="14" customFormat="1" ht="12">
      <c r="B683" s="253"/>
      <c r="C683" s="254"/>
      <c r="D683" s="229" t="s">
        <v>232</v>
      </c>
      <c r="E683" s="255" t="s">
        <v>21</v>
      </c>
      <c r="F683" s="256" t="s">
        <v>235</v>
      </c>
      <c r="G683" s="254"/>
      <c r="H683" s="257">
        <v>603.34</v>
      </c>
      <c r="I683" s="258"/>
      <c r="J683" s="254"/>
      <c r="K683" s="254"/>
      <c r="L683" s="259"/>
      <c r="M683" s="260"/>
      <c r="N683" s="261"/>
      <c r="O683" s="261"/>
      <c r="P683" s="261"/>
      <c r="Q683" s="261"/>
      <c r="R683" s="261"/>
      <c r="S683" s="261"/>
      <c r="T683" s="262"/>
      <c r="AT683" s="263" t="s">
        <v>232</v>
      </c>
      <c r="AU683" s="263" t="s">
        <v>84</v>
      </c>
      <c r="AV683" s="14" t="s">
        <v>228</v>
      </c>
      <c r="AW683" s="14" t="s">
        <v>35</v>
      </c>
      <c r="AX683" s="14" t="s">
        <v>82</v>
      </c>
      <c r="AY683" s="263" t="s">
        <v>221</v>
      </c>
    </row>
    <row r="684" spans="2:65" s="1" customFormat="1" ht="16.5" customHeight="1">
      <c r="B684" s="39"/>
      <c r="C684" s="217" t="s">
        <v>885</v>
      </c>
      <c r="D684" s="217" t="s">
        <v>223</v>
      </c>
      <c r="E684" s="218" t="s">
        <v>886</v>
      </c>
      <c r="F684" s="219" t="s">
        <v>887</v>
      </c>
      <c r="G684" s="220" t="s">
        <v>888</v>
      </c>
      <c r="H684" s="221">
        <v>120</v>
      </c>
      <c r="I684" s="222"/>
      <c r="J684" s="223">
        <f>ROUND(I684*H684,2)</f>
        <v>0</v>
      </c>
      <c r="K684" s="219" t="s">
        <v>365</v>
      </c>
      <c r="L684" s="44"/>
      <c r="M684" s="224" t="s">
        <v>21</v>
      </c>
      <c r="N684" s="225" t="s">
        <v>46</v>
      </c>
      <c r="O684" s="80"/>
      <c r="P684" s="226">
        <f>O684*H684</f>
        <v>0</v>
      </c>
      <c r="Q684" s="226">
        <v>0</v>
      </c>
      <c r="R684" s="226">
        <f>Q684*H684</f>
        <v>0</v>
      </c>
      <c r="S684" s="226">
        <v>0</v>
      </c>
      <c r="T684" s="227">
        <f>S684*H684</f>
        <v>0</v>
      </c>
      <c r="AR684" s="18" t="s">
        <v>228</v>
      </c>
      <c r="AT684" s="18" t="s">
        <v>223</v>
      </c>
      <c r="AU684" s="18" t="s">
        <v>84</v>
      </c>
      <c r="AY684" s="18" t="s">
        <v>221</v>
      </c>
      <c r="BE684" s="228">
        <f>IF(N684="základní",J684,0)</f>
        <v>0</v>
      </c>
      <c r="BF684" s="228">
        <f>IF(N684="snížená",J684,0)</f>
        <v>0</v>
      </c>
      <c r="BG684" s="228">
        <f>IF(N684="zákl. přenesená",J684,0)</f>
        <v>0</v>
      </c>
      <c r="BH684" s="228">
        <f>IF(N684="sníž. přenesená",J684,0)</f>
        <v>0</v>
      </c>
      <c r="BI684" s="228">
        <f>IF(N684="nulová",J684,0)</f>
        <v>0</v>
      </c>
      <c r="BJ684" s="18" t="s">
        <v>82</v>
      </c>
      <c r="BK684" s="228">
        <f>ROUND(I684*H684,2)</f>
        <v>0</v>
      </c>
      <c r="BL684" s="18" t="s">
        <v>228</v>
      </c>
      <c r="BM684" s="18" t="s">
        <v>889</v>
      </c>
    </row>
    <row r="685" spans="2:51" s="12" customFormat="1" ht="12">
      <c r="B685" s="232"/>
      <c r="C685" s="233"/>
      <c r="D685" s="229" t="s">
        <v>232</v>
      </c>
      <c r="E685" s="234" t="s">
        <v>21</v>
      </c>
      <c r="F685" s="235" t="s">
        <v>890</v>
      </c>
      <c r="G685" s="233"/>
      <c r="H685" s="234" t="s">
        <v>21</v>
      </c>
      <c r="I685" s="236"/>
      <c r="J685" s="233"/>
      <c r="K685" s="233"/>
      <c r="L685" s="237"/>
      <c r="M685" s="238"/>
      <c r="N685" s="239"/>
      <c r="O685" s="239"/>
      <c r="P685" s="239"/>
      <c r="Q685" s="239"/>
      <c r="R685" s="239"/>
      <c r="S685" s="239"/>
      <c r="T685" s="240"/>
      <c r="AT685" s="241" t="s">
        <v>232</v>
      </c>
      <c r="AU685" s="241" t="s">
        <v>84</v>
      </c>
      <c r="AV685" s="12" t="s">
        <v>82</v>
      </c>
      <c r="AW685" s="12" t="s">
        <v>35</v>
      </c>
      <c r="AX685" s="12" t="s">
        <v>75</v>
      </c>
      <c r="AY685" s="241" t="s">
        <v>221</v>
      </c>
    </row>
    <row r="686" spans="2:51" s="13" customFormat="1" ht="12">
      <c r="B686" s="242"/>
      <c r="C686" s="243"/>
      <c r="D686" s="229" t="s">
        <v>232</v>
      </c>
      <c r="E686" s="244" t="s">
        <v>21</v>
      </c>
      <c r="F686" s="245" t="s">
        <v>891</v>
      </c>
      <c r="G686" s="243"/>
      <c r="H686" s="246">
        <v>120</v>
      </c>
      <c r="I686" s="247"/>
      <c r="J686" s="243"/>
      <c r="K686" s="243"/>
      <c r="L686" s="248"/>
      <c r="M686" s="249"/>
      <c r="N686" s="250"/>
      <c r="O686" s="250"/>
      <c r="P686" s="250"/>
      <c r="Q686" s="250"/>
      <c r="R686" s="250"/>
      <c r="S686" s="250"/>
      <c r="T686" s="251"/>
      <c r="AT686" s="252" t="s">
        <v>232</v>
      </c>
      <c r="AU686" s="252" t="s">
        <v>84</v>
      </c>
      <c r="AV686" s="13" t="s">
        <v>84</v>
      </c>
      <c r="AW686" s="13" t="s">
        <v>35</v>
      </c>
      <c r="AX686" s="13" t="s">
        <v>75</v>
      </c>
      <c r="AY686" s="252" t="s">
        <v>221</v>
      </c>
    </row>
    <row r="687" spans="2:51" s="14" customFormat="1" ht="12">
      <c r="B687" s="253"/>
      <c r="C687" s="254"/>
      <c r="D687" s="229" t="s">
        <v>232</v>
      </c>
      <c r="E687" s="255" t="s">
        <v>21</v>
      </c>
      <c r="F687" s="256" t="s">
        <v>235</v>
      </c>
      <c r="G687" s="254"/>
      <c r="H687" s="257">
        <v>120</v>
      </c>
      <c r="I687" s="258"/>
      <c r="J687" s="254"/>
      <c r="K687" s="254"/>
      <c r="L687" s="259"/>
      <c r="M687" s="260"/>
      <c r="N687" s="261"/>
      <c r="O687" s="261"/>
      <c r="P687" s="261"/>
      <c r="Q687" s="261"/>
      <c r="R687" s="261"/>
      <c r="S687" s="261"/>
      <c r="T687" s="262"/>
      <c r="AT687" s="263" t="s">
        <v>232</v>
      </c>
      <c r="AU687" s="263" t="s">
        <v>84</v>
      </c>
      <c r="AV687" s="14" t="s">
        <v>228</v>
      </c>
      <c r="AW687" s="14" t="s">
        <v>35</v>
      </c>
      <c r="AX687" s="14" t="s">
        <v>82</v>
      </c>
      <c r="AY687" s="263" t="s">
        <v>221</v>
      </c>
    </row>
    <row r="688" spans="2:65" s="1" customFormat="1" ht="22.5" customHeight="1">
      <c r="B688" s="39"/>
      <c r="C688" s="217" t="s">
        <v>892</v>
      </c>
      <c r="D688" s="217" t="s">
        <v>223</v>
      </c>
      <c r="E688" s="218" t="s">
        <v>893</v>
      </c>
      <c r="F688" s="219" t="s">
        <v>894</v>
      </c>
      <c r="G688" s="220" t="s">
        <v>358</v>
      </c>
      <c r="H688" s="221">
        <v>160.328</v>
      </c>
      <c r="I688" s="222"/>
      <c r="J688" s="223">
        <f>ROUND(I688*H688,2)</f>
        <v>0</v>
      </c>
      <c r="K688" s="219" t="s">
        <v>227</v>
      </c>
      <c r="L688" s="44"/>
      <c r="M688" s="224" t="s">
        <v>21</v>
      </c>
      <c r="N688" s="225" t="s">
        <v>46</v>
      </c>
      <c r="O688" s="80"/>
      <c r="P688" s="226">
        <f>O688*H688</f>
        <v>0</v>
      </c>
      <c r="Q688" s="226">
        <v>0.00063</v>
      </c>
      <c r="R688" s="226">
        <f>Q688*H688</f>
        <v>0.10100664000000001</v>
      </c>
      <c r="S688" s="226">
        <v>0</v>
      </c>
      <c r="T688" s="227">
        <f>S688*H688</f>
        <v>0</v>
      </c>
      <c r="AR688" s="18" t="s">
        <v>228</v>
      </c>
      <c r="AT688" s="18" t="s">
        <v>223</v>
      </c>
      <c r="AU688" s="18" t="s">
        <v>84</v>
      </c>
      <c r="AY688" s="18" t="s">
        <v>221</v>
      </c>
      <c r="BE688" s="228">
        <f>IF(N688="základní",J688,0)</f>
        <v>0</v>
      </c>
      <c r="BF688" s="228">
        <f>IF(N688="snížená",J688,0)</f>
        <v>0</v>
      </c>
      <c r="BG688" s="228">
        <f>IF(N688="zákl. přenesená",J688,0)</f>
        <v>0</v>
      </c>
      <c r="BH688" s="228">
        <f>IF(N688="sníž. přenesená",J688,0)</f>
        <v>0</v>
      </c>
      <c r="BI688" s="228">
        <f>IF(N688="nulová",J688,0)</f>
        <v>0</v>
      </c>
      <c r="BJ688" s="18" t="s">
        <v>82</v>
      </c>
      <c r="BK688" s="228">
        <f>ROUND(I688*H688,2)</f>
        <v>0</v>
      </c>
      <c r="BL688" s="18" t="s">
        <v>228</v>
      </c>
      <c r="BM688" s="18" t="s">
        <v>895</v>
      </c>
    </row>
    <row r="689" spans="2:51" s="12" customFormat="1" ht="12">
      <c r="B689" s="232"/>
      <c r="C689" s="233"/>
      <c r="D689" s="229" t="s">
        <v>232</v>
      </c>
      <c r="E689" s="234" t="s">
        <v>21</v>
      </c>
      <c r="F689" s="235" t="s">
        <v>251</v>
      </c>
      <c r="G689" s="233"/>
      <c r="H689" s="234" t="s">
        <v>21</v>
      </c>
      <c r="I689" s="236"/>
      <c r="J689" s="233"/>
      <c r="K689" s="233"/>
      <c r="L689" s="237"/>
      <c r="M689" s="238"/>
      <c r="N689" s="239"/>
      <c r="O689" s="239"/>
      <c r="P689" s="239"/>
      <c r="Q689" s="239"/>
      <c r="R689" s="239"/>
      <c r="S689" s="239"/>
      <c r="T689" s="240"/>
      <c r="AT689" s="241" t="s">
        <v>232</v>
      </c>
      <c r="AU689" s="241" t="s">
        <v>84</v>
      </c>
      <c r="AV689" s="12" t="s">
        <v>82</v>
      </c>
      <c r="AW689" s="12" t="s">
        <v>35</v>
      </c>
      <c r="AX689" s="12" t="s">
        <v>75</v>
      </c>
      <c r="AY689" s="241" t="s">
        <v>221</v>
      </c>
    </row>
    <row r="690" spans="2:51" s="13" customFormat="1" ht="12">
      <c r="B690" s="242"/>
      <c r="C690" s="243"/>
      <c r="D690" s="229" t="s">
        <v>232</v>
      </c>
      <c r="E690" s="244" t="s">
        <v>21</v>
      </c>
      <c r="F690" s="245" t="s">
        <v>896</v>
      </c>
      <c r="G690" s="243"/>
      <c r="H690" s="246">
        <v>80.291</v>
      </c>
      <c r="I690" s="247"/>
      <c r="J690" s="243"/>
      <c r="K690" s="243"/>
      <c r="L690" s="248"/>
      <c r="M690" s="249"/>
      <c r="N690" s="250"/>
      <c r="O690" s="250"/>
      <c r="P690" s="250"/>
      <c r="Q690" s="250"/>
      <c r="R690" s="250"/>
      <c r="S690" s="250"/>
      <c r="T690" s="251"/>
      <c r="AT690" s="252" t="s">
        <v>232</v>
      </c>
      <c r="AU690" s="252" t="s">
        <v>84</v>
      </c>
      <c r="AV690" s="13" t="s">
        <v>84</v>
      </c>
      <c r="AW690" s="13" t="s">
        <v>35</v>
      </c>
      <c r="AX690" s="13" t="s">
        <v>75</v>
      </c>
      <c r="AY690" s="252" t="s">
        <v>221</v>
      </c>
    </row>
    <row r="691" spans="2:51" s="13" customFormat="1" ht="12">
      <c r="B691" s="242"/>
      <c r="C691" s="243"/>
      <c r="D691" s="229" t="s">
        <v>232</v>
      </c>
      <c r="E691" s="244" t="s">
        <v>21</v>
      </c>
      <c r="F691" s="245" t="s">
        <v>897</v>
      </c>
      <c r="G691" s="243"/>
      <c r="H691" s="246">
        <v>-13.511</v>
      </c>
      <c r="I691" s="247"/>
      <c r="J691" s="243"/>
      <c r="K691" s="243"/>
      <c r="L691" s="248"/>
      <c r="M691" s="249"/>
      <c r="N691" s="250"/>
      <c r="O691" s="250"/>
      <c r="P691" s="250"/>
      <c r="Q691" s="250"/>
      <c r="R691" s="250"/>
      <c r="S691" s="250"/>
      <c r="T691" s="251"/>
      <c r="AT691" s="252" t="s">
        <v>232</v>
      </c>
      <c r="AU691" s="252" t="s">
        <v>84</v>
      </c>
      <c r="AV691" s="13" t="s">
        <v>84</v>
      </c>
      <c r="AW691" s="13" t="s">
        <v>35</v>
      </c>
      <c r="AX691" s="13" t="s">
        <v>75</v>
      </c>
      <c r="AY691" s="252" t="s">
        <v>221</v>
      </c>
    </row>
    <row r="692" spans="2:51" s="12" customFormat="1" ht="12">
      <c r="B692" s="232"/>
      <c r="C692" s="233"/>
      <c r="D692" s="229" t="s">
        <v>232</v>
      </c>
      <c r="E692" s="234" t="s">
        <v>21</v>
      </c>
      <c r="F692" s="235" t="s">
        <v>700</v>
      </c>
      <c r="G692" s="233"/>
      <c r="H692" s="234" t="s">
        <v>21</v>
      </c>
      <c r="I692" s="236"/>
      <c r="J692" s="233"/>
      <c r="K692" s="233"/>
      <c r="L692" s="237"/>
      <c r="M692" s="238"/>
      <c r="N692" s="239"/>
      <c r="O692" s="239"/>
      <c r="P692" s="239"/>
      <c r="Q692" s="239"/>
      <c r="R692" s="239"/>
      <c r="S692" s="239"/>
      <c r="T692" s="240"/>
      <c r="AT692" s="241" t="s">
        <v>232</v>
      </c>
      <c r="AU692" s="241" t="s">
        <v>84</v>
      </c>
      <c r="AV692" s="12" t="s">
        <v>82</v>
      </c>
      <c r="AW692" s="12" t="s">
        <v>35</v>
      </c>
      <c r="AX692" s="12" t="s">
        <v>75</v>
      </c>
      <c r="AY692" s="241" t="s">
        <v>221</v>
      </c>
    </row>
    <row r="693" spans="2:51" s="13" customFormat="1" ht="12">
      <c r="B693" s="242"/>
      <c r="C693" s="243"/>
      <c r="D693" s="229" t="s">
        <v>232</v>
      </c>
      <c r="E693" s="244" t="s">
        <v>21</v>
      </c>
      <c r="F693" s="245" t="s">
        <v>898</v>
      </c>
      <c r="G693" s="243"/>
      <c r="H693" s="246">
        <v>9.12</v>
      </c>
      <c r="I693" s="247"/>
      <c r="J693" s="243"/>
      <c r="K693" s="243"/>
      <c r="L693" s="248"/>
      <c r="M693" s="249"/>
      <c r="N693" s="250"/>
      <c r="O693" s="250"/>
      <c r="P693" s="250"/>
      <c r="Q693" s="250"/>
      <c r="R693" s="250"/>
      <c r="S693" s="250"/>
      <c r="T693" s="251"/>
      <c r="AT693" s="252" t="s">
        <v>232</v>
      </c>
      <c r="AU693" s="252" t="s">
        <v>84</v>
      </c>
      <c r="AV693" s="13" t="s">
        <v>84</v>
      </c>
      <c r="AW693" s="13" t="s">
        <v>35</v>
      </c>
      <c r="AX693" s="13" t="s">
        <v>75</v>
      </c>
      <c r="AY693" s="252" t="s">
        <v>221</v>
      </c>
    </row>
    <row r="694" spans="2:51" s="13" customFormat="1" ht="12">
      <c r="B694" s="242"/>
      <c r="C694" s="243"/>
      <c r="D694" s="229" t="s">
        <v>232</v>
      </c>
      <c r="E694" s="244" t="s">
        <v>21</v>
      </c>
      <c r="F694" s="245" t="s">
        <v>899</v>
      </c>
      <c r="G694" s="243"/>
      <c r="H694" s="246">
        <v>84.428</v>
      </c>
      <c r="I694" s="247"/>
      <c r="J694" s="243"/>
      <c r="K694" s="243"/>
      <c r="L694" s="248"/>
      <c r="M694" s="249"/>
      <c r="N694" s="250"/>
      <c r="O694" s="250"/>
      <c r="P694" s="250"/>
      <c r="Q694" s="250"/>
      <c r="R694" s="250"/>
      <c r="S694" s="250"/>
      <c r="T694" s="251"/>
      <c r="AT694" s="252" t="s">
        <v>232</v>
      </c>
      <c r="AU694" s="252" t="s">
        <v>84</v>
      </c>
      <c r="AV694" s="13" t="s">
        <v>84</v>
      </c>
      <c r="AW694" s="13" t="s">
        <v>35</v>
      </c>
      <c r="AX694" s="13" t="s">
        <v>75</v>
      </c>
      <c r="AY694" s="252" t="s">
        <v>221</v>
      </c>
    </row>
    <row r="695" spans="2:51" s="14" customFormat="1" ht="12">
      <c r="B695" s="253"/>
      <c r="C695" s="254"/>
      <c r="D695" s="229" t="s">
        <v>232</v>
      </c>
      <c r="E695" s="255" t="s">
        <v>21</v>
      </c>
      <c r="F695" s="256" t="s">
        <v>235</v>
      </c>
      <c r="G695" s="254"/>
      <c r="H695" s="257">
        <v>160.328</v>
      </c>
      <c r="I695" s="258"/>
      <c r="J695" s="254"/>
      <c r="K695" s="254"/>
      <c r="L695" s="259"/>
      <c r="M695" s="260"/>
      <c r="N695" s="261"/>
      <c r="O695" s="261"/>
      <c r="P695" s="261"/>
      <c r="Q695" s="261"/>
      <c r="R695" s="261"/>
      <c r="S695" s="261"/>
      <c r="T695" s="262"/>
      <c r="AT695" s="263" t="s">
        <v>232</v>
      </c>
      <c r="AU695" s="263" t="s">
        <v>84</v>
      </c>
      <c r="AV695" s="14" t="s">
        <v>228</v>
      </c>
      <c r="AW695" s="14" t="s">
        <v>35</v>
      </c>
      <c r="AX695" s="14" t="s">
        <v>82</v>
      </c>
      <c r="AY695" s="263" t="s">
        <v>221</v>
      </c>
    </row>
    <row r="696" spans="2:65" s="1" customFormat="1" ht="22.5" customHeight="1">
      <c r="B696" s="39"/>
      <c r="C696" s="217" t="s">
        <v>900</v>
      </c>
      <c r="D696" s="217" t="s">
        <v>223</v>
      </c>
      <c r="E696" s="218" t="s">
        <v>901</v>
      </c>
      <c r="F696" s="219" t="s">
        <v>902</v>
      </c>
      <c r="G696" s="220" t="s">
        <v>903</v>
      </c>
      <c r="H696" s="221">
        <v>1</v>
      </c>
      <c r="I696" s="222"/>
      <c r="J696" s="223">
        <f>ROUND(I696*H696,2)</f>
        <v>0</v>
      </c>
      <c r="K696" s="219" t="s">
        <v>365</v>
      </c>
      <c r="L696" s="44"/>
      <c r="M696" s="224" t="s">
        <v>21</v>
      </c>
      <c r="N696" s="225" t="s">
        <v>46</v>
      </c>
      <c r="O696" s="80"/>
      <c r="P696" s="226">
        <f>O696*H696</f>
        <v>0</v>
      </c>
      <c r="Q696" s="226">
        <v>0</v>
      </c>
      <c r="R696" s="226">
        <f>Q696*H696</f>
        <v>0</v>
      </c>
      <c r="S696" s="226">
        <v>0</v>
      </c>
      <c r="T696" s="227">
        <f>S696*H696</f>
        <v>0</v>
      </c>
      <c r="AR696" s="18" t="s">
        <v>228</v>
      </c>
      <c r="AT696" s="18" t="s">
        <v>223</v>
      </c>
      <c r="AU696" s="18" t="s">
        <v>84</v>
      </c>
      <c r="AY696" s="18" t="s">
        <v>221</v>
      </c>
      <c r="BE696" s="228">
        <f>IF(N696="základní",J696,0)</f>
        <v>0</v>
      </c>
      <c r="BF696" s="228">
        <f>IF(N696="snížená",J696,0)</f>
        <v>0</v>
      </c>
      <c r="BG696" s="228">
        <f>IF(N696="zákl. přenesená",J696,0)</f>
        <v>0</v>
      </c>
      <c r="BH696" s="228">
        <f>IF(N696="sníž. přenesená",J696,0)</f>
        <v>0</v>
      </c>
      <c r="BI696" s="228">
        <f>IF(N696="nulová",J696,0)</f>
        <v>0</v>
      </c>
      <c r="BJ696" s="18" t="s">
        <v>82</v>
      </c>
      <c r="BK696" s="228">
        <f>ROUND(I696*H696,2)</f>
        <v>0</v>
      </c>
      <c r="BL696" s="18" t="s">
        <v>228</v>
      </c>
      <c r="BM696" s="18" t="s">
        <v>904</v>
      </c>
    </row>
    <row r="697" spans="2:65" s="1" customFormat="1" ht="16.5" customHeight="1">
      <c r="B697" s="39"/>
      <c r="C697" s="217" t="s">
        <v>905</v>
      </c>
      <c r="D697" s="217" t="s">
        <v>223</v>
      </c>
      <c r="E697" s="218" t="s">
        <v>906</v>
      </c>
      <c r="F697" s="219" t="s">
        <v>907</v>
      </c>
      <c r="G697" s="220" t="s">
        <v>421</v>
      </c>
      <c r="H697" s="221">
        <v>128</v>
      </c>
      <c r="I697" s="222"/>
      <c r="J697" s="223">
        <f>ROUND(I697*H697,2)</f>
        <v>0</v>
      </c>
      <c r="K697" s="219" t="s">
        <v>227</v>
      </c>
      <c r="L697" s="44"/>
      <c r="M697" s="224" t="s">
        <v>21</v>
      </c>
      <c r="N697" s="225" t="s">
        <v>46</v>
      </c>
      <c r="O697" s="80"/>
      <c r="P697" s="226">
        <f>O697*H697</f>
        <v>0</v>
      </c>
      <c r="Q697" s="226">
        <v>1E-05</v>
      </c>
      <c r="R697" s="226">
        <f>Q697*H697</f>
        <v>0.00128</v>
      </c>
      <c r="S697" s="226">
        <v>0</v>
      </c>
      <c r="T697" s="227">
        <f>S697*H697</f>
        <v>0</v>
      </c>
      <c r="AR697" s="18" t="s">
        <v>228</v>
      </c>
      <c r="AT697" s="18" t="s">
        <v>223</v>
      </c>
      <c r="AU697" s="18" t="s">
        <v>84</v>
      </c>
      <c r="AY697" s="18" t="s">
        <v>221</v>
      </c>
      <c r="BE697" s="228">
        <f>IF(N697="základní",J697,0)</f>
        <v>0</v>
      </c>
      <c r="BF697" s="228">
        <f>IF(N697="snížená",J697,0)</f>
        <v>0</v>
      </c>
      <c r="BG697" s="228">
        <f>IF(N697="zákl. přenesená",J697,0)</f>
        <v>0</v>
      </c>
      <c r="BH697" s="228">
        <f>IF(N697="sníž. přenesená",J697,0)</f>
        <v>0</v>
      </c>
      <c r="BI697" s="228">
        <f>IF(N697="nulová",J697,0)</f>
        <v>0</v>
      </c>
      <c r="BJ697" s="18" t="s">
        <v>82</v>
      </c>
      <c r="BK697" s="228">
        <f>ROUND(I697*H697,2)</f>
        <v>0</v>
      </c>
      <c r="BL697" s="18" t="s">
        <v>228</v>
      </c>
      <c r="BM697" s="18" t="s">
        <v>908</v>
      </c>
    </row>
    <row r="698" spans="2:47" s="1" customFormat="1" ht="12">
      <c r="B698" s="39"/>
      <c r="C698" s="40"/>
      <c r="D698" s="229" t="s">
        <v>230</v>
      </c>
      <c r="E698" s="40"/>
      <c r="F698" s="230" t="s">
        <v>909</v>
      </c>
      <c r="G698" s="40"/>
      <c r="H698" s="40"/>
      <c r="I698" s="144"/>
      <c r="J698" s="40"/>
      <c r="K698" s="40"/>
      <c r="L698" s="44"/>
      <c r="M698" s="231"/>
      <c r="N698" s="80"/>
      <c r="O698" s="80"/>
      <c r="P698" s="80"/>
      <c r="Q698" s="80"/>
      <c r="R698" s="80"/>
      <c r="S698" s="80"/>
      <c r="T698" s="81"/>
      <c r="AT698" s="18" t="s">
        <v>230</v>
      </c>
      <c r="AU698" s="18" t="s">
        <v>84</v>
      </c>
    </row>
    <row r="699" spans="2:51" s="12" customFormat="1" ht="12">
      <c r="B699" s="232"/>
      <c r="C699" s="233"/>
      <c r="D699" s="229" t="s">
        <v>232</v>
      </c>
      <c r="E699" s="234" t="s">
        <v>21</v>
      </c>
      <c r="F699" s="235" t="s">
        <v>910</v>
      </c>
      <c r="G699" s="233"/>
      <c r="H699" s="234" t="s">
        <v>21</v>
      </c>
      <c r="I699" s="236"/>
      <c r="J699" s="233"/>
      <c r="K699" s="233"/>
      <c r="L699" s="237"/>
      <c r="M699" s="238"/>
      <c r="N699" s="239"/>
      <c r="O699" s="239"/>
      <c r="P699" s="239"/>
      <c r="Q699" s="239"/>
      <c r="R699" s="239"/>
      <c r="S699" s="239"/>
      <c r="T699" s="240"/>
      <c r="AT699" s="241" t="s">
        <v>232</v>
      </c>
      <c r="AU699" s="241" t="s">
        <v>84</v>
      </c>
      <c r="AV699" s="12" t="s">
        <v>82</v>
      </c>
      <c r="AW699" s="12" t="s">
        <v>35</v>
      </c>
      <c r="AX699" s="12" t="s">
        <v>75</v>
      </c>
      <c r="AY699" s="241" t="s">
        <v>221</v>
      </c>
    </row>
    <row r="700" spans="2:51" s="13" customFormat="1" ht="12">
      <c r="B700" s="242"/>
      <c r="C700" s="243"/>
      <c r="D700" s="229" t="s">
        <v>232</v>
      </c>
      <c r="E700" s="244" t="s">
        <v>21</v>
      </c>
      <c r="F700" s="245" t="s">
        <v>911</v>
      </c>
      <c r="G700" s="243"/>
      <c r="H700" s="246">
        <v>128</v>
      </c>
      <c r="I700" s="247"/>
      <c r="J700" s="243"/>
      <c r="K700" s="243"/>
      <c r="L700" s="248"/>
      <c r="M700" s="249"/>
      <c r="N700" s="250"/>
      <c r="O700" s="250"/>
      <c r="P700" s="250"/>
      <c r="Q700" s="250"/>
      <c r="R700" s="250"/>
      <c r="S700" s="250"/>
      <c r="T700" s="251"/>
      <c r="AT700" s="252" t="s">
        <v>232</v>
      </c>
      <c r="AU700" s="252" t="s">
        <v>84</v>
      </c>
      <c r="AV700" s="13" t="s">
        <v>84</v>
      </c>
      <c r="AW700" s="13" t="s">
        <v>35</v>
      </c>
      <c r="AX700" s="13" t="s">
        <v>75</v>
      </c>
      <c r="AY700" s="252" t="s">
        <v>221</v>
      </c>
    </row>
    <row r="701" spans="2:51" s="14" customFormat="1" ht="12">
      <c r="B701" s="253"/>
      <c r="C701" s="254"/>
      <c r="D701" s="229" t="s">
        <v>232</v>
      </c>
      <c r="E701" s="255" t="s">
        <v>21</v>
      </c>
      <c r="F701" s="256" t="s">
        <v>235</v>
      </c>
      <c r="G701" s="254"/>
      <c r="H701" s="257">
        <v>128</v>
      </c>
      <c r="I701" s="258"/>
      <c r="J701" s="254"/>
      <c r="K701" s="254"/>
      <c r="L701" s="259"/>
      <c r="M701" s="260"/>
      <c r="N701" s="261"/>
      <c r="O701" s="261"/>
      <c r="P701" s="261"/>
      <c r="Q701" s="261"/>
      <c r="R701" s="261"/>
      <c r="S701" s="261"/>
      <c r="T701" s="262"/>
      <c r="AT701" s="263" t="s">
        <v>232</v>
      </c>
      <c r="AU701" s="263" t="s">
        <v>84</v>
      </c>
      <c r="AV701" s="14" t="s">
        <v>228</v>
      </c>
      <c r="AW701" s="14" t="s">
        <v>35</v>
      </c>
      <c r="AX701" s="14" t="s">
        <v>82</v>
      </c>
      <c r="AY701" s="263" t="s">
        <v>221</v>
      </c>
    </row>
    <row r="702" spans="2:65" s="1" customFormat="1" ht="16.5" customHeight="1">
      <c r="B702" s="39"/>
      <c r="C702" s="217" t="s">
        <v>694</v>
      </c>
      <c r="D702" s="217" t="s">
        <v>223</v>
      </c>
      <c r="E702" s="218" t="s">
        <v>912</v>
      </c>
      <c r="F702" s="219" t="s">
        <v>913</v>
      </c>
      <c r="G702" s="220" t="s">
        <v>421</v>
      </c>
      <c r="H702" s="221">
        <v>110</v>
      </c>
      <c r="I702" s="222"/>
      <c r="J702" s="223">
        <f>ROUND(I702*H702,2)</f>
        <v>0</v>
      </c>
      <c r="K702" s="219" t="s">
        <v>227</v>
      </c>
      <c r="L702" s="44"/>
      <c r="M702" s="224" t="s">
        <v>21</v>
      </c>
      <c r="N702" s="225" t="s">
        <v>46</v>
      </c>
      <c r="O702" s="80"/>
      <c r="P702" s="226">
        <f>O702*H702</f>
        <v>0</v>
      </c>
      <c r="Q702" s="226">
        <v>0.00022</v>
      </c>
      <c r="R702" s="226">
        <f>Q702*H702</f>
        <v>0.0242</v>
      </c>
      <c r="S702" s="226">
        <v>0</v>
      </c>
      <c r="T702" s="227">
        <f>S702*H702</f>
        <v>0</v>
      </c>
      <c r="AR702" s="18" t="s">
        <v>228</v>
      </c>
      <c r="AT702" s="18" t="s">
        <v>223</v>
      </c>
      <c r="AU702" s="18" t="s">
        <v>84</v>
      </c>
      <c r="AY702" s="18" t="s">
        <v>221</v>
      </c>
      <c r="BE702" s="228">
        <f>IF(N702="základní",J702,0)</f>
        <v>0</v>
      </c>
      <c r="BF702" s="228">
        <f>IF(N702="snížená",J702,0)</f>
        <v>0</v>
      </c>
      <c r="BG702" s="228">
        <f>IF(N702="zákl. přenesená",J702,0)</f>
        <v>0</v>
      </c>
      <c r="BH702" s="228">
        <f>IF(N702="sníž. přenesená",J702,0)</f>
        <v>0</v>
      </c>
      <c r="BI702" s="228">
        <f>IF(N702="nulová",J702,0)</f>
        <v>0</v>
      </c>
      <c r="BJ702" s="18" t="s">
        <v>82</v>
      </c>
      <c r="BK702" s="228">
        <f>ROUND(I702*H702,2)</f>
        <v>0</v>
      </c>
      <c r="BL702" s="18" t="s">
        <v>228</v>
      </c>
      <c r="BM702" s="18" t="s">
        <v>914</v>
      </c>
    </row>
    <row r="703" spans="2:47" s="1" customFormat="1" ht="12">
      <c r="B703" s="39"/>
      <c r="C703" s="40"/>
      <c r="D703" s="229" t="s">
        <v>230</v>
      </c>
      <c r="E703" s="40"/>
      <c r="F703" s="230" t="s">
        <v>909</v>
      </c>
      <c r="G703" s="40"/>
      <c r="H703" s="40"/>
      <c r="I703" s="144"/>
      <c r="J703" s="40"/>
      <c r="K703" s="40"/>
      <c r="L703" s="44"/>
      <c r="M703" s="231"/>
      <c r="N703" s="80"/>
      <c r="O703" s="80"/>
      <c r="P703" s="80"/>
      <c r="Q703" s="80"/>
      <c r="R703" s="80"/>
      <c r="S703" s="80"/>
      <c r="T703" s="81"/>
      <c r="AT703" s="18" t="s">
        <v>230</v>
      </c>
      <c r="AU703" s="18" t="s">
        <v>84</v>
      </c>
    </row>
    <row r="704" spans="2:51" s="13" customFormat="1" ht="12">
      <c r="B704" s="242"/>
      <c r="C704" s="243"/>
      <c r="D704" s="229" t="s">
        <v>232</v>
      </c>
      <c r="E704" s="244" t="s">
        <v>21</v>
      </c>
      <c r="F704" s="245" t="s">
        <v>915</v>
      </c>
      <c r="G704" s="243"/>
      <c r="H704" s="246">
        <v>110</v>
      </c>
      <c r="I704" s="247"/>
      <c r="J704" s="243"/>
      <c r="K704" s="243"/>
      <c r="L704" s="248"/>
      <c r="M704" s="249"/>
      <c r="N704" s="250"/>
      <c r="O704" s="250"/>
      <c r="P704" s="250"/>
      <c r="Q704" s="250"/>
      <c r="R704" s="250"/>
      <c r="S704" s="250"/>
      <c r="T704" s="251"/>
      <c r="AT704" s="252" t="s">
        <v>232</v>
      </c>
      <c r="AU704" s="252" t="s">
        <v>84</v>
      </c>
      <c r="AV704" s="13" t="s">
        <v>84</v>
      </c>
      <c r="AW704" s="13" t="s">
        <v>35</v>
      </c>
      <c r="AX704" s="13" t="s">
        <v>75</v>
      </c>
      <c r="AY704" s="252" t="s">
        <v>221</v>
      </c>
    </row>
    <row r="705" spans="2:51" s="14" customFormat="1" ht="12">
      <c r="B705" s="253"/>
      <c r="C705" s="254"/>
      <c r="D705" s="229" t="s">
        <v>232</v>
      </c>
      <c r="E705" s="255" t="s">
        <v>21</v>
      </c>
      <c r="F705" s="256" t="s">
        <v>235</v>
      </c>
      <c r="G705" s="254"/>
      <c r="H705" s="257">
        <v>110</v>
      </c>
      <c r="I705" s="258"/>
      <c r="J705" s="254"/>
      <c r="K705" s="254"/>
      <c r="L705" s="259"/>
      <c r="M705" s="260"/>
      <c r="N705" s="261"/>
      <c r="O705" s="261"/>
      <c r="P705" s="261"/>
      <c r="Q705" s="261"/>
      <c r="R705" s="261"/>
      <c r="S705" s="261"/>
      <c r="T705" s="262"/>
      <c r="AT705" s="263" t="s">
        <v>232</v>
      </c>
      <c r="AU705" s="263" t="s">
        <v>84</v>
      </c>
      <c r="AV705" s="14" t="s">
        <v>228</v>
      </c>
      <c r="AW705" s="14" t="s">
        <v>35</v>
      </c>
      <c r="AX705" s="14" t="s">
        <v>82</v>
      </c>
      <c r="AY705" s="263" t="s">
        <v>221</v>
      </c>
    </row>
    <row r="706" spans="2:65" s="1" customFormat="1" ht="16.5" customHeight="1">
      <c r="B706" s="39"/>
      <c r="C706" s="217" t="s">
        <v>916</v>
      </c>
      <c r="D706" s="217" t="s">
        <v>223</v>
      </c>
      <c r="E706" s="218" t="s">
        <v>917</v>
      </c>
      <c r="F706" s="219" t="s">
        <v>918</v>
      </c>
      <c r="G706" s="220" t="s">
        <v>421</v>
      </c>
      <c r="H706" s="221">
        <v>18</v>
      </c>
      <c r="I706" s="222"/>
      <c r="J706" s="223">
        <f>ROUND(I706*H706,2)</f>
        <v>0</v>
      </c>
      <c r="K706" s="219" t="s">
        <v>227</v>
      </c>
      <c r="L706" s="44"/>
      <c r="M706" s="224" t="s">
        <v>21</v>
      </c>
      <c r="N706" s="225" t="s">
        <v>46</v>
      </c>
      <c r="O706" s="80"/>
      <c r="P706" s="226">
        <f>O706*H706</f>
        <v>0</v>
      </c>
      <c r="Q706" s="226">
        <v>0.00024</v>
      </c>
      <c r="R706" s="226">
        <f>Q706*H706</f>
        <v>0.00432</v>
      </c>
      <c r="S706" s="226">
        <v>0</v>
      </c>
      <c r="T706" s="227">
        <f>S706*H706</f>
        <v>0</v>
      </c>
      <c r="AR706" s="18" t="s">
        <v>228</v>
      </c>
      <c r="AT706" s="18" t="s">
        <v>223</v>
      </c>
      <c r="AU706" s="18" t="s">
        <v>84</v>
      </c>
      <c r="AY706" s="18" t="s">
        <v>221</v>
      </c>
      <c r="BE706" s="228">
        <f>IF(N706="základní",J706,0)</f>
        <v>0</v>
      </c>
      <c r="BF706" s="228">
        <f>IF(N706="snížená",J706,0)</f>
        <v>0</v>
      </c>
      <c r="BG706" s="228">
        <f>IF(N706="zákl. přenesená",J706,0)</f>
        <v>0</v>
      </c>
      <c r="BH706" s="228">
        <f>IF(N706="sníž. přenesená",J706,0)</f>
        <v>0</v>
      </c>
      <c r="BI706" s="228">
        <f>IF(N706="nulová",J706,0)</f>
        <v>0</v>
      </c>
      <c r="BJ706" s="18" t="s">
        <v>82</v>
      </c>
      <c r="BK706" s="228">
        <f>ROUND(I706*H706,2)</f>
        <v>0</v>
      </c>
      <c r="BL706" s="18" t="s">
        <v>228</v>
      </c>
      <c r="BM706" s="18" t="s">
        <v>919</v>
      </c>
    </row>
    <row r="707" spans="2:47" s="1" customFormat="1" ht="12">
      <c r="B707" s="39"/>
      <c r="C707" s="40"/>
      <c r="D707" s="229" t="s">
        <v>230</v>
      </c>
      <c r="E707" s="40"/>
      <c r="F707" s="230" t="s">
        <v>909</v>
      </c>
      <c r="G707" s="40"/>
      <c r="H707" s="40"/>
      <c r="I707" s="144"/>
      <c r="J707" s="40"/>
      <c r="K707" s="40"/>
      <c r="L707" s="44"/>
      <c r="M707" s="231"/>
      <c r="N707" s="80"/>
      <c r="O707" s="80"/>
      <c r="P707" s="80"/>
      <c r="Q707" s="80"/>
      <c r="R707" s="80"/>
      <c r="S707" s="80"/>
      <c r="T707" s="81"/>
      <c r="AT707" s="18" t="s">
        <v>230</v>
      </c>
      <c r="AU707" s="18" t="s">
        <v>84</v>
      </c>
    </row>
    <row r="708" spans="2:51" s="13" customFormat="1" ht="12">
      <c r="B708" s="242"/>
      <c r="C708" s="243"/>
      <c r="D708" s="229" t="s">
        <v>232</v>
      </c>
      <c r="E708" s="244" t="s">
        <v>21</v>
      </c>
      <c r="F708" s="245" t="s">
        <v>362</v>
      </c>
      <c r="G708" s="243"/>
      <c r="H708" s="246">
        <v>18</v>
      </c>
      <c r="I708" s="247"/>
      <c r="J708" s="243"/>
      <c r="K708" s="243"/>
      <c r="L708" s="248"/>
      <c r="M708" s="249"/>
      <c r="N708" s="250"/>
      <c r="O708" s="250"/>
      <c r="P708" s="250"/>
      <c r="Q708" s="250"/>
      <c r="R708" s="250"/>
      <c r="S708" s="250"/>
      <c r="T708" s="251"/>
      <c r="AT708" s="252" t="s">
        <v>232</v>
      </c>
      <c r="AU708" s="252" t="s">
        <v>84</v>
      </c>
      <c r="AV708" s="13" t="s">
        <v>84</v>
      </c>
      <c r="AW708" s="13" t="s">
        <v>35</v>
      </c>
      <c r="AX708" s="13" t="s">
        <v>75</v>
      </c>
      <c r="AY708" s="252" t="s">
        <v>221</v>
      </c>
    </row>
    <row r="709" spans="2:51" s="14" customFormat="1" ht="12">
      <c r="B709" s="253"/>
      <c r="C709" s="254"/>
      <c r="D709" s="229" t="s">
        <v>232</v>
      </c>
      <c r="E709" s="255" t="s">
        <v>21</v>
      </c>
      <c r="F709" s="256" t="s">
        <v>235</v>
      </c>
      <c r="G709" s="254"/>
      <c r="H709" s="257">
        <v>18</v>
      </c>
      <c r="I709" s="258"/>
      <c r="J709" s="254"/>
      <c r="K709" s="254"/>
      <c r="L709" s="259"/>
      <c r="M709" s="260"/>
      <c r="N709" s="261"/>
      <c r="O709" s="261"/>
      <c r="P709" s="261"/>
      <c r="Q709" s="261"/>
      <c r="R709" s="261"/>
      <c r="S709" s="261"/>
      <c r="T709" s="262"/>
      <c r="AT709" s="263" t="s">
        <v>232</v>
      </c>
      <c r="AU709" s="263" t="s">
        <v>84</v>
      </c>
      <c r="AV709" s="14" t="s">
        <v>228</v>
      </c>
      <c r="AW709" s="14" t="s">
        <v>35</v>
      </c>
      <c r="AX709" s="14" t="s">
        <v>82</v>
      </c>
      <c r="AY709" s="263" t="s">
        <v>221</v>
      </c>
    </row>
    <row r="710" spans="2:65" s="1" customFormat="1" ht="22.5" customHeight="1">
      <c r="B710" s="39"/>
      <c r="C710" s="217" t="s">
        <v>920</v>
      </c>
      <c r="D710" s="217" t="s">
        <v>223</v>
      </c>
      <c r="E710" s="218" t="s">
        <v>921</v>
      </c>
      <c r="F710" s="219" t="s">
        <v>922</v>
      </c>
      <c r="G710" s="220" t="s">
        <v>358</v>
      </c>
      <c r="H710" s="221">
        <v>13.23</v>
      </c>
      <c r="I710" s="222"/>
      <c r="J710" s="223">
        <f>ROUND(I710*H710,2)</f>
        <v>0</v>
      </c>
      <c r="K710" s="219" t="s">
        <v>227</v>
      </c>
      <c r="L710" s="44"/>
      <c r="M710" s="224" t="s">
        <v>21</v>
      </c>
      <c r="N710" s="225" t="s">
        <v>46</v>
      </c>
      <c r="O710" s="80"/>
      <c r="P710" s="226">
        <f>O710*H710</f>
        <v>0</v>
      </c>
      <c r="Q710" s="226">
        <v>0</v>
      </c>
      <c r="R710" s="226">
        <f>Q710*H710</f>
        <v>0</v>
      </c>
      <c r="S710" s="226">
        <v>0.261</v>
      </c>
      <c r="T710" s="227">
        <f>S710*H710</f>
        <v>3.45303</v>
      </c>
      <c r="AR710" s="18" t="s">
        <v>228</v>
      </c>
      <c r="AT710" s="18" t="s">
        <v>223</v>
      </c>
      <c r="AU710" s="18" t="s">
        <v>84</v>
      </c>
      <c r="AY710" s="18" t="s">
        <v>221</v>
      </c>
      <c r="BE710" s="228">
        <f>IF(N710="základní",J710,0)</f>
        <v>0</v>
      </c>
      <c r="BF710" s="228">
        <f>IF(N710="snížená",J710,0)</f>
        <v>0</v>
      </c>
      <c r="BG710" s="228">
        <f>IF(N710="zákl. přenesená",J710,0)</f>
        <v>0</v>
      </c>
      <c r="BH710" s="228">
        <f>IF(N710="sníž. přenesená",J710,0)</f>
        <v>0</v>
      </c>
      <c r="BI710" s="228">
        <f>IF(N710="nulová",J710,0)</f>
        <v>0</v>
      </c>
      <c r="BJ710" s="18" t="s">
        <v>82</v>
      </c>
      <c r="BK710" s="228">
        <f>ROUND(I710*H710,2)</f>
        <v>0</v>
      </c>
      <c r="BL710" s="18" t="s">
        <v>228</v>
      </c>
      <c r="BM710" s="18" t="s">
        <v>923</v>
      </c>
    </row>
    <row r="711" spans="2:51" s="12" customFormat="1" ht="12">
      <c r="B711" s="232"/>
      <c r="C711" s="233"/>
      <c r="D711" s="229" t="s">
        <v>232</v>
      </c>
      <c r="E711" s="234" t="s">
        <v>21</v>
      </c>
      <c r="F711" s="235" t="s">
        <v>373</v>
      </c>
      <c r="G711" s="233"/>
      <c r="H711" s="234" t="s">
        <v>21</v>
      </c>
      <c r="I711" s="236"/>
      <c r="J711" s="233"/>
      <c r="K711" s="233"/>
      <c r="L711" s="237"/>
      <c r="M711" s="238"/>
      <c r="N711" s="239"/>
      <c r="O711" s="239"/>
      <c r="P711" s="239"/>
      <c r="Q711" s="239"/>
      <c r="R711" s="239"/>
      <c r="S711" s="239"/>
      <c r="T711" s="240"/>
      <c r="AT711" s="241" t="s">
        <v>232</v>
      </c>
      <c r="AU711" s="241" t="s">
        <v>84</v>
      </c>
      <c r="AV711" s="12" t="s">
        <v>82</v>
      </c>
      <c r="AW711" s="12" t="s">
        <v>35</v>
      </c>
      <c r="AX711" s="12" t="s">
        <v>75</v>
      </c>
      <c r="AY711" s="241" t="s">
        <v>221</v>
      </c>
    </row>
    <row r="712" spans="2:51" s="13" customFormat="1" ht="12">
      <c r="B712" s="242"/>
      <c r="C712" s="243"/>
      <c r="D712" s="229" t="s">
        <v>232</v>
      </c>
      <c r="E712" s="244" t="s">
        <v>21</v>
      </c>
      <c r="F712" s="245" t="s">
        <v>924</v>
      </c>
      <c r="G712" s="243"/>
      <c r="H712" s="246">
        <v>13.23</v>
      </c>
      <c r="I712" s="247"/>
      <c r="J712" s="243"/>
      <c r="K712" s="243"/>
      <c r="L712" s="248"/>
      <c r="M712" s="249"/>
      <c r="N712" s="250"/>
      <c r="O712" s="250"/>
      <c r="P712" s="250"/>
      <c r="Q712" s="250"/>
      <c r="R712" s="250"/>
      <c r="S712" s="250"/>
      <c r="T712" s="251"/>
      <c r="AT712" s="252" t="s">
        <v>232</v>
      </c>
      <c r="AU712" s="252" t="s">
        <v>84</v>
      </c>
      <c r="AV712" s="13" t="s">
        <v>84</v>
      </c>
      <c r="AW712" s="13" t="s">
        <v>35</v>
      </c>
      <c r="AX712" s="13" t="s">
        <v>75</v>
      </c>
      <c r="AY712" s="252" t="s">
        <v>221</v>
      </c>
    </row>
    <row r="713" spans="2:51" s="14" customFormat="1" ht="12">
      <c r="B713" s="253"/>
      <c r="C713" s="254"/>
      <c r="D713" s="229" t="s">
        <v>232</v>
      </c>
      <c r="E713" s="255" t="s">
        <v>21</v>
      </c>
      <c r="F713" s="256" t="s">
        <v>235</v>
      </c>
      <c r="G713" s="254"/>
      <c r="H713" s="257">
        <v>13.23</v>
      </c>
      <c r="I713" s="258"/>
      <c r="J713" s="254"/>
      <c r="K713" s="254"/>
      <c r="L713" s="259"/>
      <c r="M713" s="260"/>
      <c r="N713" s="261"/>
      <c r="O713" s="261"/>
      <c r="P713" s="261"/>
      <c r="Q713" s="261"/>
      <c r="R713" s="261"/>
      <c r="S713" s="261"/>
      <c r="T713" s="262"/>
      <c r="AT713" s="263" t="s">
        <v>232</v>
      </c>
      <c r="AU713" s="263" t="s">
        <v>84</v>
      </c>
      <c r="AV713" s="14" t="s">
        <v>228</v>
      </c>
      <c r="AW713" s="14" t="s">
        <v>35</v>
      </c>
      <c r="AX713" s="14" t="s">
        <v>82</v>
      </c>
      <c r="AY713" s="263" t="s">
        <v>221</v>
      </c>
    </row>
    <row r="714" spans="2:65" s="1" customFormat="1" ht="22.5" customHeight="1">
      <c r="B714" s="39"/>
      <c r="C714" s="217" t="s">
        <v>925</v>
      </c>
      <c r="D714" s="217" t="s">
        <v>223</v>
      </c>
      <c r="E714" s="218" t="s">
        <v>926</v>
      </c>
      <c r="F714" s="219" t="s">
        <v>927</v>
      </c>
      <c r="G714" s="220" t="s">
        <v>226</v>
      </c>
      <c r="H714" s="221">
        <v>4.054</v>
      </c>
      <c r="I714" s="222"/>
      <c r="J714" s="223">
        <f>ROUND(I714*H714,2)</f>
        <v>0</v>
      </c>
      <c r="K714" s="219" t="s">
        <v>227</v>
      </c>
      <c r="L714" s="44"/>
      <c r="M714" s="224" t="s">
        <v>21</v>
      </c>
      <c r="N714" s="225" t="s">
        <v>46</v>
      </c>
      <c r="O714" s="80"/>
      <c r="P714" s="226">
        <f>O714*H714</f>
        <v>0</v>
      </c>
      <c r="Q714" s="226">
        <v>0</v>
      </c>
      <c r="R714" s="226">
        <f>Q714*H714</f>
        <v>0</v>
      </c>
      <c r="S714" s="226">
        <v>1.8</v>
      </c>
      <c r="T714" s="227">
        <f>S714*H714</f>
        <v>7.297200000000001</v>
      </c>
      <c r="AR714" s="18" t="s">
        <v>228</v>
      </c>
      <c r="AT714" s="18" t="s">
        <v>223</v>
      </c>
      <c r="AU714" s="18" t="s">
        <v>84</v>
      </c>
      <c r="AY714" s="18" t="s">
        <v>221</v>
      </c>
      <c r="BE714" s="228">
        <f>IF(N714="základní",J714,0)</f>
        <v>0</v>
      </c>
      <c r="BF714" s="228">
        <f>IF(N714="snížená",J714,0)</f>
        <v>0</v>
      </c>
      <c r="BG714" s="228">
        <f>IF(N714="zákl. přenesená",J714,0)</f>
        <v>0</v>
      </c>
      <c r="BH714" s="228">
        <f>IF(N714="sníž. přenesená",J714,0)</f>
        <v>0</v>
      </c>
      <c r="BI714" s="228">
        <f>IF(N714="nulová",J714,0)</f>
        <v>0</v>
      </c>
      <c r="BJ714" s="18" t="s">
        <v>82</v>
      </c>
      <c r="BK714" s="228">
        <f>ROUND(I714*H714,2)</f>
        <v>0</v>
      </c>
      <c r="BL714" s="18" t="s">
        <v>228</v>
      </c>
      <c r="BM714" s="18" t="s">
        <v>928</v>
      </c>
    </row>
    <row r="715" spans="2:47" s="1" customFormat="1" ht="12">
      <c r="B715" s="39"/>
      <c r="C715" s="40"/>
      <c r="D715" s="229" t="s">
        <v>230</v>
      </c>
      <c r="E715" s="40"/>
      <c r="F715" s="230" t="s">
        <v>929</v>
      </c>
      <c r="G715" s="40"/>
      <c r="H715" s="40"/>
      <c r="I715" s="144"/>
      <c r="J715" s="40"/>
      <c r="K715" s="40"/>
      <c r="L715" s="44"/>
      <c r="M715" s="231"/>
      <c r="N715" s="80"/>
      <c r="O715" s="80"/>
      <c r="P715" s="80"/>
      <c r="Q715" s="80"/>
      <c r="R715" s="80"/>
      <c r="S715" s="80"/>
      <c r="T715" s="81"/>
      <c r="AT715" s="18" t="s">
        <v>230</v>
      </c>
      <c r="AU715" s="18" t="s">
        <v>84</v>
      </c>
    </row>
    <row r="716" spans="2:51" s="12" customFormat="1" ht="12">
      <c r="B716" s="232"/>
      <c r="C716" s="233"/>
      <c r="D716" s="229" t="s">
        <v>232</v>
      </c>
      <c r="E716" s="234" t="s">
        <v>21</v>
      </c>
      <c r="F716" s="235" t="s">
        <v>360</v>
      </c>
      <c r="G716" s="233"/>
      <c r="H716" s="234" t="s">
        <v>21</v>
      </c>
      <c r="I716" s="236"/>
      <c r="J716" s="233"/>
      <c r="K716" s="233"/>
      <c r="L716" s="237"/>
      <c r="M716" s="238"/>
      <c r="N716" s="239"/>
      <c r="O716" s="239"/>
      <c r="P716" s="239"/>
      <c r="Q716" s="239"/>
      <c r="R716" s="239"/>
      <c r="S716" s="239"/>
      <c r="T716" s="240"/>
      <c r="AT716" s="241" t="s">
        <v>232</v>
      </c>
      <c r="AU716" s="241" t="s">
        <v>84</v>
      </c>
      <c r="AV716" s="12" t="s">
        <v>82</v>
      </c>
      <c r="AW716" s="12" t="s">
        <v>35</v>
      </c>
      <c r="AX716" s="12" t="s">
        <v>75</v>
      </c>
      <c r="AY716" s="241" t="s">
        <v>221</v>
      </c>
    </row>
    <row r="717" spans="2:51" s="13" customFormat="1" ht="12">
      <c r="B717" s="242"/>
      <c r="C717" s="243"/>
      <c r="D717" s="229" t="s">
        <v>232</v>
      </c>
      <c r="E717" s="244" t="s">
        <v>21</v>
      </c>
      <c r="F717" s="245" t="s">
        <v>930</v>
      </c>
      <c r="G717" s="243"/>
      <c r="H717" s="246">
        <v>2.018</v>
      </c>
      <c r="I717" s="247"/>
      <c r="J717" s="243"/>
      <c r="K717" s="243"/>
      <c r="L717" s="248"/>
      <c r="M717" s="249"/>
      <c r="N717" s="250"/>
      <c r="O717" s="250"/>
      <c r="P717" s="250"/>
      <c r="Q717" s="250"/>
      <c r="R717" s="250"/>
      <c r="S717" s="250"/>
      <c r="T717" s="251"/>
      <c r="AT717" s="252" t="s">
        <v>232</v>
      </c>
      <c r="AU717" s="252" t="s">
        <v>84</v>
      </c>
      <c r="AV717" s="13" t="s">
        <v>84</v>
      </c>
      <c r="AW717" s="13" t="s">
        <v>35</v>
      </c>
      <c r="AX717" s="13" t="s">
        <v>75</v>
      </c>
      <c r="AY717" s="252" t="s">
        <v>221</v>
      </c>
    </row>
    <row r="718" spans="2:51" s="13" customFormat="1" ht="12">
      <c r="B718" s="242"/>
      <c r="C718" s="243"/>
      <c r="D718" s="229" t="s">
        <v>232</v>
      </c>
      <c r="E718" s="244" t="s">
        <v>21</v>
      </c>
      <c r="F718" s="245" t="s">
        <v>931</v>
      </c>
      <c r="G718" s="243"/>
      <c r="H718" s="246">
        <v>0.844</v>
      </c>
      <c r="I718" s="247"/>
      <c r="J718" s="243"/>
      <c r="K718" s="243"/>
      <c r="L718" s="248"/>
      <c r="M718" s="249"/>
      <c r="N718" s="250"/>
      <c r="O718" s="250"/>
      <c r="P718" s="250"/>
      <c r="Q718" s="250"/>
      <c r="R718" s="250"/>
      <c r="S718" s="250"/>
      <c r="T718" s="251"/>
      <c r="AT718" s="252" t="s">
        <v>232</v>
      </c>
      <c r="AU718" s="252" t="s">
        <v>84</v>
      </c>
      <c r="AV718" s="13" t="s">
        <v>84</v>
      </c>
      <c r="AW718" s="13" t="s">
        <v>35</v>
      </c>
      <c r="AX718" s="13" t="s">
        <v>75</v>
      </c>
      <c r="AY718" s="252" t="s">
        <v>221</v>
      </c>
    </row>
    <row r="719" spans="2:51" s="12" customFormat="1" ht="12">
      <c r="B719" s="232"/>
      <c r="C719" s="233"/>
      <c r="D719" s="229" t="s">
        <v>232</v>
      </c>
      <c r="E719" s="234" t="s">
        <v>21</v>
      </c>
      <c r="F719" s="235" t="s">
        <v>932</v>
      </c>
      <c r="G719" s="233"/>
      <c r="H719" s="234" t="s">
        <v>21</v>
      </c>
      <c r="I719" s="236"/>
      <c r="J719" s="233"/>
      <c r="K719" s="233"/>
      <c r="L719" s="237"/>
      <c r="M719" s="238"/>
      <c r="N719" s="239"/>
      <c r="O719" s="239"/>
      <c r="P719" s="239"/>
      <c r="Q719" s="239"/>
      <c r="R719" s="239"/>
      <c r="S719" s="239"/>
      <c r="T719" s="240"/>
      <c r="AT719" s="241" t="s">
        <v>232</v>
      </c>
      <c r="AU719" s="241" t="s">
        <v>84</v>
      </c>
      <c r="AV719" s="12" t="s">
        <v>82</v>
      </c>
      <c r="AW719" s="12" t="s">
        <v>35</v>
      </c>
      <c r="AX719" s="12" t="s">
        <v>75</v>
      </c>
      <c r="AY719" s="241" t="s">
        <v>221</v>
      </c>
    </row>
    <row r="720" spans="2:51" s="13" customFormat="1" ht="12">
      <c r="B720" s="242"/>
      <c r="C720" s="243"/>
      <c r="D720" s="229" t="s">
        <v>232</v>
      </c>
      <c r="E720" s="244" t="s">
        <v>21</v>
      </c>
      <c r="F720" s="245" t="s">
        <v>933</v>
      </c>
      <c r="G720" s="243"/>
      <c r="H720" s="246">
        <v>0.54</v>
      </c>
      <c r="I720" s="247"/>
      <c r="J720" s="243"/>
      <c r="K720" s="243"/>
      <c r="L720" s="248"/>
      <c r="M720" s="249"/>
      <c r="N720" s="250"/>
      <c r="O720" s="250"/>
      <c r="P720" s="250"/>
      <c r="Q720" s="250"/>
      <c r="R720" s="250"/>
      <c r="S720" s="250"/>
      <c r="T720" s="251"/>
      <c r="AT720" s="252" t="s">
        <v>232</v>
      </c>
      <c r="AU720" s="252" t="s">
        <v>84</v>
      </c>
      <c r="AV720" s="13" t="s">
        <v>84</v>
      </c>
      <c r="AW720" s="13" t="s">
        <v>35</v>
      </c>
      <c r="AX720" s="13" t="s">
        <v>75</v>
      </c>
      <c r="AY720" s="252" t="s">
        <v>221</v>
      </c>
    </row>
    <row r="721" spans="2:51" s="13" customFormat="1" ht="12">
      <c r="B721" s="242"/>
      <c r="C721" s="243"/>
      <c r="D721" s="229" t="s">
        <v>232</v>
      </c>
      <c r="E721" s="244" t="s">
        <v>21</v>
      </c>
      <c r="F721" s="245" t="s">
        <v>934</v>
      </c>
      <c r="G721" s="243"/>
      <c r="H721" s="246">
        <v>0.652</v>
      </c>
      <c r="I721" s="247"/>
      <c r="J721" s="243"/>
      <c r="K721" s="243"/>
      <c r="L721" s="248"/>
      <c r="M721" s="249"/>
      <c r="N721" s="250"/>
      <c r="O721" s="250"/>
      <c r="P721" s="250"/>
      <c r="Q721" s="250"/>
      <c r="R721" s="250"/>
      <c r="S721" s="250"/>
      <c r="T721" s="251"/>
      <c r="AT721" s="252" t="s">
        <v>232</v>
      </c>
      <c r="AU721" s="252" t="s">
        <v>84</v>
      </c>
      <c r="AV721" s="13" t="s">
        <v>84</v>
      </c>
      <c r="AW721" s="13" t="s">
        <v>35</v>
      </c>
      <c r="AX721" s="13" t="s">
        <v>75</v>
      </c>
      <c r="AY721" s="252" t="s">
        <v>221</v>
      </c>
    </row>
    <row r="722" spans="2:51" s="14" customFormat="1" ht="12">
      <c r="B722" s="253"/>
      <c r="C722" s="254"/>
      <c r="D722" s="229" t="s">
        <v>232</v>
      </c>
      <c r="E722" s="255" t="s">
        <v>21</v>
      </c>
      <c r="F722" s="256" t="s">
        <v>235</v>
      </c>
      <c r="G722" s="254"/>
      <c r="H722" s="257">
        <v>4.054</v>
      </c>
      <c r="I722" s="258"/>
      <c r="J722" s="254"/>
      <c r="K722" s="254"/>
      <c r="L722" s="259"/>
      <c r="M722" s="260"/>
      <c r="N722" s="261"/>
      <c r="O722" s="261"/>
      <c r="P722" s="261"/>
      <c r="Q722" s="261"/>
      <c r="R722" s="261"/>
      <c r="S722" s="261"/>
      <c r="T722" s="262"/>
      <c r="AT722" s="263" t="s">
        <v>232</v>
      </c>
      <c r="AU722" s="263" t="s">
        <v>84</v>
      </c>
      <c r="AV722" s="14" t="s">
        <v>228</v>
      </c>
      <c r="AW722" s="14" t="s">
        <v>35</v>
      </c>
      <c r="AX722" s="14" t="s">
        <v>82</v>
      </c>
      <c r="AY722" s="263" t="s">
        <v>221</v>
      </c>
    </row>
    <row r="723" spans="2:65" s="1" customFormat="1" ht="22.5" customHeight="1">
      <c r="B723" s="39"/>
      <c r="C723" s="217" t="s">
        <v>935</v>
      </c>
      <c r="D723" s="217" t="s">
        <v>223</v>
      </c>
      <c r="E723" s="218" t="s">
        <v>936</v>
      </c>
      <c r="F723" s="219" t="s">
        <v>937</v>
      </c>
      <c r="G723" s="220" t="s">
        <v>226</v>
      </c>
      <c r="H723" s="221">
        <v>11.448</v>
      </c>
      <c r="I723" s="222"/>
      <c r="J723" s="223">
        <f>ROUND(I723*H723,2)</f>
        <v>0</v>
      </c>
      <c r="K723" s="219" t="s">
        <v>227</v>
      </c>
      <c r="L723" s="44"/>
      <c r="M723" s="224" t="s">
        <v>21</v>
      </c>
      <c r="N723" s="225" t="s">
        <v>46</v>
      </c>
      <c r="O723" s="80"/>
      <c r="P723" s="226">
        <f>O723*H723</f>
        <v>0</v>
      </c>
      <c r="Q723" s="226">
        <v>0</v>
      </c>
      <c r="R723" s="226">
        <f>Q723*H723</f>
        <v>0</v>
      </c>
      <c r="S723" s="226">
        <v>1.8</v>
      </c>
      <c r="T723" s="227">
        <f>S723*H723</f>
        <v>20.6064</v>
      </c>
      <c r="AR723" s="18" t="s">
        <v>228</v>
      </c>
      <c r="AT723" s="18" t="s">
        <v>223</v>
      </c>
      <c r="AU723" s="18" t="s">
        <v>84</v>
      </c>
      <c r="AY723" s="18" t="s">
        <v>221</v>
      </c>
      <c r="BE723" s="228">
        <f>IF(N723="základní",J723,0)</f>
        <v>0</v>
      </c>
      <c r="BF723" s="228">
        <f>IF(N723="snížená",J723,0)</f>
        <v>0</v>
      </c>
      <c r="BG723" s="228">
        <f>IF(N723="zákl. přenesená",J723,0)</f>
        <v>0</v>
      </c>
      <c r="BH723" s="228">
        <f>IF(N723="sníž. přenesená",J723,0)</f>
        <v>0</v>
      </c>
      <c r="BI723" s="228">
        <f>IF(N723="nulová",J723,0)</f>
        <v>0</v>
      </c>
      <c r="BJ723" s="18" t="s">
        <v>82</v>
      </c>
      <c r="BK723" s="228">
        <f>ROUND(I723*H723,2)</f>
        <v>0</v>
      </c>
      <c r="BL723" s="18" t="s">
        <v>228</v>
      </c>
      <c r="BM723" s="18" t="s">
        <v>938</v>
      </c>
    </row>
    <row r="724" spans="2:47" s="1" customFormat="1" ht="12">
      <c r="B724" s="39"/>
      <c r="C724" s="40"/>
      <c r="D724" s="229" t="s">
        <v>230</v>
      </c>
      <c r="E724" s="40"/>
      <c r="F724" s="230" t="s">
        <v>929</v>
      </c>
      <c r="G724" s="40"/>
      <c r="H724" s="40"/>
      <c r="I724" s="144"/>
      <c r="J724" s="40"/>
      <c r="K724" s="40"/>
      <c r="L724" s="44"/>
      <c r="M724" s="231"/>
      <c r="N724" s="80"/>
      <c r="O724" s="80"/>
      <c r="P724" s="80"/>
      <c r="Q724" s="80"/>
      <c r="R724" s="80"/>
      <c r="S724" s="80"/>
      <c r="T724" s="81"/>
      <c r="AT724" s="18" t="s">
        <v>230</v>
      </c>
      <c r="AU724" s="18" t="s">
        <v>84</v>
      </c>
    </row>
    <row r="725" spans="2:51" s="12" customFormat="1" ht="12">
      <c r="B725" s="232"/>
      <c r="C725" s="233"/>
      <c r="D725" s="229" t="s">
        <v>232</v>
      </c>
      <c r="E725" s="234" t="s">
        <v>21</v>
      </c>
      <c r="F725" s="235" t="s">
        <v>360</v>
      </c>
      <c r="G725" s="233"/>
      <c r="H725" s="234" t="s">
        <v>21</v>
      </c>
      <c r="I725" s="236"/>
      <c r="J725" s="233"/>
      <c r="K725" s="233"/>
      <c r="L725" s="237"/>
      <c r="M725" s="238"/>
      <c r="N725" s="239"/>
      <c r="O725" s="239"/>
      <c r="P725" s="239"/>
      <c r="Q725" s="239"/>
      <c r="R725" s="239"/>
      <c r="S725" s="239"/>
      <c r="T725" s="240"/>
      <c r="AT725" s="241" t="s">
        <v>232</v>
      </c>
      <c r="AU725" s="241" t="s">
        <v>84</v>
      </c>
      <c r="AV725" s="12" t="s">
        <v>82</v>
      </c>
      <c r="AW725" s="12" t="s">
        <v>35</v>
      </c>
      <c r="AX725" s="12" t="s">
        <v>75</v>
      </c>
      <c r="AY725" s="241" t="s">
        <v>221</v>
      </c>
    </row>
    <row r="726" spans="2:51" s="13" customFormat="1" ht="12">
      <c r="B726" s="242"/>
      <c r="C726" s="243"/>
      <c r="D726" s="229" t="s">
        <v>232</v>
      </c>
      <c r="E726" s="244" t="s">
        <v>21</v>
      </c>
      <c r="F726" s="245" t="s">
        <v>930</v>
      </c>
      <c r="G726" s="243"/>
      <c r="H726" s="246">
        <v>2.018</v>
      </c>
      <c r="I726" s="247"/>
      <c r="J726" s="243"/>
      <c r="K726" s="243"/>
      <c r="L726" s="248"/>
      <c r="M726" s="249"/>
      <c r="N726" s="250"/>
      <c r="O726" s="250"/>
      <c r="P726" s="250"/>
      <c r="Q726" s="250"/>
      <c r="R726" s="250"/>
      <c r="S726" s="250"/>
      <c r="T726" s="251"/>
      <c r="AT726" s="252" t="s">
        <v>232</v>
      </c>
      <c r="AU726" s="252" t="s">
        <v>84</v>
      </c>
      <c r="AV726" s="13" t="s">
        <v>84</v>
      </c>
      <c r="AW726" s="13" t="s">
        <v>35</v>
      </c>
      <c r="AX726" s="13" t="s">
        <v>75</v>
      </c>
      <c r="AY726" s="252" t="s">
        <v>221</v>
      </c>
    </row>
    <row r="727" spans="2:51" s="13" customFormat="1" ht="12">
      <c r="B727" s="242"/>
      <c r="C727" s="243"/>
      <c r="D727" s="229" t="s">
        <v>232</v>
      </c>
      <c r="E727" s="244" t="s">
        <v>21</v>
      </c>
      <c r="F727" s="245" t="s">
        <v>939</v>
      </c>
      <c r="G727" s="243"/>
      <c r="H727" s="246">
        <v>0.169</v>
      </c>
      <c r="I727" s="247"/>
      <c r="J727" s="243"/>
      <c r="K727" s="243"/>
      <c r="L727" s="248"/>
      <c r="M727" s="249"/>
      <c r="N727" s="250"/>
      <c r="O727" s="250"/>
      <c r="P727" s="250"/>
      <c r="Q727" s="250"/>
      <c r="R727" s="250"/>
      <c r="S727" s="250"/>
      <c r="T727" s="251"/>
      <c r="AT727" s="252" t="s">
        <v>232</v>
      </c>
      <c r="AU727" s="252" t="s">
        <v>84</v>
      </c>
      <c r="AV727" s="13" t="s">
        <v>84</v>
      </c>
      <c r="AW727" s="13" t="s">
        <v>35</v>
      </c>
      <c r="AX727" s="13" t="s">
        <v>75</v>
      </c>
      <c r="AY727" s="252" t="s">
        <v>221</v>
      </c>
    </row>
    <row r="728" spans="2:51" s="12" customFormat="1" ht="12">
      <c r="B728" s="232"/>
      <c r="C728" s="233"/>
      <c r="D728" s="229" t="s">
        <v>232</v>
      </c>
      <c r="E728" s="234" t="s">
        <v>21</v>
      </c>
      <c r="F728" s="235" t="s">
        <v>367</v>
      </c>
      <c r="G728" s="233"/>
      <c r="H728" s="234" t="s">
        <v>21</v>
      </c>
      <c r="I728" s="236"/>
      <c r="J728" s="233"/>
      <c r="K728" s="233"/>
      <c r="L728" s="237"/>
      <c r="M728" s="238"/>
      <c r="N728" s="239"/>
      <c r="O728" s="239"/>
      <c r="P728" s="239"/>
      <c r="Q728" s="239"/>
      <c r="R728" s="239"/>
      <c r="S728" s="239"/>
      <c r="T728" s="240"/>
      <c r="AT728" s="241" t="s">
        <v>232</v>
      </c>
      <c r="AU728" s="241" t="s">
        <v>84</v>
      </c>
      <c r="AV728" s="12" t="s">
        <v>82</v>
      </c>
      <c r="AW728" s="12" t="s">
        <v>35</v>
      </c>
      <c r="AX728" s="12" t="s">
        <v>75</v>
      </c>
      <c r="AY728" s="241" t="s">
        <v>221</v>
      </c>
    </row>
    <row r="729" spans="2:51" s="13" customFormat="1" ht="12">
      <c r="B729" s="242"/>
      <c r="C729" s="243"/>
      <c r="D729" s="229" t="s">
        <v>232</v>
      </c>
      <c r="E729" s="244" t="s">
        <v>21</v>
      </c>
      <c r="F729" s="245" t="s">
        <v>940</v>
      </c>
      <c r="G729" s="243"/>
      <c r="H729" s="246">
        <v>1.219</v>
      </c>
      <c r="I729" s="247"/>
      <c r="J729" s="243"/>
      <c r="K729" s="243"/>
      <c r="L729" s="248"/>
      <c r="M729" s="249"/>
      <c r="N729" s="250"/>
      <c r="O729" s="250"/>
      <c r="P729" s="250"/>
      <c r="Q729" s="250"/>
      <c r="R729" s="250"/>
      <c r="S729" s="250"/>
      <c r="T729" s="251"/>
      <c r="AT729" s="252" t="s">
        <v>232</v>
      </c>
      <c r="AU729" s="252" t="s">
        <v>84</v>
      </c>
      <c r="AV729" s="13" t="s">
        <v>84</v>
      </c>
      <c r="AW729" s="13" t="s">
        <v>35</v>
      </c>
      <c r="AX729" s="13" t="s">
        <v>75</v>
      </c>
      <c r="AY729" s="252" t="s">
        <v>221</v>
      </c>
    </row>
    <row r="730" spans="2:51" s="13" customFormat="1" ht="12">
      <c r="B730" s="242"/>
      <c r="C730" s="243"/>
      <c r="D730" s="229" t="s">
        <v>232</v>
      </c>
      <c r="E730" s="244" t="s">
        <v>21</v>
      </c>
      <c r="F730" s="245" t="s">
        <v>941</v>
      </c>
      <c r="G730" s="243"/>
      <c r="H730" s="246">
        <v>0.3</v>
      </c>
      <c r="I730" s="247"/>
      <c r="J730" s="243"/>
      <c r="K730" s="243"/>
      <c r="L730" s="248"/>
      <c r="M730" s="249"/>
      <c r="N730" s="250"/>
      <c r="O730" s="250"/>
      <c r="P730" s="250"/>
      <c r="Q730" s="250"/>
      <c r="R730" s="250"/>
      <c r="S730" s="250"/>
      <c r="T730" s="251"/>
      <c r="AT730" s="252" t="s">
        <v>232</v>
      </c>
      <c r="AU730" s="252" t="s">
        <v>84</v>
      </c>
      <c r="AV730" s="13" t="s">
        <v>84</v>
      </c>
      <c r="AW730" s="13" t="s">
        <v>35</v>
      </c>
      <c r="AX730" s="13" t="s">
        <v>75</v>
      </c>
      <c r="AY730" s="252" t="s">
        <v>221</v>
      </c>
    </row>
    <row r="731" spans="2:51" s="12" customFormat="1" ht="12">
      <c r="B731" s="232"/>
      <c r="C731" s="233"/>
      <c r="D731" s="229" t="s">
        <v>232</v>
      </c>
      <c r="E731" s="234" t="s">
        <v>21</v>
      </c>
      <c r="F731" s="235" t="s">
        <v>371</v>
      </c>
      <c r="G731" s="233"/>
      <c r="H731" s="234" t="s">
        <v>21</v>
      </c>
      <c r="I731" s="236"/>
      <c r="J731" s="233"/>
      <c r="K731" s="233"/>
      <c r="L731" s="237"/>
      <c r="M731" s="238"/>
      <c r="N731" s="239"/>
      <c r="O731" s="239"/>
      <c r="P731" s="239"/>
      <c r="Q731" s="239"/>
      <c r="R731" s="239"/>
      <c r="S731" s="239"/>
      <c r="T731" s="240"/>
      <c r="AT731" s="241" t="s">
        <v>232</v>
      </c>
      <c r="AU731" s="241" t="s">
        <v>84</v>
      </c>
      <c r="AV731" s="12" t="s">
        <v>82</v>
      </c>
      <c r="AW731" s="12" t="s">
        <v>35</v>
      </c>
      <c r="AX731" s="12" t="s">
        <v>75</v>
      </c>
      <c r="AY731" s="241" t="s">
        <v>221</v>
      </c>
    </row>
    <row r="732" spans="2:51" s="13" customFormat="1" ht="12">
      <c r="B732" s="242"/>
      <c r="C732" s="243"/>
      <c r="D732" s="229" t="s">
        <v>232</v>
      </c>
      <c r="E732" s="244" t="s">
        <v>21</v>
      </c>
      <c r="F732" s="245" t="s">
        <v>940</v>
      </c>
      <c r="G732" s="243"/>
      <c r="H732" s="246">
        <v>1.219</v>
      </c>
      <c r="I732" s="247"/>
      <c r="J732" s="243"/>
      <c r="K732" s="243"/>
      <c r="L732" s="248"/>
      <c r="M732" s="249"/>
      <c r="N732" s="250"/>
      <c r="O732" s="250"/>
      <c r="P732" s="250"/>
      <c r="Q732" s="250"/>
      <c r="R732" s="250"/>
      <c r="S732" s="250"/>
      <c r="T732" s="251"/>
      <c r="AT732" s="252" t="s">
        <v>232</v>
      </c>
      <c r="AU732" s="252" t="s">
        <v>84</v>
      </c>
      <c r="AV732" s="13" t="s">
        <v>84</v>
      </c>
      <c r="AW732" s="13" t="s">
        <v>35</v>
      </c>
      <c r="AX732" s="13" t="s">
        <v>75</v>
      </c>
      <c r="AY732" s="252" t="s">
        <v>221</v>
      </c>
    </row>
    <row r="733" spans="2:51" s="13" customFormat="1" ht="12">
      <c r="B733" s="242"/>
      <c r="C733" s="243"/>
      <c r="D733" s="229" t="s">
        <v>232</v>
      </c>
      <c r="E733" s="244" t="s">
        <v>21</v>
      </c>
      <c r="F733" s="245" t="s">
        <v>942</v>
      </c>
      <c r="G733" s="243"/>
      <c r="H733" s="246">
        <v>0.189</v>
      </c>
      <c r="I733" s="247"/>
      <c r="J733" s="243"/>
      <c r="K733" s="243"/>
      <c r="L733" s="248"/>
      <c r="M733" s="249"/>
      <c r="N733" s="250"/>
      <c r="O733" s="250"/>
      <c r="P733" s="250"/>
      <c r="Q733" s="250"/>
      <c r="R733" s="250"/>
      <c r="S733" s="250"/>
      <c r="T733" s="251"/>
      <c r="AT733" s="252" t="s">
        <v>232</v>
      </c>
      <c r="AU733" s="252" t="s">
        <v>84</v>
      </c>
      <c r="AV733" s="13" t="s">
        <v>84</v>
      </c>
      <c r="AW733" s="13" t="s">
        <v>35</v>
      </c>
      <c r="AX733" s="13" t="s">
        <v>75</v>
      </c>
      <c r="AY733" s="252" t="s">
        <v>221</v>
      </c>
    </row>
    <row r="734" spans="2:51" s="12" customFormat="1" ht="12">
      <c r="B734" s="232"/>
      <c r="C734" s="233"/>
      <c r="D734" s="229" t="s">
        <v>232</v>
      </c>
      <c r="E734" s="234" t="s">
        <v>21</v>
      </c>
      <c r="F734" s="235" t="s">
        <v>373</v>
      </c>
      <c r="G734" s="233"/>
      <c r="H734" s="234" t="s">
        <v>21</v>
      </c>
      <c r="I734" s="236"/>
      <c r="J734" s="233"/>
      <c r="K734" s="233"/>
      <c r="L734" s="237"/>
      <c r="M734" s="238"/>
      <c r="N734" s="239"/>
      <c r="O734" s="239"/>
      <c r="P734" s="239"/>
      <c r="Q734" s="239"/>
      <c r="R734" s="239"/>
      <c r="S734" s="239"/>
      <c r="T734" s="240"/>
      <c r="AT734" s="241" t="s">
        <v>232</v>
      </c>
      <c r="AU734" s="241" t="s">
        <v>84</v>
      </c>
      <c r="AV734" s="12" t="s">
        <v>82</v>
      </c>
      <c r="AW734" s="12" t="s">
        <v>35</v>
      </c>
      <c r="AX734" s="12" t="s">
        <v>75</v>
      </c>
      <c r="AY734" s="241" t="s">
        <v>221</v>
      </c>
    </row>
    <row r="735" spans="2:51" s="13" customFormat="1" ht="12">
      <c r="B735" s="242"/>
      <c r="C735" s="243"/>
      <c r="D735" s="229" t="s">
        <v>232</v>
      </c>
      <c r="E735" s="244" t="s">
        <v>21</v>
      </c>
      <c r="F735" s="245" t="s">
        <v>940</v>
      </c>
      <c r="G735" s="243"/>
      <c r="H735" s="246">
        <v>1.219</v>
      </c>
      <c r="I735" s="247"/>
      <c r="J735" s="243"/>
      <c r="K735" s="243"/>
      <c r="L735" s="248"/>
      <c r="M735" s="249"/>
      <c r="N735" s="250"/>
      <c r="O735" s="250"/>
      <c r="P735" s="250"/>
      <c r="Q735" s="250"/>
      <c r="R735" s="250"/>
      <c r="S735" s="250"/>
      <c r="T735" s="251"/>
      <c r="AT735" s="252" t="s">
        <v>232</v>
      </c>
      <c r="AU735" s="252" t="s">
        <v>84</v>
      </c>
      <c r="AV735" s="13" t="s">
        <v>84</v>
      </c>
      <c r="AW735" s="13" t="s">
        <v>35</v>
      </c>
      <c r="AX735" s="13" t="s">
        <v>75</v>
      </c>
      <c r="AY735" s="252" t="s">
        <v>221</v>
      </c>
    </row>
    <row r="736" spans="2:51" s="13" customFormat="1" ht="12">
      <c r="B736" s="242"/>
      <c r="C736" s="243"/>
      <c r="D736" s="229" t="s">
        <v>232</v>
      </c>
      <c r="E736" s="244" t="s">
        <v>21</v>
      </c>
      <c r="F736" s="245" t="s">
        <v>942</v>
      </c>
      <c r="G736" s="243"/>
      <c r="H736" s="246">
        <v>0.189</v>
      </c>
      <c r="I736" s="247"/>
      <c r="J736" s="243"/>
      <c r="K736" s="243"/>
      <c r="L736" s="248"/>
      <c r="M736" s="249"/>
      <c r="N736" s="250"/>
      <c r="O736" s="250"/>
      <c r="P736" s="250"/>
      <c r="Q736" s="250"/>
      <c r="R736" s="250"/>
      <c r="S736" s="250"/>
      <c r="T736" s="251"/>
      <c r="AT736" s="252" t="s">
        <v>232</v>
      </c>
      <c r="AU736" s="252" t="s">
        <v>84</v>
      </c>
      <c r="AV736" s="13" t="s">
        <v>84</v>
      </c>
      <c r="AW736" s="13" t="s">
        <v>35</v>
      </c>
      <c r="AX736" s="13" t="s">
        <v>75</v>
      </c>
      <c r="AY736" s="252" t="s">
        <v>221</v>
      </c>
    </row>
    <row r="737" spans="2:51" s="13" customFormat="1" ht="12">
      <c r="B737" s="242"/>
      <c r="C737" s="243"/>
      <c r="D737" s="229" t="s">
        <v>232</v>
      </c>
      <c r="E737" s="244" t="s">
        <v>21</v>
      </c>
      <c r="F737" s="245" t="s">
        <v>943</v>
      </c>
      <c r="G737" s="243"/>
      <c r="H737" s="246">
        <v>4.536</v>
      </c>
      <c r="I737" s="247"/>
      <c r="J737" s="243"/>
      <c r="K737" s="243"/>
      <c r="L737" s="248"/>
      <c r="M737" s="249"/>
      <c r="N737" s="250"/>
      <c r="O737" s="250"/>
      <c r="P737" s="250"/>
      <c r="Q737" s="250"/>
      <c r="R737" s="250"/>
      <c r="S737" s="250"/>
      <c r="T737" s="251"/>
      <c r="AT737" s="252" t="s">
        <v>232</v>
      </c>
      <c r="AU737" s="252" t="s">
        <v>84</v>
      </c>
      <c r="AV737" s="13" t="s">
        <v>84</v>
      </c>
      <c r="AW737" s="13" t="s">
        <v>35</v>
      </c>
      <c r="AX737" s="13" t="s">
        <v>75</v>
      </c>
      <c r="AY737" s="252" t="s">
        <v>221</v>
      </c>
    </row>
    <row r="738" spans="2:51" s="13" customFormat="1" ht="12">
      <c r="B738" s="242"/>
      <c r="C738" s="243"/>
      <c r="D738" s="229" t="s">
        <v>232</v>
      </c>
      <c r="E738" s="244" t="s">
        <v>21</v>
      </c>
      <c r="F738" s="245" t="s">
        <v>944</v>
      </c>
      <c r="G738" s="243"/>
      <c r="H738" s="246">
        <v>0.39</v>
      </c>
      <c r="I738" s="247"/>
      <c r="J738" s="243"/>
      <c r="K738" s="243"/>
      <c r="L738" s="248"/>
      <c r="M738" s="249"/>
      <c r="N738" s="250"/>
      <c r="O738" s="250"/>
      <c r="P738" s="250"/>
      <c r="Q738" s="250"/>
      <c r="R738" s="250"/>
      <c r="S738" s="250"/>
      <c r="T738" s="251"/>
      <c r="AT738" s="252" t="s">
        <v>232</v>
      </c>
      <c r="AU738" s="252" t="s">
        <v>84</v>
      </c>
      <c r="AV738" s="13" t="s">
        <v>84</v>
      </c>
      <c r="AW738" s="13" t="s">
        <v>35</v>
      </c>
      <c r="AX738" s="13" t="s">
        <v>75</v>
      </c>
      <c r="AY738" s="252" t="s">
        <v>221</v>
      </c>
    </row>
    <row r="739" spans="2:51" s="14" customFormat="1" ht="12">
      <c r="B739" s="253"/>
      <c r="C739" s="254"/>
      <c r="D739" s="229" t="s">
        <v>232</v>
      </c>
      <c r="E739" s="255" t="s">
        <v>21</v>
      </c>
      <c r="F739" s="256" t="s">
        <v>235</v>
      </c>
      <c r="G739" s="254"/>
      <c r="H739" s="257">
        <v>11.448</v>
      </c>
      <c r="I739" s="258"/>
      <c r="J739" s="254"/>
      <c r="K739" s="254"/>
      <c r="L739" s="259"/>
      <c r="M739" s="260"/>
      <c r="N739" s="261"/>
      <c r="O739" s="261"/>
      <c r="P739" s="261"/>
      <c r="Q739" s="261"/>
      <c r="R739" s="261"/>
      <c r="S739" s="261"/>
      <c r="T739" s="262"/>
      <c r="AT739" s="263" t="s">
        <v>232</v>
      </c>
      <c r="AU739" s="263" t="s">
        <v>84</v>
      </c>
      <c r="AV739" s="14" t="s">
        <v>228</v>
      </c>
      <c r="AW739" s="14" t="s">
        <v>35</v>
      </c>
      <c r="AX739" s="14" t="s">
        <v>82</v>
      </c>
      <c r="AY739" s="263" t="s">
        <v>221</v>
      </c>
    </row>
    <row r="740" spans="2:65" s="1" customFormat="1" ht="22.5" customHeight="1">
      <c r="B740" s="39"/>
      <c r="C740" s="217" t="s">
        <v>945</v>
      </c>
      <c r="D740" s="217" t="s">
        <v>223</v>
      </c>
      <c r="E740" s="218" t="s">
        <v>946</v>
      </c>
      <c r="F740" s="219" t="s">
        <v>947</v>
      </c>
      <c r="G740" s="220" t="s">
        <v>226</v>
      </c>
      <c r="H740" s="221">
        <v>52.083</v>
      </c>
      <c r="I740" s="222"/>
      <c r="J740" s="223">
        <f>ROUND(I740*H740,2)</f>
        <v>0</v>
      </c>
      <c r="K740" s="219" t="s">
        <v>227</v>
      </c>
      <c r="L740" s="44"/>
      <c r="M740" s="224" t="s">
        <v>21</v>
      </c>
      <c r="N740" s="225" t="s">
        <v>46</v>
      </c>
      <c r="O740" s="80"/>
      <c r="P740" s="226">
        <f>O740*H740</f>
        <v>0</v>
      </c>
      <c r="Q740" s="226">
        <v>0</v>
      </c>
      <c r="R740" s="226">
        <f>Q740*H740</f>
        <v>0</v>
      </c>
      <c r="S740" s="226">
        <v>1.594</v>
      </c>
      <c r="T740" s="227">
        <f>S740*H740</f>
        <v>83.020302</v>
      </c>
      <c r="AR740" s="18" t="s">
        <v>228</v>
      </c>
      <c r="AT740" s="18" t="s">
        <v>223</v>
      </c>
      <c r="AU740" s="18" t="s">
        <v>84</v>
      </c>
      <c r="AY740" s="18" t="s">
        <v>221</v>
      </c>
      <c r="BE740" s="228">
        <f>IF(N740="základní",J740,0)</f>
        <v>0</v>
      </c>
      <c r="BF740" s="228">
        <f>IF(N740="snížená",J740,0)</f>
        <v>0</v>
      </c>
      <c r="BG740" s="228">
        <f>IF(N740="zákl. přenesená",J740,0)</f>
        <v>0</v>
      </c>
      <c r="BH740" s="228">
        <f>IF(N740="sníž. přenesená",J740,0)</f>
        <v>0</v>
      </c>
      <c r="BI740" s="228">
        <f>IF(N740="nulová",J740,0)</f>
        <v>0</v>
      </c>
      <c r="BJ740" s="18" t="s">
        <v>82</v>
      </c>
      <c r="BK740" s="228">
        <f>ROUND(I740*H740,2)</f>
        <v>0</v>
      </c>
      <c r="BL740" s="18" t="s">
        <v>228</v>
      </c>
      <c r="BM740" s="18" t="s">
        <v>948</v>
      </c>
    </row>
    <row r="741" spans="2:47" s="1" customFormat="1" ht="12">
      <c r="B741" s="39"/>
      <c r="C741" s="40"/>
      <c r="D741" s="229" t="s">
        <v>230</v>
      </c>
      <c r="E741" s="40"/>
      <c r="F741" s="230" t="s">
        <v>929</v>
      </c>
      <c r="G741" s="40"/>
      <c r="H741" s="40"/>
      <c r="I741" s="144"/>
      <c r="J741" s="40"/>
      <c r="K741" s="40"/>
      <c r="L741" s="44"/>
      <c r="M741" s="231"/>
      <c r="N741" s="80"/>
      <c r="O741" s="80"/>
      <c r="P741" s="80"/>
      <c r="Q741" s="80"/>
      <c r="R741" s="80"/>
      <c r="S741" s="80"/>
      <c r="T741" s="81"/>
      <c r="AT741" s="18" t="s">
        <v>230</v>
      </c>
      <c r="AU741" s="18" t="s">
        <v>84</v>
      </c>
    </row>
    <row r="742" spans="2:51" s="13" customFormat="1" ht="12">
      <c r="B742" s="242"/>
      <c r="C742" s="243"/>
      <c r="D742" s="229" t="s">
        <v>232</v>
      </c>
      <c r="E742" s="244" t="s">
        <v>21</v>
      </c>
      <c r="F742" s="245" t="s">
        <v>949</v>
      </c>
      <c r="G742" s="243"/>
      <c r="H742" s="246">
        <v>52.083</v>
      </c>
      <c r="I742" s="247"/>
      <c r="J742" s="243"/>
      <c r="K742" s="243"/>
      <c r="L742" s="248"/>
      <c r="M742" s="249"/>
      <c r="N742" s="250"/>
      <c r="O742" s="250"/>
      <c r="P742" s="250"/>
      <c r="Q742" s="250"/>
      <c r="R742" s="250"/>
      <c r="S742" s="250"/>
      <c r="T742" s="251"/>
      <c r="AT742" s="252" t="s">
        <v>232</v>
      </c>
      <c r="AU742" s="252" t="s">
        <v>84</v>
      </c>
      <c r="AV742" s="13" t="s">
        <v>84</v>
      </c>
      <c r="AW742" s="13" t="s">
        <v>35</v>
      </c>
      <c r="AX742" s="13" t="s">
        <v>75</v>
      </c>
      <c r="AY742" s="252" t="s">
        <v>221</v>
      </c>
    </row>
    <row r="743" spans="2:51" s="14" customFormat="1" ht="12">
      <c r="B743" s="253"/>
      <c r="C743" s="254"/>
      <c r="D743" s="229" t="s">
        <v>232</v>
      </c>
      <c r="E743" s="255" t="s">
        <v>21</v>
      </c>
      <c r="F743" s="256" t="s">
        <v>235</v>
      </c>
      <c r="G743" s="254"/>
      <c r="H743" s="257">
        <v>52.083</v>
      </c>
      <c r="I743" s="258"/>
      <c r="J743" s="254"/>
      <c r="K743" s="254"/>
      <c r="L743" s="259"/>
      <c r="M743" s="260"/>
      <c r="N743" s="261"/>
      <c r="O743" s="261"/>
      <c r="P743" s="261"/>
      <c r="Q743" s="261"/>
      <c r="R743" s="261"/>
      <c r="S743" s="261"/>
      <c r="T743" s="262"/>
      <c r="AT743" s="263" t="s">
        <v>232</v>
      </c>
      <c r="AU743" s="263" t="s">
        <v>84</v>
      </c>
      <c r="AV743" s="14" t="s">
        <v>228</v>
      </c>
      <c r="AW743" s="14" t="s">
        <v>35</v>
      </c>
      <c r="AX743" s="14" t="s">
        <v>82</v>
      </c>
      <c r="AY743" s="263" t="s">
        <v>221</v>
      </c>
    </row>
    <row r="744" spans="2:65" s="1" customFormat="1" ht="16.5" customHeight="1">
      <c r="B744" s="39"/>
      <c r="C744" s="217" t="s">
        <v>950</v>
      </c>
      <c r="D744" s="217" t="s">
        <v>223</v>
      </c>
      <c r="E744" s="218" t="s">
        <v>951</v>
      </c>
      <c r="F744" s="219" t="s">
        <v>952</v>
      </c>
      <c r="G744" s="220" t="s">
        <v>226</v>
      </c>
      <c r="H744" s="221">
        <v>12.375</v>
      </c>
      <c r="I744" s="222"/>
      <c r="J744" s="223">
        <f>ROUND(I744*H744,2)</f>
        <v>0</v>
      </c>
      <c r="K744" s="219" t="s">
        <v>227</v>
      </c>
      <c r="L744" s="44"/>
      <c r="M744" s="224" t="s">
        <v>21</v>
      </c>
      <c r="N744" s="225" t="s">
        <v>46</v>
      </c>
      <c r="O744" s="80"/>
      <c r="P744" s="226">
        <f>O744*H744</f>
        <v>0</v>
      </c>
      <c r="Q744" s="226">
        <v>0</v>
      </c>
      <c r="R744" s="226">
        <f>Q744*H744</f>
        <v>0</v>
      </c>
      <c r="S744" s="226">
        <v>1.7</v>
      </c>
      <c r="T744" s="227">
        <f>S744*H744</f>
        <v>21.037499999999998</v>
      </c>
      <c r="AR744" s="18" t="s">
        <v>228</v>
      </c>
      <c r="AT744" s="18" t="s">
        <v>223</v>
      </c>
      <c r="AU744" s="18" t="s">
        <v>84</v>
      </c>
      <c r="AY744" s="18" t="s">
        <v>221</v>
      </c>
      <c r="BE744" s="228">
        <f>IF(N744="základní",J744,0)</f>
        <v>0</v>
      </c>
      <c r="BF744" s="228">
        <f>IF(N744="snížená",J744,0)</f>
        <v>0</v>
      </c>
      <c r="BG744" s="228">
        <f>IF(N744="zákl. přenesená",J744,0)</f>
        <v>0</v>
      </c>
      <c r="BH744" s="228">
        <f>IF(N744="sníž. přenesená",J744,0)</f>
        <v>0</v>
      </c>
      <c r="BI744" s="228">
        <f>IF(N744="nulová",J744,0)</f>
        <v>0</v>
      </c>
      <c r="BJ744" s="18" t="s">
        <v>82</v>
      </c>
      <c r="BK744" s="228">
        <f>ROUND(I744*H744,2)</f>
        <v>0</v>
      </c>
      <c r="BL744" s="18" t="s">
        <v>228</v>
      </c>
      <c r="BM744" s="18" t="s">
        <v>953</v>
      </c>
    </row>
    <row r="745" spans="2:47" s="1" customFormat="1" ht="12">
      <c r="B745" s="39"/>
      <c r="C745" s="40"/>
      <c r="D745" s="229" t="s">
        <v>230</v>
      </c>
      <c r="E745" s="40"/>
      <c r="F745" s="230" t="s">
        <v>954</v>
      </c>
      <c r="G745" s="40"/>
      <c r="H745" s="40"/>
      <c r="I745" s="144"/>
      <c r="J745" s="40"/>
      <c r="K745" s="40"/>
      <c r="L745" s="44"/>
      <c r="M745" s="231"/>
      <c r="N745" s="80"/>
      <c r="O745" s="80"/>
      <c r="P745" s="80"/>
      <c r="Q745" s="80"/>
      <c r="R745" s="80"/>
      <c r="S745" s="80"/>
      <c r="T745" s="81"/>
      <c r="AT745" s="18" t="s">
        <v>230</v>
      </c>
      <c r="AU745" s="18" t="s">
        <v>84</v>
      </c>
    </row>
    <row r="746" spans="2:51" s="12" customFormat="1" ht="12">
      <c r="B746" s="232"/>
      <c r="C746" s="233"/>
      <c r="D746" s="229" t="s">
        <v>232</v>
      </c>
      <c r="E746" s="234" t="s">
        <v>21</v>
      </c>
      <c r="F746" s="235" t="s">
        <v>373</v>
      </c>
      <c r="G746" s="233"/>
      <c r="H746" s="234" t="s">
        <v>21</v>
      </c>
      <c r="I746" s="236"/>
      <c r="J746" s="233"/>
      <c r="K746" s="233"/>
      <c r="L746" s="237"/>
      <c r="M746" s="238"/>
      <c r="N746" s="239"/>
      <c r="O746" s="239"/>
      <c r="P746" s="239"/>
      <c r="Q746" s="239"/>
      <c r="R746" s="239"/>
      <c r="S746" s="239"/>
      <c r="T746" s="240"/>
      <c r="AT746" s="241" t="s">
        <v>232</v>
      </c>
      <c r="AU746" s="241" t="s">
        <v>84</v>
      </c>
      <c r="AV746" s="12" t="s">
        <v>82</v>
      </c>
      <c r="AW746" s="12" t="s">
        <v>35</v>
      </c>
      <c r="AX746" s="12" t="s">
        <v>75</v>
      </c>
      <c r="AY746" s="241" t="s">
        <v>221</v>
      </c>
    </row>
    <row r="747" spans="2:51" s="13" customFormat="1" ht="12">
      <c r="B747" s="242"/>
      <c r="C747" s="243"/>
      <c r="D747" s="229" t="s">
        <v>232</v>
      </c>
      <c r="E747" s="244" t="s">
        <v>21</v>
      </c>
      <c r="F747" s="245" t="s">
        <v>955</v>
      </c>
      <c r="G747" s="243"/>
      <c r="H747" s="246">
        <v>8.625</v>
      </c>
      <c r="I747" s="247"/>
      <c r="J747" s="243"/>
      <c r="K747" s="243"/>
      <c r="L747" s="248"/>
      <c r="M747" s="249"/>
      <c r="N747" s="250"/>
      <c r="O747" s="250"/>
      <c r="P747" s="250"/>
      <c r="Q747" s="250"/>
      <c r="R747" s="250"/>
      <c r="S747" s="250"/>
      <c r="T747" s="251"/>
      <c r="AT747" s="252" t="s">
        <v>232</v>
      </c>
      <c r="AU747" s="252" t="s">
        <v>84</v>
      </c>
      <c r="AV747" s="13" t="s">
        <v>84</v>
      </c>
      <c r="AW747" s="13" t="s">
        <v>35</v>
      </c>
      <c r="AX747" s="13" t="s">
        <v>75</v>
      </c>
      <c r="AY747" s="252" t="s">
        <v>221</v>
      </c>
    </row>
    <row r="748" spans="2:51" s="13" customFormat="1" ht="12">
      <c r="B748" s="242"/>
      <c r="C748" s="243"/>
      <c r="D748" s="229" t="s">
        <v>232</v>
      </c>
      <c r="E748" s="244" t="s">
        <v>21</v>
      </c>
      <c r="F748" s="245" t="s">
        <v>956</v>
      </c>
      <c r="G748" s="243"/>
      <c r="H748" s="246">
        <v>3.75</v>
      </c>
      <c r="I748" s="247"/>
      <c r="J748" s="243"/>
      <c r="K748" s="243"/>
      <c r="L748" s="248"/>
      <c r="M748" s="249"/>
      <c r="N748" s="250"/>
      <c r="O748" s="250"/>
      <c r="P748" s="250"/>
      <c r="Q748" s="250"/>
      <c r="R748" s="250"/>
      <c r="S748" s="250"/>
      <c r="T748" s="251"/>
      <c r="AT748" s="252" t="s">
        <v>232</v>
      </c>
      <c r="AU748" s="252" t="s">
        <v>84</v>
      </c>
      <c r="AV748" s="13" t="s">
        <v>84</v>
      </c>
      <c r="AW748" s="13" t="s">
        <v>35</v>
      </c>
      <c r="AX748" s="13" t="s">
        <v>75</v>
      </c>
      <c r="AY748" s="252" t="s">
        <v>221</v>
      </c>
    </row>
    <row r="749" spans="2:51" s="14" customFormat="1" ht="12">
      <c r="B749" s="253"/>
      <c r="C749" s="254"/>
      <c r="D749" s="229" t="s">
        <v>232</v>
      </c>
      <c r="E749" s="255" t="s">
        <v>21</v>
      </c>
      <c r="F749" s="256" t="s">
        <v>235</v>
      </c>
      <c r="G749" s="254"/>
      <c r="H749" s="257">
        <v>12.375</v>
      </c>
      <c r="I749" s="258"/>
      <c r="J749" s="254"/>
      <c r="K749" s="254"/>
      <c r="L749" s="259"/>
      <c r="M749" s="260"/>
      <c r="N749" s="261"/>
      <c r="O749" s="261"/>
      <c r="P749" s="261"/>
      <c r="Q749" s="261"/>
      <c r="R749" s="261"/>
      <c r="S749" s="261"/>
      <c r="T749" s="262"/>
      <c r="AT749" s="263" t="s">
        <v>232</v>
      </c>
      <c r="AU749" s="263" t="s">
        <v>84</v>
      </c>
      <c r="AV749" s="14" t="s">
        <v>228</v>
      </c>
      <c r="AW749" s="14" t="s">
        <v>35</v>
      </c>
      <c r="AX749" s="14" t="s">
        <v>82</v>
      </c>
      <c r="AY749" s="263" t="s">
        <v>221</v>
      </c>
    </row>
    <row r="750" spans="2:65" s="1" customFormat="1" ht="16.5" customHeight="1">
      <c r="B750" s="39"/>
      <c r="C750" s="217" t="s">
        <v>510</v>
      </c>
      <c r="D750" s="217" t="s">
        <v>223</v>
      </c>
      <c r="E750" s="218" t="s">
        <v>957</v>
      </c>
      <c r="F750" s="219" t="s">
        <v>958</v>
      </c>
      <c r="G750" s="220" t="s">
        <v>358</v>
      </c>
      <c r="H750" s="221">
        <v>5</v>
      </c>
      <c r="I750" s="222"/>
      <c r="J750" s="223">
        <f>ROUND(I750*H750,2)</f>
        <v>0</v>
      </c>
      <c r="K750" s="219" t="s">
        <v>227</v>
      </c>
      <c r="L750" s="44"/>
      <c r="M750" s="224" t="s">
        <v>21</v>
      </c>
      <c r="N750" s="225" t="s">
        <v>46</v>
      </c>
      <c r="O750" s="80"/>
      <c r="P750" s="226">
        <f>O750*H750</f>
        <v>0</v>
      </c>
      <c r="Q750" s="226">
        <v>0</v>
      </c>
      <c r="R750" s="226">
        <f>Q750*H750</f>
        <v>0</v>
      </c>
      <c r="S750" s="226">
        <v>0.09</v>
      </c>
      <c r="T750" s="227">
        <f>S750*H750</f>
        <v>0.44999999999999996</v>
      </c>
      <c r="AR750" s="18" t="s">
        <v>228</v>
      </c>
      <c r="AT750" s="18" t="s">
        <v>223</v>
      </c>
      <c r="AU750" s="18" t="s">
        <v>84</v>
      </c>
      <c r="AY750" s="18" t="s">
        <v>221</v>
      </c>
      <c r="BE750" s="228">
        <f>IF(N750="základní",J750,0)</f>
        <v>0</v>
      </c>
      <c r="BF750" s="228">
        <f>IF(N750="snížená",J750,0)</f>
        <v>0</v>
      </c>
      <c r="BG750" s="228">
        <f>IF(N750="zákl. přenesená",J750,0)</f>
        <v>0</v>
      </c>
      <c r="BH750" s="228">
        <f>IF(N750="sníž. přenesená",J750,0)</f>
        <v>0</v>
      </c>
      <c r="BI750" s="228">
        <f>IF(N750="nulová",J750,0)</f>
        <v>0</v>
      </c>
      <c r="BJ750" s="18" t="s">
        <v>82</v>
      </c>
      <c r="BK750" s="228">
        <f>ROUND(I750*H750,2)</f>
        <v>0</v>
      </c>
      <c r="BL750" s="18" t="s">
        <v>228</v>
      </c>
      <c r="BM750" s="18" t="s">
        <v>959</v>
      </c>
    </row>
    <row r="751" spans="2:51" s="12" customFormat="1" ht="12">
      <c r="B751" s="232"/>
      <c r="C751" s="233"/>
      <c r="D751" s="229" t="s">
        <v>232</v>
      </c>
      <c r="E751" s="234" t="s">
        <v>21</v>
      </c>
      <c r="F751" s="235" t="s">
        <v>373</v>
      </c>
      <c r="G751" s="233"/>
      <c r="H751" s="234" t="s">
        <v>21</v>
      </c>
      <c r="I751" s="236"/>
      <c r="J751" s="233"/>
      <c r="K751" s="233"/>
      <c r="L751" s="237"/>
      <c r="M751" s="238"/>
      <c r="N751" s="239"/>
      <c r="O751" s="239"/>
      <c r="P751" s="239"/>
      <c r="Q751" s="239"/>
      <c r="R751" s="239"/>
      <c r="S751" s="239"/>
      <c r="T751" s="240"/>
      <c r="AT751" s="241" t="s">
        <v>232</v>
      </c>
      <c r="AU751" s="241" t="s">
        <v>84</v>
      </c>
      <c r="AV751" s="12" t="s">
        <v>82</v>
      </c>
      <c r="AW751" s="12" t="s">
        <v>35</v>
      </c>
      <c r="AX751" s="12" t="s">
        <v>75</v>
      </c>
      <c r="AY751" s="241" t="s">
        <v>221</v>
      </c>
    </row>
    <row r="752" spans="2:51" s="13" customFormat="1" ht="12">
      <c r="B752" s="242"/>
      <c r="C752" s="243"/>
      <c r="D752" s="229" t="s">
        <v>232</v>
      </c>
      <c r="E752" s="244" t="s">
        <v>21</v>
      </c>
      <c r="F752" s="245" t="s">
        <v>960</v>
      </c>
      <c r="G752" s="243"/>
      <c r="H752" s="246">
        <v>5</v>
      </c>
      <c r="I752" s="247"/>
      <c r="J752" s="243"/>
      <c r="K752" s="243"/>
      <c r="L752" s="248"/>
      <c r="M752" s="249"/>
      <c r="N752" s="250"/>
      <c r="O752" s="250"/>
      <c r="P752" s="250"/>
      <c r="Q752" s="250"/>
      <c r="R752" s="250"/>
      <c r="S752" s="250"/>
      <c r="T752" s="251"/>
      <c r="AT752" s="252" t="s">
        <v>232</v>
      </c>
      <c r="AU752" s="252" t="s">
        <v>84</v>
      </c>
      <c r="AV752" s="13" t="s">
        <v>84</v>
      </c>
      <c r="AW752" s="13" t="s">
        <v>35</v>
      </c>
      <c r="AX752" s="13" t="s">
        <v>75</v>
      </c>
      <c r="AY752" s="252" t="s">
        <v>221</v>
      </c>
    </row>
    <row r="753" spans="2:51" s="14" customFormat="1" ht="12">
      <c r="B753" s="253"/>
      <c r="C753" s="254"/>
      <c r="D753" s="229" t="s">
        <v>232</v>
      </c>
      <c r="E753" s="255" t="s">
        <v>21</v>
      </c>
      <c r="F753" s="256" t="s">
        <v>235</v>
      </c>
      <c r="G753" s="254"/>
      <c r="H753" s="257">
        <v>5</v>
      </c>
      <c r="I753" s="258"/>
      <c r="J753" s="254"/>
      <c r="K753" s="254"/>
      <c r="L753" s="259"/>
      <c r="M753" s="260"/>
      <c r="N753" s="261"/>
      <c r="O753" s="261"/>
      <c r="P753" s="261"/>
      <c r="Q753" s="261"/>
      <c r="R753" s="261"/>
      <c r="S753" s="261"/>
      <c r="T753" s="262"/>
      <c r="AT753" s="263" t="s">
        <v>232</v>
      </c>
      <c r="AU753" s="263" t="s">
        <v>84</v>
      </c>
      <c r="AV753" s="14" t="s">
        <v>228</v>
      </c>
      <c r="AW753" s="14" t="s">
        <v>35</v>
      </c>
      <c r="AX753" s="14" t="s">
        <v>82</v>
      </c>
      <c r="AY753" s="263" t="s">
        <v>221</v>
      </c>
    </row>
    <row r="754" spans="2:65" s="1" customFormat="1" ht="16.5" customHeight="1">
      <c r="B754" s="39"/>
      <c r="C754" s="217" t="s">
        <v>961</v>
      </c>
      <c r="D754" s="217" t="s">
        <v>223</v>
      </c>
      <c r="E754" s="218" t="s">
        <v>962</v>
      </c>
      <c r="F754" s="219" t="s">
        <v>963</v>
      </c>
      <c r="G754" s="220" t="s">
        <v>730</v>
      </c>
      <c r="H754" s="221">
        <v>33.306</v>
      </c>
      <c r="I754" s="222"/>
      <c r="J754" s="223">
        <f>ROUND(I754*H754,2)</f>
        <v>0</v>
      </c>
      <c r="K754" s="219" t="s">
        <v>227</v>
      </c>
      <c r="L754" s="44"/>
      <c r="M754" s="224" t="s">
        <v>21</v>
      </c>
      <c r="N754" s="225" t="s">
        <v>46</v>
      </c>
      <c r="O754" s="80"/>
      <c r="P754" s="226">
        <f>O754*H754</f>
        <v>0</v>
      </c>
      <c r="Q754" s="226">
        <v>0</v>
      </c>
      <c r="R754" s="226">
        <f>Q754*H754</f>
        <v>0</v>
      </c>
      <c r="S754" s="226">
        <v>0.082</v>
      </c>
      <c r="T754" s="227">
        <f>S754*H754</f>
        <v>2.731092</v>
      </c>
      <c r="AR754" s="18" t="s">
        <v>228</v>
      </c>
      <c r="AT754" s="18" t="s">
        <v>223</v>
      </c>
      <c r="AU754" s="18" t="s">
        <v>84</v>
      </c>
      <c r="AY754" s="18" t="s">
        <v>221</v>
      </c>
      <c r="BE754" s="228">
        <f>IF(N754="základní",J754,0)</f>
        <v>0</v>
      </c>
      <c r="BF754" s="228">
        <f>IF(N754="snížená",J754,0)</f>
        <v>0</v>
      </c>
      <c r="BG754" s="228">
        <f>IF(N754="zákl. přenesená",J754,0)</f>
        <v>0</v>
      </c>
      <c r="BH754" s="228">
        <f>IF(N754="sníž. přenesená",J754,0)</f>
        <v>0</v>
      </c>
      <c r="BI754" s="228">
        <f>IF(N754="nulová",J754,0)</f>
        <v>0</v>
      </c>
      <c r="BJ754" s="18" t="s">
        <v>82</v>
      </c>
      <c r="BK754" s="228">
        <f>ROUND(I754*H754,2)</f>
        <v>0</v>
      </c>
      <c r="BL754" s="18" t="s">
        <v>228</v>
      </c>
      <c r="BM754" s="18" t="s">
        <v>964</v>
      </c>
    </row>
    <row r="755" spans="2:51" s="13" customFormat="1" ht="12">
      <c r="B755" s="242"/>
      <c r="C755" s="243"/>
      <c r="D755" s="229" t="s">
        <v>232</v>
      </c>
      <c r="E755" s="244" t="s">
        <v>21</v>
      </c>
      <c r="F755" s="245" t="s">
        <v>965</v>
      </c>
      <c r="G755" s="243"/>
      <c r="H755" s="246">
        <v>33.306</v>
      </c>
      <c r="I755" s="247"/>
      <c r="J755" s="243"/>
      <c r="K755" s="243"/>
      <c r="L755" s="248"/>
      <c r="M755" s="249"/>
      <c r="N755" s="250"/>
      <c r="O755" s="250"/>
      <c r="P755" s="250"/>
      <c r="Q755" s="250"/>
      <c r="R755" s="250"/>
      <c r="S755" s="250"/>
      <c r="T755" s="251"/>
      <c r="AT755" s="252" t="s">
        <v>232</v>
      </c>
      <c r="AU755" s="252" t="s">
        <v>84</v>
      </c>
      <c r="AV755" s="13" t="s">
        <v>84</v>
      </c>
      <c r="AW755" s="13" t="s">
        <v>35</v>
      </c>
      <c r="AX755" s="13" t="s">
        <v>75</v>
      </c>
      <c r="AY755" s="252" t="s">
        <v>221</v>
      </c>
    </row>
    <row r="756" spans="2:51" s="14" customFormat="1" ht="12">
      <c r="B756" s="253"/>
      <c r="C756" s="254"/>
      <c r="D756" s="229" t="s">
        <v>232</v>
      </c>
      <c r="E756" s="255" t="s">
        <v>21</v>
      </c>
      <c r="F756" s="256" t="s">
        <v>235</v>
      </c>
      <c r="G756" s="254"/>
      <c r="H756" s="257">
        <v>33.306</v>
      </c>
      <c r="I756" s="258"/>
      <c r="J756" s="254"/>
      <c r="K756" s="254"/>
      <c r="L756" s="259"/>
      <c r="M756" s="260"/>
      <c r="N756" s="261"/>
      <c r="O756" s="261"/>
      <c r="P756" s="261"/>
      <c r="Q756" s="261"/>
      <c r="R756" s="261"/>
      <c r="S756" s="261"/>
      <c r="T756" s="262"/>
      <c r="AT756" s="263" t="s">
        <v>232</v>
      </c>
      <c r="AU756" s="263" t="s">
        <v>84</v>
      </c>
      <c r="AV756" s="14" t="s">
        <v>228</v>
      </c>
      <c r="AW756" s="14" t="s">
        <v>35</v>
      </c>
      <c r="AX756" s="14" t="s">
        <v>82</v>
      </c>
      <c r="AY756" s="263" t="s">
        <v>221</v>
      </c>
    </row>
    <row r="757" spans="2:65" s="1" customFormat="1" ht="22.5" customHeight="1">
      <c r="B757" s="39"/>
      <c r="C757" s="217" t="s">
        <v>966</v>
      </c>
      <c r="D757" s="217" t="s">
        <v>223</v>
      </c>
      <c r="E757" s="218" t="s">
        <v>967</v>
      </c>
      <c r="F757" s="219" t="s">
        <v>968</v>
      </c>
      <c r="G757" s="220" t="s">
        <v>358</v>
      </c>
      <c r="H757" s="221">
        <v>193.588</v>
      </c>
      <c r="I757" s="222"/>
      <c r="J757" s="223">
        <f>ROUND(I757*H757,2)</f>
        <v>0</v>
      </c>
      <c r="K757" s="219" t="s">
        <v>227</v>
      </c>
      <c r="L757" s="44"/>
      <c r="M757" s="224" t="s">
        <v>21</v>
      </c>
      <c r="N757" s="225" t="s">
        <v>46</v>
      </c>
      <c r="O757" s="80"/>
      <c r="P757" s="226">
        <f>O757*H757</f>
        <v>0</v>
      </c>
      <c r="Q757" s="226">
        <v>0</v>
      </c>
      <c r="R757" s="226">
        <f>Q757*H757</f>
        <v>0</v>
      </c>
      <c r="S757" s="226">
        <v>0.015</v>
      </c>
      <c r="T757" s="227">
        <f>S757*H757</f>
        <v>2.9038199999999996</v>
      </c>
      <c r="AR757" s="18" t="s">
        <v>228</v>
      </c>
      <c r="AT757" s="18" t="s">
        <v>223</v>
      </c>
      <c r="AU757" s="18" t="s">
        <v>84</v>
      </c>
      <c r="AY757" s="18" t="s">
        <v>221</v>
      </c>
      <c r="BE757" s="228">
        <f>IF(N757="základní",J757,0)</f>
        <v>0</v>
      </c>
      <c r="BF757" s="228">
        <f>IF(N757="snížená",J757,0)</f>
        <v>0</v>
      </c>
      <c r="BG757" s="228">
        <f>IF(N757="zákl. přenesená",J757,0)</f>
        <v>0</v>
      </c>
      <c r="BH757" s="228">
        <f>IF(N757="sníž. přenesená",J757,0)</f>
        <v>0</v>
      </c>
      <c r="BI757" s="228">
        <f>IF(N757="nulová",J757,0)</f>
        <v>0</v>
      </c>
      <c r="BJ757" s="18" t="s">
        <v>82</v>
      </c>
      <c r="BK757" s="228">
        <f>ROUND(I757*H757,2)</f>
        <v>0</v>
      </c>
      <c r="BL757" s="18" t="s">
        <v>228</v>
      </c>
      <c r="BM757" s="18" t="s">
        <v>969</v>
      </c>
    </row>
    <row r="758" spans="2:51" s="13" customFormat="1" ht="12">
      <c r="B758" s="242"/>
      <c r="C758" s="243"/>
      <c r="D758" s="229" t="s">
        <v>232</v>
      </c>
      <c r="E758" s="244" t="s">
        <v>21</v>
      </c>
      <c r="F758" s="245" t="s">
        <v>970</v>
      </c>
      <c r="G758" s="243"/>
      <c r="H758" s="246">
        <v>226.87</v>
      </c>
      <c r="I758" s="247"/>
      <c r="J758" s="243"/>
      <c r="K758" s="243"/>
      <c r="L758" s="248"/>
      <c r="M758" s="249"/>
      <c r="N758" s="250"/>
      <c r="O758" s="250"/>
      <c r="P758" s="250"/>
      <c r="Q758" s="250"/>
      <c r="R758" s="250"/>
      <c r="S758" s="250"/>
      <c r="T758" s="251"/>
      <c r="AT758" s="252" t="s">
        <v>232</v>
      </c>
      <c r="AU758" s="252" t="s">
        <v>84</v>
      </c>
      <c r="AV758" s="13" t="s">
        <v>84</v>
      </c>
      <c r="AW758" s="13" t="s">
        <v>35</v>
      </c>
      <c r="AX758" s="13" t="s">
        <v>75</v>
      </c>
      <c r="AY758" s="252" t="s">
        <v>221</v>
      </c>
    </row>
    <row r="759" spans="2:51" s="12" customFormat="1" ht="12">
      <c r="B759" s="232"/>
      <c r="C759" s="233"/>
      <c r="D759" s="229" t="s">
        <v>232</v>
      </c>
      <c r="E759" s="234" t="s">
        <v>21</v>
      </c>
      <c r="F759" s="235" t="s">
        <v>394</v>
      </c>
      <c r="G759" s="233"/>
      <c r="H759" s="234" t="s">
        <v>21</v>
      </c>
      <c r="I759" s="236"/>
      <c r="J759" s="233"/>
      <c r="K759" s="233"/>
      <c r="L759" s="237"/>
      <c r="M759" s="238"/>
      <c r="N759" s="239"/>
      <c r="O759" s="239"/>
      <c r="P759" s="239"/>
      <c r="Q759" s="239"/>
      <c r="R759" s="239"/>
      <c r="S759" s="239"/>
      <c r="T759" s="240"/>
      <c r="AT759" s="241" t="s">
        <v>232</v>
      </c>
      <c r="AU759" s="241" t="s">
        <v>84</v>
      </c>
      <c r="AV759" s="12" t="s">
        <v>82</v>
      </c>
      <c r="AW759" s="12" t="s">
        <v>35</v>
      </c>
      <c r="AX759" s="12" t="s">
        <v>75</v>
      </c>
      <c r="AY759" s="241" t="s">
        <v>221</v>
      </c>
    </row>
    <row r="760" spans="2:51" s="13" customFormat="1" ht="12">
      <c r="B760" s="242"/>
      <c r="C760" s="243"/>
      <c r="D760" s="229" t="s">
        <v>232</v>
      </c>
      <c r="E760" s="244" t="s">
        <v>21</v>
      </c>
      <c r="F760" s="245" t="s">
        <v>971</v>
      </c>
      <c r="G760" s="243"/>
      <c r="H760" s="246">
        <v>-33.282</v>
      </c>
      <c r="I760" s="247"/>
      <c r="J760" s="243"/>
      <c r="K760" s="243"/>
      <c r="L760" s="248"/>
      <c r="M760" s="249"/>
      <c r="N760" s="250"/>
      <c r="O760" s="250"/>
      <c r="P760" s="250"/>
      <c r="Q760" s="250"/>
      <c r="R760" s="250"/>
      <c r="S760" s="250"/>
      <c r="T760" s="251"/>
      <c r="AT760" s="252" t="s">
        <v>232</v>
      </c>
      <c r="AU760" s="252" t="s">
        <v>84</v>
      </c>
      <c r="AV760" s="13" t="s">
        <v>84</v>
      </c>
      <c r="AW760" s="13" t="s">
        <v>35</v>
      </c>
      <c r="AX760" s="13" t="s">
        <v>75</v>
      </c>
      <c r="AY760" s="252" t="s">
        <v>221</v>
      </c>
    </row>
    <row r="761" spans="2:51" s="14" customFormat="1" ht="12">
      <c r="B761" s="253"/>
      <c r="C761" s="254"/>
      <c r="D761" s="229" t="s">
        <v>232</v>
      </c>
      <c r="E761" s="255" t="s">
        <v>21</v>
      </c>
      <c r="F761" s="256" t="s">
        <v>235</v>
      </c>
      <c r="G761" s="254"/>
      <c r="H761" s="257">
        <v>193.588</v>
      </c>
      <c r="I761" s="258"/>
      <c r="J761" s="254"/>
      <c r="K761" s="254"/>
      <c r="L761" s="259"/>
      <c r="M761" s="260"/>
      <c r="N761" s="261"/>
      <c r="O761" s="261"/>
      <c r="P761" s="261"/>
      <c r="Q761" s="261"/>
      <c r="R761" s="261"/>
      <c r="S761" s="261"/>
      <c r="T761" s="262"/>
      <c r="AT761" s="263" t="s">
        <v>232</v>
      </c>
      <c r="AU761" s="263" t="s">
        <v>84</v>
      </c>
      <c r="AV761" s="14" t="s">
        <v>228</v>
      </c>
      <c r="AW761" s="14" t="s">
        <v>35</v>
      </c>
      <c r="AX761" s="14" t="s">
        <v>82</v>
      </c>
      <c r="AY761" s="263" t="s">
        <v>221</v>
      </c>
    </row>
    <row r="762" spans="2:65" s="1" customFormat="1" ht="16.5" customHeight="1">
      <c r="B762" s="39"/>
      <c r="C762" s="217" t="s">
        <v>972</v>
      </c>
      <c r="D762" s="217" t="s">
        <v>223</v>
      </c>
      <c r="E762" s="218" t="s">
        <v>973</v>
      </c>
      <c r="F762" s="219" t="s">
        <v>974</v>
      </c>
      <c r="G762" s="220" t="s">
        <v>358</v>
      </c>
      <c r="H762" s="221">
        <v>0.96</v>
      </c>
      <c r="I762" s="222"/>
      <c r="J762" s="223">
        <f>ROUND(I762*H762,2)</f>
        <v>0</v>
      </c>
      <c r="K762" s="219" t="s">
        <v>227</v>
      </c>
      <c r="L762" s="44"/>
      <c r="M762" s="224" t="s">
        <v>21</v>
      </c>
      <c r="N762" s="225" t="s">
        <v>46</v>
      </c>
      <c r="O762" s="80"/>
      <c r="P762" s="226">
        <f>O762*H762</f>
        <v>0</v>
      </c>
      <c r="Q762" s="226">
        <v>0</v>
      </c>
      <c r="R762" s="226">
        <f>Q762*H762</f>
        <v>0</v>
      </c>
      <c r="S762" s="226">
        <v>0.073</v>
      </c>
      <c r="T762" s="227">
        <f>S762*H762</f>
        <v>0.07007999999999999</v>
      </c>
      <c r="AR762" s="18" t="s">
        <v>228</v>
      </c>
      <c r="AT762" s="18" t="s">
        <v>223</v>
      </c>
      <c r="AU762" s="18" t="s">
        <v>84</v>
      </c>
      <c r="AY762" s="18" t="s">
        <v>221</v>
      </c>
      <c r="BE762" s="228">
        <f>IF(N762="základní",J762,0)</f>
        <v>0</v>
      </c>
      <c r="BF762" s="228">
        <f>IF(N762="snížená",J762,0)</f>
        <v>0</v>
      </c>
      <c r="BG762" s="228">
        <f>IF(N762="zákl. přenesená",J762,0)</f>
        <v>0</v>
      </c>
      <c r="BH762" s="228">
        <f>IF(N762="sníž. přenesená",J762,0)</f>
        <v>0</v>
      </c>
      <c r="BI762" s="228">
        <f>IF(N762="nulová",J762,0)</f>
        <v>0</v>
      </c>
      <c r="BJ762" s="18" t="s">
        <v>82</v>
      </c>
      <c r="BK762" s="228">
        <f>ROUND(I762*H762,2)</f>
        <v>0</v>
      </c>
      <c r="BL762" s="18" t="s">
        <v>228</v>
      </c>
      <c r="BM762" s="18" t="s">
        <v>975</v>
      </c>
    </row>
    <row r="763" spans="2:47" s="1" customFormat="1" ht="12">
      <c r="B763" s="39"/>
      <c r="C763" s="40"/>
      <c r="D763" s="229" t="s">
        <v>230</v>
      </c>
      <c r="E763" s="40"/>
      <c r="F763" s="230" t="s">
        <v>976</v>
      </c>
      <c r="G763" s="40"/>
      <c r="H763" s="40"/>
      <c r="I763" s="144"/>
      <c r="J763" s="40"/>
      <c r="K763" s="40"/>
      <c r="L763" s="44"/>
      <c r="M763" s="231"/>
      <c r="N763" s="80"/>
      <c r="O763" s="80"/>
      <c r="P763" s="80"/>
      <c r="Q763" s="80"/>
      <c r="R763" s="80"/>
      <c r="S763" s="80"/>
      <c r="T763" s="81"/>
      <c r="AT763" s="18" t="s">
        <v>230</v>
      </c>
      <c r="AU763" s="18" t="s">
        <v>84</v>
      </c>
    </row>
    <row r="764" spans="2:51" s="12" customFormat="1" ht="12">
      <c r="B764" s="232"/>
      <c r="C764" s="233"/>
      <c r="D764" s="229" t="s">
        <v>232</v>
      </c>
      <c r="E764" s="234" t="s">
        <v>21</v>
      </c>
      <c r="F764" s="235" t="s">
        <v>977</v>
      </c>
      <c r="G764" s="233"/>
      <c r="H764" s="234" t="s">
        <v>21</v>
      </c>
      <c r="I764" s="236"/>
      <c r="J764" s="233"/>
      <c r="K764" s="233"/>
      <c r="L764" s="237"/>
      <c r="M764" s="238"/>
      <c r="N764" s="239"/>
      <c r="O764" s="239"/>
      <c r="P764" s="239"/>
      <c r="Q764" s="239"/>
      <c r="R764" s="239"/>
      <c r="S764" s="239"/>
      <c r="T764" s="240"/>
      <c r="AT764" s="241" t="s">
        <v>232</v>
      </c>
      <c r="AU764" s="241" t="s">
        <v>84</v>
      </c>
      <c r="AV764" s="12" t="s">
        <v>82</v>
      </c>
      <c r="AW764" s="12" t="s">
        <v>35</v>
      </c>
      <c r="AX764" s="12" t="s">
        <v>75</v>
      </c>
      <c r="AY764" s="241" t="s">
        <v>221</v>
      </c>
    </row>
    <row r="765" spans="2:51" s="13" customFormat="1" ht="12">
      <c r="B765" s="242"/>
      <c r="C765" s="243"/>
      <c r="D765" s="229" t="s">
        <v>232</v>
      </c>
      <c r="E765" s="244" t="s">
        <v>21</v>
      </c>
      <c r="F765" s="245" t="s">
        <v>978</v>
      </c>
      <c r="G765" s="243"/>
      <c r="H765" s="246">
        <v>0.96</v>
      </c>
      <c r="I765" s="247"/>
      <c r="J765" s="243"/>
      <c r="K765" s="243"/>
      <c r="L765" s="248"/>
      <c r="M765" s="249"/>
      <c r="N765" s="250"/>
      <c r="O765" s="250"/>
      <c r="P765" s="250"/>
      <c r="Q765" s="250"/>
      <c r="R765" s="250"/>
      <c r="S765" s="250"/>
      <c r="T765" s="251"/>
      <c r="AT765" s="252" t="s">
        <v>232</v>
      </c>
      <c r="AU765" s="252" t="s">
        <v>84</v>
      </c>
      <c r="AV765" s="13" t="s">
        <v>84</v>
      </c>
      <c r="AW765" s="13" t="s">
        <v>35</v>
      </c>
      <c r="AX765" s="13" t="s">
        <v>75</v>
      </c>
      <c r="AY765" s="252" t="s">
        <v>221</v>
      </c>
    </row>
    <row r="766" spans="2:51" s="14" customFormat="1" ht="12">
      <c r="B766" s="253"/>
      <c r="C766" s="254"/>
      <c r="D766" s="229" t="s">
        <v>232</v>
      </c>
      <c r="E766" s="255" t="s">
        <v>21</v>
      </c>
      <c r="F766" s="256" t="s">
        <v>235</v>
      </c>
      <c r="G766" s="254"/>
      <c r="H766" s="257">
        <v>0.96</v>
      </c>
      <c r="I766" s="258"/>
      <c r="J766" s="254"/>
      <c r="K766" s="254"/>
      <c r="L766" s="259"/>
      <c r="M766" s="260"/>
      <c r="N766" s="261"/>
      <c r="O766" s="261"/>
      <c r="P766" s="261"/>
      <c r="Q766" s="261"/>
      <c r="R766" s="261"/>
      <c r="S766" s="261"/>
      <c r="T766" s="262"/>
      <c r="AT766" s="263" t="s">
        <v>232</v>
      </c>
      <c r="AU766" s="263" t="s">
        <v>84</v>
      </c>
      <c r="AV766" s="14" t="s">
        <v>228</v>
      </c>
      <c r="AW766" s="14" t="s">
        <v>35</v>
      </c>
      <c r="AX766" s="14" t="s">
        <v>82</v>
      </c>
      <c r="AY766" s="263" t="s">
        <v>221</v>
      </c>
    </row>
    <row r="767" spans="2:65" s="1" customFormat="1" ht="16.5" customHeight="1">
      <c r="B767" s="39"/>
      <c r="C767" s="217" t="s">
        <v>979</v>
      </c>
      <c r="D767" s="217" t="s">
        <v>223</v>
      </c>
      <c r="E767" s="218" t="s">
        <v>980</v>
      </c>
      <c r="F767" s="219" t="s">
        <v>981</v>
      </c>
      <c r="G767" s="220" t="s">
        <v>358</v>
      </c>
      <c r="H767" s="221">
        <v>33.585</v>
      </c>
      <c r="I767" s="222"/>
      <c r="J767" s="223">
        <f>ROUND(I767*H767,2)</f>
        <v>0</v>
      </c>
      <c r="K767" s="219" t="s">
        <v>227</v>
      </c>
      <c r="L767" s="44"/>
      <c r="M767" s="224" t="s">
        <v>21</v>
      </c>
      <c r="N767" s="225" t="s">
        <v>46</v>
      </c>
      <c r="O767" s="80"/>
      <c r="P767" s="226">
        <f>O767*H767</f>
        <v>0</v>
      </c>
      <c r="Q767" s="226">
        <v>0</v>
      </c>
      <c r="R767" s="226">
        <f>Q767*H767</f>
        <v>0</v>
      </c>
      <c r="S767" s="226">
        <v>0.051</v>
      </c>
      <c r="T767" s="227">
        <f>S767*H767</f>
        <v>1.7128349999999999</v>
      </c>
      <c r="AR767" s="18" t="s">
        <v>228</v>
      </c>
      <c r="AT767" s="18" t="s">
        <v>223</v>
      </c>
      <c r="AU767" s="18" t="s">
        <v>84</v>
      </c>
      <c r="AY767" s="18" t="s">
        <v>221</v>
      </c>
      <c r="BE767" s="228">
        <f>IF(N767="základní",J767,0)</f>
        <v>0</v>
      </c>
      <c r="BF767" s="228">
        <f>IF(N767="snížená",J767,0)</f>
        <v>0</v>
      </c>
      <c r="BG767" s="228">
        <f>IF(N767="zákl. přenesená",J767,0)</f>
        <v>0</v>
      </c>
      <c r="BH767" s="228">
        <f>IF(N767="sníž. přenesená",J767,0)</f>
        <v>0</v>
      </c>
      <c r="BI767" s="228">
        <f>IF(N767="nulová",J767,0)</f>
        <v>0</v>
      </c>
      <c r="BJ767" s="18" t="s">
        <v>82</v>
      </c>
      <c r="BK767" s="228">
        <f>ROUND(I767*H767,2)</f>
        <v>0</v>
      </c>
      <c r="BL767" s="18" t="s">
        <v>228</v>
      </c>
      <c r="BM767" s="18" t="s">
        <v>982</v>
      </c>
    </row>
    <row r="768" spans="2:47" s="1" customFormat="1" ht="12">
      <c r="B768" s="39"/>
      <c r="C768" s="40"/>
      <c r="D768" s="229" t="s">
        <v>230</v>
      </c>
      <c r="E768" s="40"/>
      <c r="F768" s="230" t="s">
        <v>976</v>
      </c>
      <c r="G768" s="40"/>
      <c r="H768" s="40"/>
      <c r="I768" s="144"/>
      <c r="J768" s="40"/>
      <c r="K768" s="40"/>
      <c r="L768" s="44"/>
      <c r="M768" s="231"/>
      <c r="N768" s="80"/>
      <c r="O768" s="80"/>
      <c r="P768" s="80"/>
      <c r="Q768" s="80"/>
      <c r="R768" s="80"/>
      <c r="S768" s="80"/>
      <c r="T768" s="81"/>
      <c r="AT768" s="18" t="s">
        <v>230</v>
      </c>
      <c r="AU768" s="18" t="s">
        <v>84</v>
      </c>
    </row>
    <row r="769" spans="2:51" s="12" customFormat="1" ht="12">
      <c r="B769" s="232"/>
      <c r="C769" s="233"/>
      <c r="D769" s="229" t="s">
        <v>232</v>
      </c>
      <c r="E769" s="234" t="s">
        <v>21</v>
      </c>
      <c r="F769" s="235" t="s">
        <v>367</v>
      </c>
      <c r="G769" s="233"/>
      <c r="H769" s="234" t="s">
        <v>21</v>
      </c>
      <c r="I769" s="236"/>
      <c r="J769" s="233"/>
      <c r="K769" s="233"/>
      <c r="L769" s="237"/>
      <c r="M769" s="238"/>
      <c r="N769" s="239"/>
      <c r="O769" s="239"/>
      <c r="P769" s="239"/>
      <c r="Q769" s="239"/>
      <c r="R769" s="239"/>
      <c r="S769" s="239"/>
      <c r="T769" s="240"/>
      <c r="AT769" s="241" t="s">
        <v>232</v>
      </c>
      <c r="AU769" s="241" t="s">
        <v>84</v>
      </c>
      <c r="AV769" s="12" t="s">
        <v>82</v>
      </c>
      <c r="AW769" s="12" t="s">
        <v>35</v>
      </c>
      <c r="AX769" s="12" t="s">
        <v>75</v>
      </c>
      <c r="AY769" s="241" t="s">
        <v>221</v>
      </c>
    </row>
    <row r="770" spans="2:51" s="13" customFormat="1" ht="12">
      <c r="B770" s="242"/>
      <c r="C770" s="243"/>
      <c r="D770" s="229" t="s">
        <v>232</v>
      </c>
      <c r="E770" s="244" t="s">
        <v>21</v>
      </c>
      <c r="F770" s="245" t="s">
        <v>983</v>
      </c>
      <c r="G770" s="243"/>
      <c r="H770" s="246">
        <v>5.85</v>
      </c>
      <c r="I770" s="247"/>
      <c r="J770" s="243"/>
      <c r="K770" s="243"/>
      <c r="L770" s="248"/>
      <c r="M770" s="249"/>
      <c r="N770" s="250"/>
      <c r="O770" s="250"/>
      <c r="P770" s="250"/>
      <c r="Q770" s="250"/>
      <c r="R770" s="250"/>
      <c r="S770" s="250"/>
      <c r="T770" s="251"/>
      <c r="AT770" s="252" t="s">
        <v>232</v>
      </c>
      <c r="AU770" s="252" t="s">
        <v>84</v>
      </c>
      <c r="AV770" s="13" t="s">
        <v>84</v>
      </c>
      <c r="AW770" s="13" t="s">
        <v>35</v>
      </c>
      <c r="AX770" s="13" t="s">
        <v>75</v>
      </c>
      <c r="AY770" s="252" t="s">
        <v>221</v>
      </c>
    </row>
    <row r="771" spans="2:51" s="13" customFormat="1" ht="12">
      <c r="B771" s="242"/>
      <c r="C771" s="243"/>
      <c r="D771" s="229" t="s">
        <v>232</v>
      </c>
      <c r="E771" s="244" t="s">
        <v>21</v>
      </c>
      <c r="F771" s="245" t="s">
        <v>984</v>
      </c>
      <c r="G771" s="243"/>
      <c r="H771" s="246">
        <v>5.547</v>
      </c>
      <c r="I771" s="247"/>
      <c r="J771" s="243"/>
      <c r="K771" s="243"/>
      <c r="L771" s="248"/>
      <c r="M771" s="249"/>
      <c r="N771" s="250"/>
      <c r="O771" s="250"/>
      <c r="P771" s="250"/>
      <c r="Q771" s="250"/>
      <c r="R771" s="250"/>
      <c r="S771" s="250"/>
      <c r="T771" s="251"/>
      <c r="AT771" s="252" t="s">
        <v>232</v>
      </c>
      <c r="AU771" s="252" t="s">
        <v>84</v>
      </c>
      <c r="AV771" s="13" t="s">
        <v>84</v>
      </c>
      <c r="AW771" s="13" t="s">
        <v>35</v>
      </c>
      <c r="AX771" s="13" t="s">
        <v>75</v>
      </c>
      <c r="AY771" s="252" t="s">
        <v>221</v>
      </c>
    </row>
    <row r="772" spans="2:51" s="12" customFormat="1" ht="12">
      <c r="B772" s="232"/>
      <c r="C772" s="233"/>
      <c r="D772" s="229" t="s">
        <v>232</v>
      </c>
      <c r="E772" s="234" t="s">
        <v>21</v>
      </c>
      <c r="F772" s="235" t="s">
        <v>371</v>
      </c>
      <c r="G772" s="233"/>
      <c r="H772" s="234" t="s">
        <v>21</v>
      </c>
      <c r="I772" s="236"/>
      <c r="J772" s="233"/>
      <c r="K772" s="233"/>
      <c r="L772" s="237"/>
      <c r="M772" s="238"/>
      <c r="N772" s="239"/>
      <c r="O772" s="239"/>
      <c r="P772" s="239"/>
      <c r="Q772" s="239"/>
      <c r="R772" s="239"/>
      <c r="S772" s="239"/>
      <c r="T772" s="240"/>
      <c r="AT772" s="241" t="s">
        <v>232</v>
      </c>
      <c r="AU772" s="241" t="s">
        <v>84</v>
      </c>
      <c r="AV772" s="12" t="s">
        <v>82</v>
      </c>
      <c r="AW772" s="12" t="s">
        <v>35</v>
      </c>
      <c r="AX772" s="12" t="s">
        <v>75</v>
      </c>
      <c r="AY772" s="241" t="s">
        <v>221</v>
      </c>
    </row>
    <row r="773" spans="2:51" s="13" customFormat="1" ht="12">
      <c r="B773" s="242"/>
      <c r="C773" s="243"/>
      <c r="D773" s="229" t="s">
        <v>232</v>
      </c>
      <c r="E773" s="244" t="s">
        <v>21</v>
      </c>
      <c r="F773" s="245" t="s">
        <v>985</v>
      </c>
      <c r="G773" s="243"/>
      <c r="H773" s="246">
        <v>11.094</v>
      </c>
      <c r="I773" s="247"/>
      <c r="J773" s="243"/>
      <c r="K773" s="243"/>
      <c r="L773" s="248"/>
      <c r="M773" s="249"/>
      <c r="N773" s="250"/>
      <c r="O773" s="250"/>
      <c r="P773" s="250"/>
      <c r="Q773" s="250"/>
      <c r="R773" s="250"/>
      <c r="S773" s="250"/>
      <c r="T773" s="251"/>
      <c r="AT773" s="252" t="s">
        <v>232</v>
      </c>
      <c r="AU773" s="252" t="s">
        <v>84</v>
      </c>
      <c r="AV773" s="13" t="s">
        <v>84</v>
      </c>
      <c r="AW773" s="13" t="s">
        <v>35</v>
      </c>
      <c r="AX773" s="13" t="s">
        <v>75</v>
      </c>
      <c r="AY773" s="252" t="s">
        <v>221</v>
      </c>
    </row>
    <row r="774" spans="2:51" s="12" customFormat="1" ht="12">
      <c r="B774" s="232"/>
      <c r="C774" s="233"/>
      <c r="D774" s="229" t="s">
        <v>232</v>
      </c>
      <c r="E774" s="234" t="s">
        <v>21</v>
      </c>
      <c r="F774" s="235" t="s">
        <v>373</v>
      </c>
      <c r="G774" s="233"/>
      <c r="H774" s="234" t="s">
        <v>21</v>
      </c>
      <c r="I774" s="236"/>
      <c r="J774" s="233"/>
      <c r="K774" s="233"/>
      <c r="L774" s="237"/>
      <c r="M774" s="238"/>
      <c r="N774" s="239"/>
      <c r="O774" s="239"/>
      <c r="P774" s="239"/>
      <c r="Q774" s="239"/>
      <c r="R774" s="239"/>
      <c r="S774" s="239"/>
      <c r="T774" s="240"/>
      <c r="AT774" s="241" t="s">
        <v>232</v>
      </c>
      <c r="AU774" s="241" t="s">
        <v>84</v>
      </c>
      <c r="AV774" s="12" t="s">
        <v>82</v>
      </c>
      <c r="AW774" s="12" t="s">
        <v>35</v>
      </c>
      <c r="AX774" s="12" t="s">
        <v>75</v>
      </c>
      <c r="AY774" s="241" t="s">
        <v>221</v>
      </c>
    </row>
    <row r="775" spans="2:51" s="13" customFormat="1" ht="12">
      <c r="B775" s="242"/>
      <c r="C775" s="243"/>
      <c r="D775" s="229" t="s">
        <v>232</v>
      </c>
      <c r="E775" s="244" t="s">
        <v>21</v>
      </c>
      <c r="F775" s="245" t="s">
        <v>985</v>
      </c>
      <c r="G775" s="243"/>
      <c r="H775" s="246">
        <v>11.094</v>
      </c>
      <c r="I775" s="247"/>
      <c r="J775" s="243"/>
      <c r="K775" s="243"/>
      <c r="L775" s="248"/>
      <c r="M775" s="249"/>
      <c r="N775" s="250"/>
      <c r="O775" s="250"/>
      <c r="P775" s="250"/>
      <c r="Q775" s="250"/>
      <c r="R775" s="250"/>
      <c r="S775" s="250"/>
      <c r="T775" s="251"/>
      <c r="AT775" s="252" t="s">
        <v>232</v>
      </c>
      <c r="AU775" s="252" t="s">
        <v>84</v>
      </c>
      <c r="AV775" s="13" t="s">
        <v>84</v>
      </c>
      <c r="AW775" s="13" t="s">
        <v>35</v>
      </c>
      <c r="AX775" s="13" t="s">
        <v>75</v>
      </c>
      <c r="AY775" s="252" t="s">
        <v>221</v>
      </c>
    </row>
    <row r="776" spans="2:51" s="14" customFormat="1" ht="12">
      <c r="B776" s="253"/>
      <c r="C776" s="254"/>
      <c r="D776" s="229" t="s">
        <v>232</v>
      </c>
      <c r="E776" s="255" t="s">
        <v>21</v>
      </c>
      <c r="F776" s="256" t="s">
        <v>235</v>
      </c>
      <c r="G776" s="254"/>
      <c r="H776" s="257">
        <v>33.585</v>
      </c>
      <c r="I776" s="258"/>
      <c r="J776" s="254"/>
      <c r="K776" s="254"/>
      <c r="L776" s="259"/>
      <c r="M776" s="260"/>
      <c r="N776" s="261"/>
      <c r="O776" s="261"/>
      <c r="P776" s="261"/>
      <c r="Q776" s="261"/>
      <c r="R776" s="261"/>
      <c r="S776" s="261"/>
      <c r="T776" s="262"/>
      <c r="AT776" s="263" t="s">
        <v>232</v>
      </c>
      <c r="AU776" s="263" t="s">
        <v>84</v>
      </c>
      <c r="AV776" s="14" t="s">
        <v>228</v>
      </c>
      <c r="AW776" s="14" t="s">
        <v>35</v>
      </c>
      <c r="AX776" s="14" t="s">
        <v>82</v>
      </c>
      <c r="AY776" s="263" t="s">
        <v>221</v>
      </c>
    </row>
    <row r="777" spans="2:65" s="1" customFormat="1" ht="16.5" customHeight="1">
      <c r="B777" s="39"/>
      <c r="C777" s="217" t="s">
        <v>986</v>
      </c>
      <c r="D777" s="217" t="s">
        <v>223</v>
      </c>
      <c r="E777" s="218" t="s">
        <v>987</v>
      </c>
      <c r="F777" s="219" t="s">
        <v>988</v>
      </c>
      <c r="G777" s="220" t="s">
        <v>358</v>
      </c>
      <c r="H777" s="221">
        <v>3.24</v>
      </c>
      <c r="I777" s="222"/>
      <c r="J777" s="223">
        <f>ROUND(I777*H777,2)</f>
        <v>0</v>
      </c>
      <c r="K777" s="219" t="s">
        <v>227</v>
      </c>
      <c r="L777" s="44"/>
      <c r="M777" s="224" t="s">
        <v>21</v>
      </c>
      <c r="N777" s="225" t="s">
        <v>46</v>
      </c>
      <c r="O777" s="80"/>
      <c r="P777" s="226">
        <f>O777*H777</f>
        <v>0</v>
      </c>
      <c r="Q777" s="226">
        <v>0</v>
      </c>
      <c r="R777" s="226">
        <f>Q777*H777</f>
        <v>0</v>
      </c>
      <c r="S777" s="226">
        <v>0.083</v>
      </c>
      <c r="T777" s="227">
        <f>S777*H777</f>
        <v>0.26892000000000005</v>
      </c>
      <c r="AR777" s="18" t="s">
        <v>228</v>
      </c>
      <c r="AT777" s="18" t="s">
        <v>223</v>
      </c>
      <c r="AU777" s="18" t="s">
        <v>84</v>
      </c>
      <c r="AY777" s="18" t="s">
        <v>221</v>
      </c>
      <c r="BE777" s="228">
        <f>IF(N777="základní",J777,0)</f>
        <v>0</v>
      </c>
      <c r="BF777" s="228">
        <f>IF(N777="snížená",J777,0)</f>
        <v>0</v>
      </c>
      <c r="BG777" s="228">
        <f>IF(N777="zákl. přenesená",J777,0)</f>
        <v>0</v>
      </c>
      <c r="BH777" s="228">
        <f>IF(N777="sníž. přenesená",J777,0)</f>
        <v>0</v>
      </c>
      <c r="BI777" s="228">
        <f>IF(N777="nulová",J777,0)</f>
        <v>0</v>
      </c>
      <c r="BJ777" s="18" t="s">
        <v>82</v>
      </c>
      <c r="BK777" s="228">
        <f>ROUND(I777*H777,2)</f>
        <v>0</v>
      </c>
      <c r="BL777" s="18" t="s">
        <v>228</v>
      </c>
      <c r="BM777" s="18" t="s">
        <v>989</v>
      </c>
    </row>
    <row r="778" spans="2:47" s="1" customFormat="1" ht="12">
      <c r="B778" s="39"/>
      <c r="C778" s="40"/>
      <c r="D778" s="229" t="s">
        <v>230</v>
      </c>
      <c r="E778" s="40"/>
      <c r="F778" s="230" t="s">
        <v>976</v>
      </c>
      <c r="G778" s="40"/>
      <c r="H778" s="40"/>
      <c r="I778" s="144"/>
      <c r="J778" s="40"/>
      <c r="K778" s="40"/>
      <c r="L778" s="44"/>
      <c r="M778" s="231"/>
      <c r="N778" s="80"/>
      <c r="O778" s="80"/>
      <c r="P778" s="80"/>
      <c r="Q778" s="80"/>
      <c r="R778" s="80"/>
      <c r="S778" s="80"/>
      <c r="T778" s="81"/>
      <c r="AT778" s="18" t="s">
        <v>230</v>
      </c>
      <c r="AU778" s="18" t="s">
        <v>84</v>
      </c>
    </row>
    <row r="779" spans="2:51" s="12" customFormat="1" ht="12">
      <c r="B779" s="232"/>
      <c r="C779" s="233"/>
      <c r="D779" s="229" t="s">
        <v>232</v>
      </c>
      <c r="E779" s="234" t="s">
        <v>21</v>
      </c>
      <c r="F779" s="235" t="s">
        <v>373</v>
      </c>
      <c r="G779" s="233"/>
      <c r="H779" s="234" t="s">
        <v>21</v>
      </c>
      <c r="I779" s="236"/>
      <c r="J779" s="233"/>
      <c r="K779" s="233"/>
      <c r="L779" s="237"/>
      <c r="M779" s="238"/>
      <c r="N779" s="239"/>
      <c r="O779" s="239"/>
      <c r="P779" s="239"/>
      <c r="Q779" s="239"/>
      <c r="R779" s="239"/>
      <c r="S779" s="239"/>
      <c r="T779" s="240"/>
      <c r="AT779" s="241" t="s">
        <v>232</v>
      </c>
      <c r="AU779" s="241" t="s">
        <v>84</v>
      </c>
      <c r="AV779" s="12" t="s">
        <v>82</v>
      </c>
      <c r="AW779" s="12" t="s">
        <v>35</v>
      </c>
      <c r="AX779" s="12" t="s">
        <v>75</v>
      </c>
      <c r="AY779" s="241" t="s">
        <v>221</v>
      </c>
    </row>
    <row r="780" spans="2:51" s="13" customFormat="1" ht="12">
      <c r="B780" s="242"/>
      <c r="C780" s="243"/>
      <c r="D780" s="229" t="s">
        <v>232</v>
      </c>
      <c r="E780" s="244" t="s">
        <v>21</v>
      </c>
      <c r="F780" s="245" t="s">
        <v>990</v>
      </c>
      <c r="G780" s="243"/>
      <c r="H780" s="246">
        <v>3.24</v>
      </c>
      <c r="I780" s="247"/>
      <c r="J780" s="243"/>
      <c r="K780" s="243"/>
      <c r="L780" s="248"/>
      <c r="M780" s="249"/>
      <c r="N780" s="250"/>
      <c r="O780" s="250"/>
      <c r="P780" s="250"/>
      <c r="Q780" s="250"/>
      <c r="R780" s="250"/>
      <c r="S780" s="250"/>
      <c r="T780" s="251"/>
      <c r="AT780" s="252" t="s">
        <v>232</v>
      </c>
      <c r="AU780" s="252" t="s">
        <v>84</v>
      </c>
      <c r="AV780" s="13" t="s">
        <v>84</v>
      </c>
      <c r="AW780" s="13" t="s">
        <v>35</v>
      </c>
      <c r="AX780" s="13" t="s">
        <v>75</v>
      </c>
      <c r="AY780" s="252" t="s">
        <v>221</v>
      </c>
    </row>
    <row r="781" spans="2:51" s="14" customFormat="1" ht="12">
      <c r="B781" s="253"/>
      <c r="C781" s="254"/>
      <c r="D781" s="229" t="s">
        <v>232</v>
      </c>
      <c r="E781" s="255" t="s">
        <v>21</v>
      </c>
      <c r="F781" s="256" t="s">
        <v>235</v>
      </c>
      <c r="G781" s="254"/>
      <c r="H781" s="257">
        <v>3.24</v>
      </c>
      <c r="I781" s="258"/>
      <c r="J781" s="254"/>
      <c r="K781" s="254"/>
      <c r="L781" s="259"/>
      <c r="M781" s="260"/>
      <c r="N781" s="261"/>
      <c r="O781" s="261"/>
      <c r="P781" s="261"/>
      <c r="Q781" s="261"/>
      <c r="R781" s="261"/>
      <c r="S781" s="261"/>
      <c r="T781" s="262"/>
      <c r="AT781" s="263" t="s">
        <v>232</v>
      </c>
      <c r="AU781" s="263" t="s">
        <v>84</v>
      </c>
      <c r="AV781" s="14" t="s">
        <v>228</v>
      </c>
      <c r="AW781" s="14" t="s">
        <v>35</v>
      </c>
      <c r="AX781" s="14" t="s">
        <v>82</v>
      </c>
      <c r="AY781" s="263" t="s">
        <v>221</v>
      </c>
    </row>
    <row r="782" spans="2:65" s="1" customFormat="1" ht="16.5" customHeight="1">
      <c r="B782" s="39"/>
      <c r="C782" s="217" t="s">
        <v>991</v>
      </c>
      <c r="D782" s="217" t="s">
        <v>223</v>
      </c>
      <c r="E782" s="218" t="s">
        <v>992</v>
      </c>
      <c r="F782" s="219" t="s">
        <v>993</v>
      </c>
      <c r="G782" s="220" t="s">
        <v>358</v>
      </c>
      <c r="H782" s="221">
        <v>7.43</v>
      </c>
      <c r="I782" s="222"/>
      <c r="J782" s="223">
        <f>ROUND(I782*H782,2)</f>
        <v>0</v>
      </c>
      <c r="K782" s="219" t="s">
        <v>227</v>
      </c>
      <c r="L782" s="44"/>
      <c r="M782" s="224" t="s">
        <v>21</v>
      </c>
      <c r="N782" s="225" t="s">
        <v>46</v>
      </c>
      <c r="O782" s="80"/>
      <c r="P782" s="226">
        <f>O782*H782</f>
        <v>0</v>
      </c>
      <c r="Q782" s="226">
        <v>0</v>
      </c>
      <c r="R782" s="226">
        <f>Q782*H782</f>
        <v>0</v>
      </c>
      <c r="S782" s="226">
        <v>0.062</v>
      </c>
      <c r="T782" s="227">
        <f>S782*H782</f>
        <v>0.46065999999999996</v>
      </c>
      <c r="AR782" s="18" t="s">
        <v>228</v>
      </c>
      <c r="AT782" s="18" t="s">
        <v>223</v>
      </c>
      <c r="AU782" s="18" t="s">
        <v>84</v>
      </c>
      <c r="AY782" s="18" t="s">
        <v>221</v>
      </c>
      <c r="BE782" s="228">
        <f>IF(N782="základní",J782,0)</f>
        <v>0</v>
      </c>
      <c r="BF782" s="228">
        <f>IF(N782="snížená",J782,0)</f>
        <v>0</v>
      </c>
      <c r="BG782" s="228">
        <f>IF(N782="zákl. přenesená",J782,0)</f>
        <v>0</v>
      </c>
      <c r="BH782" s="228">
        <f>IF(N782="sníž. přenesená",J782,0)</f>
        <v>0</v>
      </c>
      <c r="BI782" s="228">
        <f>IF(N782="nulová",J782,0)</f>
        <v>0</v>
      </c>
      <c r="BJ782" s="18" t="s">
        <v>82</v>
      </c>
      <c r="BK782" s="228">
        <f>ROUND(I782*H782,2)</f>
        <v>0</v>
      </c>
      <c r="BL782" s="18" t="s">
        <v>228</v>
      </c>
      <c r="BM782" s="18" t="s">
        <v>994</v>
      </c>
    </row>
    <row r="783" spans="2:47" s="1" customFormat="1" ht="12">
      <c r="B783" s="39"/>
      <c r="C783" s="40"/>
      <c r="D783" s="229" t="s">
        <v>230</v>
      </c>
      <c r="E783" s="40"/>
      <c r="F783" s="230" t="s">
        <v>976</v>
      </c>
      <c r="G783" s="40"/>
      <c r="H783" s="40"/>
      <c r="I783" s="144"/>
      <c r="J783" s="40"/>
      <c r="K783" s="40"/>
      <c r="L783" s="44"/>
      <c r="M783" s="231"/>
      <c r="N783" s="80"/>
      <c r="O783" s="80"/>
      <c r="P783" s="80"/>
      <c r="Q783" s="80"/>
      <c r="R783" s="80"/>
      <c r="S783" s="80"/>
      <c r="T783" s="81"/>
      <c r="AT783" s="18" t="s">
        <v>230</v>
      </c>
      <c r="AU783" s="18" t="s">
        <v>84</v>
      </c>
    </row>
    <row r="784" spans="2:51" s="12" customFormat="1" ht="12">
      <c r="B784" s="232"/>
      <c r="C784" s="233"/>
      <c r="D784" s="229" t="s">
        <v>232</v>
      </c>
      <c r="E784" s="234" t="s">
        <v>21</v>
      </c>
      <c r="F784" s="235" t="s">
        <v>367</v>
      </c>
      <c r="G784" s="233"/>
      <c r="H784" s="234" t="s">
        <v>21</v>
      </c>
      <c r="I784" s="236"/>
      <c r="J784" s="233"/>
      <c r="K784" s="233"/>
      <c r="L784" s="237"/>
      <c r="M784" s="238"/>
      <c r="N784" s="239"/>
      <c r="O784" s="239"/>
      <c r="P784" s="239"/>
      <c r="Q784" s="239"/>
      <c r="R784" s="239"/>
      <c r="S784" s="239"/>
      <c r="T784" s="240"/>
      <c r="AT784" s="241" t="s">
        <v>232</v>
      </c>
      <c r="AU784" s="241" t="s">
        <v>84</v>
      </c>
      <c r="AV784" s="12" t="s">
        <v>82</v>
      </c>
      <c r="AW784" s="12" t="s">
        <v>35</v>
      </c>
      <c r="AX784" s="12" t="s">
        <v>75</v>
      </c>
      <c r="AY784" s="241" t="s">
        <v>221</v>
      </c>
    </row>
    <row r="785" spans="2:51" s="13" customFormat="1" ht="12">
      <c r="B785" s="242"/>
      <c r="C785" s="243"/>
      <c r="D785" s="229" t="s">
        <v>232</v>
      </c>
      <c r="E785" s="244" t="s">
        <v>21</v>
      </c>
      <c r="F785" s="245" t="s">
        <v>995</v>
      </c>
      <c r="G785" s="243"/>
      <c r="H785" s="246">
        <v>5.28</v>
      </c>
      <c r="I785" s="247"/>
      <c r="J785" s="243"/>
      <c r="K785" s="243"/>
      <c r="L785" s="248"/>
      <c r="M785" s="249"/>
      <c r="N785" s="250"/>
      <c r="O785" s="250"/>
      <c r="P785" s="250"/>
      <c r="Q785" s="250"/>
      <c r="R785" s="250"/>
      <c r="S785" s="250"/>
      <c r="T785" s="251"/>
      <c r="AT785" s="252" t="s">
        <v>232</v>
      </c>
      <c r="AU785" s="252" t="s">
        <v>84</v>
      </c>
      <c r="AV785" s="13" t="s">
        <v>84</v>
      </c>
      <c r="AW785" s="13" t="s">
        <v>35</v>
      </c>
      <c r="AX785" s="13" t="s">
        <v>75</v>
      </c>
      <c r="AY785" s="252" t="s">
        <v>221</v>
      </c>
    </row>
    <row r="786" spans="2:51" s="12" customFormat="1" ht="12">
      <c r="B786" s="232"/>
      <c r="C786" s="233"/>
      <c r="D786" s="229" t="s">
        <v>232</v>
      </c>
      <c r="E786" s="234" t="s">
        <v>21</v>
      </c>
      <c r="F786" s="235" t="s">
        <v>373</v>
      </c>
      <c r="G786" s="233"/>
      <c r="H786" s="234" t="s">
        <v>21</v>
      </c>
      <c r="I786" s="236"/>
      <c r="J786" s="233"/>
      <c r="K786" s="233"/>
      <c r="L786" s="237"/>
      <c r="M786" s="238"/>
      <c r="N786" s="239"/>
      <c r="O786" s="239"/>
      <c r="P786" s="239"/>
      <c r="Q786" s="239"/>
      <c r="R786" s="239"/>
      <c r="S786" s="239"/>
      <c r="T786" s="240"/>
      <c r="AT786" s="241" t="s">
        <v>232</v>
      </c>
      <c r="AU786" s="241" t="s">
        <v>84</v>
      </c>
      <c r="AV786" s="12" t="s">
        <v>82</v>
      </c>
      <c r="AW786" s="12" t="s">
        <v>35</v>
      </c>
      <c r="AX786" s="12" t="s">
        <v>75</v>
      </c>
      <c r="AY786" s="241" t="s">
        <v>221</v>
      </c>
    </row>
    <row r="787" spans="2:51" s="13" customFormat="1" ht="12">
      <c r="B787" s="242"/>
      <c r="C787" s="243"/>
      <c r="D787" s="229" t="s">
        <v>232</v>
      </c>
      <c r="E787" s="244" t="s">
        <v>21</v>
      </c>
      <c r="F787" s="245" t="s">
        <v>996</v>
      </c>
      <c r="G787" s="243"/>
      <c r="H787" s="246">
        <v>2.15</v>
      </c>
      <c r="I787" s="247"/>
      <c r="J787" s="243"/>
      <c r="K787" s="243"/>
      <c r="L787" s="248"/>
      <c r="M787" s="249"/>
      <c r="N787" s="250"/>
      <c r="O787" s="250"/>
      <c r="P787" s="250"/>
      <c r="Q787" s="250"/>
      <c r="R787" s="250"/>
      <c r="S787" s="250"/>
      <c r="T787" s="251"/>
      <c r="AT787" s="252" t="s">
        <v>232</v>
      </c>
      <c r="AU787" s="252" t="s">
        <v>84</v>
      </c>
      <c r="AV787" s="13" t="s">
        <v>84</v>
      </c>
      <c r="AW787" s="13" t="s">
        <v>35</v>
      </c>
      <c r="AX787" s="13" t="s">
        <v>75</v>
      </c>
      <c r="AY787" s="252" t="s">
        <v>221</v>
      </c>
    </row>
    <row r="788" spans="2:51" s="14" customFormat="1" ht="12">
      <c r="B788" s="253"/>
      <c r="C788" s="254"/>
      <c r="D788" s="229" t="s">
        <v>232</v>
      </c>
      <c r="E788" s="255" t="s">
        <v>21</v>
      </c>
      <c r="F788" s="256" t="s">
        <v>235</v>
      </c>
      <c r="G788" s="254"/>
      <c r="H788" s="257">
        <v>7.43</v>
      </c>
      <c r="I788" s="258"/>
      <c r="J788" s="254"/>
      <c r="K788" s="254"/>
      <c r="L788" s="259"/>
      <c r="M788" s="260"/>
      <c r="N788" s="261"/>
      <c r="O788" s="261"/>
      <c r="P788" s="261"/>
      <c r="Q788" s="261"/>
      <c r="R788" s="261"/>
      <c r="S788" s="261"/>
      <c r="T788" s="262"/>
      <c r="AT788" s="263" t="s">
        <v>232</v>
      </c>
      <c r="AU788" s="263" t="s">
        <v>84</v>
      </c>
      <c r="AV788" s="14" t="s">
        <v>228</v>
      </c>
      <c r="AW788" s="14" t="s">
        <v>35</v>
      </c>
      <c r="AX788" s="14" t="s">
        <v>82</v>
      </c>
      <c r="AY788" s="263" t="s">
        <v>221</v>
      </c>
    </row>
    <row r="789" spans="2:65" s="1" customFormat="1" ht="22.5" customHeight="1">
      <c r="B789" s="39"/>
      <c r="C789" s="217" t="s">
        <v>997</v>
      </c>
      <c r="D789" s="217" t="s">
        <v>223</v>
      </c>
      <c r="E789" s="218" t="s">
        <v>998</v>
      </c>
      <c r="F789" s="219" t="s">
        <v>999</v>
      </c>
      <c r="G789" s="220" t="s">
        <v>421</v>
      </c>
      <c r="H789" s="221">
        <v>107</v>
      </c>
      <c r="I789" s="222"/>
      <c r="J789" s="223">
        <f>ROUND(I789*H789,2)</f>
        <v>0</v>
      </c>
      <c r="K789" s="219" t="s">
        <v>227</v>
      </c>
      <c r="L789" s="44"/>
      <c r="M789" s="224" t="s">
        <v>21</v>
      </c>
      <c r="N789" s="225" t="s">
        <v>46</v>
      </c>
      <c r="O789" s="80"/>
      <c r="P789" s="226">
        <f>O789*H789</f>
        <v>0</v>
      </c>
      <c r="Q789" s="226">
        <v>0</v>
      </c>
      <c r="R789" s="226">
        <f>Q789*H789</f>
        <v>0</v>
      </c>
      <c r="S789" s="226">
        <v>0.062</v>
      </c>
      <c r="T789" s="227">
        <f>S789*H789</f>
        <v>6.634</v>
      </c>
      <c r="AR789" s="18" t="s">
        <v>228</v>
      </c>
      <c r="AT789" s="18" t="s">
        <v>223</v>
      </c>
      <c r="AU789" s="18" t="s">
        <v>84</v>
      </c>
      <c r="AY789" s="18" t="s">
        <v>221</v>
      </c>
      <c r="BE789" s="228">
        <f>IF(N789="základní",J789,0)</f>
        <v>0</v>
      </c>
      <c r="BF789" s="228">
        <f>IF(N789="snížená",J789,0)</f>
        <v>0</v>
      </c>
      <c r="BG789" s="228">
        <f>IF(N789="zákl. přenesená",J789,0)</f>
        <v>0</v>
      </c>
      <c r="BH789" s="228">
        <f>IF(N789="sníž. přenesená",J789,0)</f>
        <v>0</v>
      </c>
      <c r="BI789" s="228">
        <f>IF(N789="nulová",J789,0)</f>
        <v>0</v>
      </c>
      <c r="BJ789" s="18" t="s">
        <v>82</v>
      </c>
      <c r="BK789" s="228">
        <f>ROUND(I789*H789,2)</f>
        <v>0</v>
      </c>
      <c r="BL789" s="18" t="s">
        <v>228</v>
      </c>
      <c r="BM789" s="18" t="s">
        <v>1000</v>
      </c>
    </row>
    <row r="790" spans="2:51" s="12" customFormat="1" ht="12">
      <c r="B790" s="232"/>
      <c r="C790" s="233"/>
      <c r="D790" s="229" t="s">
        <v>232</v>
      </c>
      <c r="E790" s="234" t="s">
        <v>21</v>
      </c>
      <c r="F790" s="235" t="s">
        <v>544</v>
      </c>
      <c r="G790" s="233"/>
      <c r="H790" s="234" t="s">
        <v>21</v>
      </c>
      <c r="I790" s="236"/>
      <c r="J790" s="233"/>
      <c r="K790" s="233"/>
      <c r="L790" s="237"/>
      <c r="M790" s="238"/>
      <c r="N790" s="239"/>
      <c r="O790" s="239"/>
      <c r="P790" s="239"/>
      <c r="Q790" s="239"/>
      <c r="R790" s="239"/>
      <c r="S790" s="239"/>
      <c r="T790" s="240"/>
      <c r="AT790" s="241" t="s">
        <v>232</v>
      </c>
      <c r="AU790" s="241" t="s">
        <v>84</v>
      </c>
      <c r="AV790" s="12" t="s">
        <v>82</v>
      </c>
      <c r="AW790" s="12" t="s">
        <v>35</v>
      </c>
      <c r="AX790" s="12" t="s">
        <v>75</v>
      </c>
      <c r="AY790" s="241" t="s">
        <v>221</v>
      </c>
    </row>
    <row r="791" spans="2:51" s="13" customFormat="1" ht="12">
      <c r="B791" s="242"/>
      <c r="C791" s="243"/>
      <c r="D791" s="229" t="s">
        <v>232</v>
      </c>
      <c r="E791" s="244" t="s">
        <v>21</v>
      </c>
      <c r="F791" s="245" t="s">
        <v>228</v>
      </c>
      <c r="G791" s="243"/>
      <c r="H791" s="246">
        <v>4</v>
      </c>
      <c r="I791" s="247"/>
      <c r="J791" s="243"/>
      <c r="K791" s="243"/>
      <c r="L791" s="248"/>
      <c r="M791" s="249"/>
      <c r="N791" s="250"/>
      <c r="O791" s="250"/>
      <c r="P791" s="250"/>
      <c r="Q791" s="250"/>
      <c r="R791" s="250"/>
      <c r="S791" s="250"/>
      <c r="T791" s="251"/>
      <c r="AT791" s="252" t="s">
        <v>232</v>
      </c>
      <c r="AU791" s="252" t="s">
        <v>84</v>
      </c>
      <c r="AV791" s="13" t="s">
        <v>84</v>
      </c>
      <c r="AW791" s="13" t="s">
        <v>35</v>
      </c>
      <c r="AX791" s="13" t="s">
        <v>75</v>
      </c>
      <c r="AY791" s="252" t="s">
        <v>221</v>
      </c>
    </row>
    <row r="792" spans="2:51" s="12" customFormat="1" ht="12">
      <c r="B792" s="232"/>
      <c r="C792" s="233"/>
      <c r="D792" s="229" t="s">
        <v>232</v>
      </c>
      <c r="E792" s="234" t="s">
        <v>21</v>
      </c>
      <c r="F792" s="235" t="s">
        <v>546</v>
      </c>
      <c r="G792" s="233"/>
      <c r="H792" s="234" t="s">
        <v>21</v>
      </c>
      <c r="I792" s="236"/>
      <c r="J792" s="233"/>
      <c r="K792" s="233"/>
      <c r="L792" s="237"/>
      <c r="M792" s="238"/>
      <c r="N792" s="239"/>
      <c r="O792" s="239"/>
      <c r="P792" s="239"/>
      <c r="Q792" s="239"/>
      <c r="R792" s="239"/>
      <c r="S792" s="239"/>
      <c r="T792" s="240"/>
      <c r="AT792" s="241" t="s">
        <v>232</v>
      </c>
      <c r="AU792" s="241" t="s">
        <v>84</v>
      </c>
      <c r="AV792" s="12" t="s">
        <v>82</v>
      </c>
      <c r="AW792" s="12" t="s">
        <v>35</v>
      </c>
      <c r="AX792" s="12" t="s">
        <v>75</v>
      </c>
      <c r="AY792" s="241" t="s">
        <v>221</v>
      </c>
    </row>
    <row r="793" spans="2:51" s="13" customFormat="1" ht="12">
      <c r="B793" s="242"/>
      <c r="C793" s="243"/>
      <c r="D793" s="229" t="s">
        <v>232</v>
      </c>
      <c r="E793" s="244" t="s">
        <v>21</v>
      </c>
      <c r="F793" s="245" t="s">
        <v>228</v>
      </c>
      <c r="G793" s="243"/>
      <c r="H793" s="246">
        <v>4</v>
      </c>
      <c r="I793" s="247"/>
      <c r="J793" s="243"/>
      <c r="K793" s="243"/>
      <c r="L793" s="248"/>
      <c r="M793" s="249"/>
      <c r="N793" s="250"/>
      <c r="O793" s="250"/>
      <c r="P793" s="250"/>
      <c r="Q793" s="250"/>
      <c r="R793" s="250"/>
      <c r="S793" s="250"/>
      <c r="T793" s="251"/>
      <c r="AT793" s="252" t="s">
        <v>232</v>
      </c>
      <c r="AU793" s="252" t="s">
        <v>84</v>
      </c>
      <c r="AV793" s="13" t="s">
        <v>84</v>
      </c>
      <c r="AW793" s="13" t="s">
        <v>35</v>
      </c>
      <c r="AX793" s="13" t="s">
        <v>75</v>
      </c>
      <c r="AY793" s="252" t="s">
        <v>221</v>
      </c>
    </row>
    <row r="794" spans="2:51" s="12" customFormat="1" ht="12">
      <c r="B794" s="232"/>
      <c r="C794" s="233"/>
      <c r="D794" s="229" t="s">
        <v>232</v>
      </c>
      <c r="E794" s="234" t="s">
        <v>21</v>
      </c>
      <c r="F794" s="235" t="s">
        <v>1001</v>
      </c>
      <c r="G794" s="233"/>
      <c r="H794" s="234" t="s">
        <v>21</v>
      </c>
      <c r="I794" s="236"/>
      <c r="J794" s="233"/>
      <c r="K794" s="233"/>
      <c r="L794" s="237"/>
      <c r="M794" s="238"/>
      <c r="N794" s="239"/>
      <c r="O794" s="239"/>
      <c r="P794" s="239"/>
      <c r="Q794" s="239"/>
      <c r="R794" s="239"/>
      <c r="S794" s="239"/>
      <c r="T794" s="240"/>
      <c r="AT794" s="241" t="s">
        <v>232</v>
      </c>
      <c r="AU794" s="241" t="s">
        <v>84</v>
      </c>
      <c r="AV794" s="12" t="s">
        <v>82</v>
      </c>
      <c r="AW794" s="12" t="s">
        <v>35</v>
      </c>
      <c r="AX794" s="12" t="s">
        <v>75</v>
      </c>
      <c r="AY794" s="241" t="s">
        <v>221</v>
      </c>
    </row>
    <row r="795" spans="2:51" s="13" customFormat="1" ht="12">
      <c r="B795" s="242"/>
      <c r="C795" s="243"/>
      <c r="D795" s="229" t="s">
        <v>232</v>
      </c>
      <c r="E795" s="244" t="s">
        <v>21</v>
      </c>
      <c r="F795" s="245" t="s">
        <v>905</v>
      </c>
      <c r="G795" s="243"/>
      <c r="H795" s="246">
        <v>99</v>
      </c>
      <c r="I795" s="247"/>
      <c r="J795" s="243"/>
      <c r="K795" s="243"/>
      <c r="L795" s="248"/>
      <c r="M795" s="249"/>
      <c r="N795" s="250"/>
      <c r="O795" s="250"/>
      <c r="P795" s="250"/>
      <c r="Q795" s="250"/>
      <c r="R795" s="250"/>
      <c r="S795" s="250"/>
      <c r="T795" s="251"/>
      <c r="AT795" s="252" t="s">
        <v>232</v>
      </c>
      <c r="AU795" s="252" t="s">
        <v>84</v>
      </c>
      <c r="AV795" s="13" t="s">
        <v>84</v>
      </c>
      <c r="AW795" s="13" t="s">
        <v>35</v>
      </c>
      <c r="AX795" s="13" t="s">
        <v>75</v>
      </c>
      <c r="AY795" s="252" t="s">
        <v>221</v>
      </c>
    </row>
    <row r="796" spans="2:51" s="14" customFormat="1" ht="12">
      <c r="B796" s="253"/>
      <c r="C796" s="254"/>
      <c r="D796" s="229" t="s">
        <v>232</v>
      </c>
      <c r="E796" s="255" t="s">
        <v>21</v>
      </c>
      <c r="F796" s="256" t="s">
        <v>235</v>
      </c>
      <c r="G796" s="254"/>
      <c r="H796" s="257">
        <v>107</v>
      </c>
      <c r="I796" s="258"/>
      <c r="J796" s="254"/>
      <c r="K796" s="254"/>
      <c r="L796" s="259"/>
      <c r="M796" s="260"/>
      <c r="N796" s="261"/>
      <c r="O796" s="261"/>
      <c r="P796" s="261"/>
      <c r="Q796" s="261"/>
      <c r="R796" s="261"/>
      <c r="S796" s="261"/>
      <c r="T796" s="262"/>
      <c r="AT796" s="263" t="s">
        <v>232</v>
      </c>
      <c r="AU796" s="263" t="s">
        <v>84</v>
      </c>
      <c r="AV796" s="14" t="s">
        <v>228</v>
      </c>
      <c r="AW796" s="14" t="s">
        <v>35</v>
      </c>
      <c r="AX796" s="14" t="s">
        <v>82</v>
      </c>
      <c r="AY796" s="263" t="s">
        <v>221</v>
      </c>
    </row>
    <row r="797" spans="2:63" s="11" customFormat="1" ht="22.8" customHeight="1">
      <c r="B797" s="201"/>
      <c r="C797" s="202"/>
      <c r="D797" s="203" t="s">
        <v>74</v>
      </c>
      <c r="E797" s="215" t="s">
        <v>1002</v>
      </c>
      <c r="F797" s="215" t="s">
        <v>1003</v>
      </c>
      <c r="G797" s="202"/>
      <c r="H797" s="202"/>
      <c r="I797" s="205"/>
      <c r="J797" s="216">
        <f>BK797</f>
        <v>0</v>
      </c>
      <c r="K797" s="202"/>
      <c r="L797" s="207"/>
      <c r="M797" s="208"/>
      <c r="N797" s="209"/>
      <c r="O797" s="209"/>
      <c r="P797" s="210">
        <f>SUM(P798:P813)</f>
        <v>0</v>
      </c>
      <c r="Q797" s="209"/>
      <c r="R797" s="210">
        <f>SUM(R798:R813)</f>
        <v>0</v>
      </c>
      <c r="S797" s="209"/>
      <c r="T797" s="211">
        <f>SUM(T798:T813)</f>
        <v>0</v>
      </c>
      <c r="AR797" s="212" t="s">
        <v>82</v>
      </c>
      <c r="AT797" s="213" t="s">
        <v>74</v>
      </c>
      <c r="AU797" s="213" t="s">
        <v>82</v>
      </c>
      <c r="AY797" s="212" t="s">
        <v>221</v>
      </c>
      <c r="BK797" s="214">
        <f>SUM(BK798:BK813)</f>
        <v>0</v>
      </c>
    </row>
    <row r="798" spans="2:65" s="1" customFormat="1" ht="22.5" customHeight="1">
      <c r="B798" s="39"/>
      <c r="C798" s="217" t="s">
        <v>1004</v>
      </c>
      <c r="D798" s="217" t="s">
        <v>223</v>
      </c>
      <c r="E798" s="218" t="s">
        <v>1005</v>
      </c>
      <c r="F798" s="219" t="s">
        <v>1006</v>
      </c>
      <c r="G798" s="220" t="s">
        <v>295</v>
      </c>
      <c r="H798" s="221">
        <v>157.163</v>
      </c>
      <c r="I798" s="222"/>
      <c r="J798" s="223">
        <f>ROUND(I798*H798,2)</f>
        <v>0</v>
      </c>
      <c r="K798" s="219" t="s">
        <v>227</v>
      </c>
      <c r="L798" s="44"/>
      <c r="M798" s="224" t="s">
        <v>21</v>
      </c>
      <c r="N798" s="225" t="s">
        <v>46</v>
      </c>
      <c r="O798" s="80"/>
      <c r="P798" s="226">
        <f>O798*H798</f>
        <v>0</v>
      </c>
      <c r="Q798" s="226">
        <v>0</v>
      </c>
      <c r="R798" s="226">
        <f>Q798*H798</f>
        <v>0</v>
      </c>
      <c r="S798" s="226">
        <v>0</v>
      </c>
      <c r="T798" s="227">
        <f>S798*H798</f>
        <v>0</v>
      </c>
      <c r="AR798" s="18" t="s">
        <v>228</v>
      </c>
      <c r="AT798" s="18" t="s">
        <v>223</v>
      </c>
      <c r="AU798" s="18" t="s">
        <v>84</v>
      </c>
      <c r="AY798" s="18" t="s">
        <v>221</v>
      </c>
      <c r="BE798" s="228">
        <f>IF(N798="základní",J798,0)</f>
        <v>0</v>
      </c>
      <c r="BF798" s="228">
        <f>IF(N798="snížená",J798,0)</f>
        <v>0</v>
      </c>
      <c r="BG798" s="228">
        <f>IF(N798="zákl. přenesená",J798,0)</f>
        <v>0</v>
      </c>
      <c r="BH798" s="228">
        <f>IF(N798="sníž. přenesená",J798,0)</f>
        <v>0</v>
      </c>
      <c r="BI798" s="228">
        <f>IF(N798="nulová",J798,0)</f>
        <v>0</v>
      </c>
      <c r="BJ798" s="18" t="s">
        <v>82</v>
      </c>
      <c r="BK798" s="228">
        <f>ROUND(I798*H798,2)</f>
        <v>0</v>
      </c>
      <c r="BL798" s="18" t="s">
        <v>228</v>
      </c>
      <c r="BM798" s="18" t="s">
        <v>1007</v>
      </c>
    </row>
    <row r="799" spans="2:47" s="1" customFormat="1" ht="12">
      <c r="B799" s="39"/>
      <c r="C799" s="40"/>
      <c r="D799" s="229" t="s">
        <v>230</v>
      </c>
      <c r="E799" s="40"/>
      <c r="F799" s="230" t="s">
        <v>1008</v>
      </c>
      <c r="G799" s="40"/>
      <c r="H799" s="40"/>
      <c r="I799" s="144"/>
      <c r="J799" s="40"/>
      <c r="K799" s="40"/>
      <c r="L799" s="44"/>
      <c r="M799" s="231"/>
      <c r="N799" s="80"/>
      <c r="O799" s="80"/>
      <c r="P799" s="80"/>
      <c r="Q799" s="80"/>
      <c r="R799" s="80"/>
      <c r="S799" s="80"/>
      <c r="T799" s="81"/>
      <c r="AT799" s="18" t="s">
        <v>230</v>
      </c>
      <c r="AU799" s="18" t="s">
        <v>84</v>
      </c>
    </row>
    <row r="800" spans="2:65" s="1" customFormat="1" ht="16.5" customHeight="1">
      <c r="B800" s="39"/>
      <c r="C800" s="217" t="s">
        <v>1009</v>
      </c>
      <c r="D800" s="217" t="s">
        <v>223</v>
      </c>
      <c r="E800" s="218" t="s">
        <v>1010</v>
      </c>
      <c r="F800" s="219" t="s">
        <v>1011</v>
      </c>
      <c r="G800" s="220" t="s">
        <v>730</v>
      </c>
      <c r="H800" s="221">
        <v>18</v>
      </c>
      <c r="I800" s="222"/>
      <c r="J800" s="223">
        <f>ROUND(I800*H800,2)</f>
        <v>0</v>
      </c>
      <c r="K800" s="219" t="s">
        <v>227</v>
      </c>
      <c r="L800" s="44"/>
      <c r="M800" s="224" t="s">
        <v>21</v>
      </c>
      <c r="N800" s="225" t="s">
        <v>46</v>
      </c>
      <c r="O800" s="80"/>
      <c r="P800" s="226">
        <f>O800*H800</f>
        <v>0</v>
      </c>
      <c r="Q800" s="226">
        <v>0</v>
      </c>
      <c r="R800" s="226">
        <f>Q800*H800</f>
        <v>0</v>
      </c>
      <c r="S800" s="226">
        <v>0</v>
      </c>
      <c r="T800" s="227">
        <f>S800*H800</f>
        <v>0</v>
      </c>
      <c r="AR800" s="18" t="s">
        <v>228</v>
      </c>
      <c r="AT800" s="18" t="s">
        <v>223</v>
      </c>
      <c r="AU800" s="18" t="s">
        <v>84</v>
      </c>
      <c r="AY800" s="18" t="s">
        <v>221</v>
      </c>
      <c r="BE800" s="228">
        <f>IF(N800="základní",J800,0)</f>
        <v>0</v>
      </c>
      <c r="BF800" s="228">
        <f>IF(N800="snížená",J800,0)</f>
        <v>0</v>
      </c>
      <c r="BG800" s="228">
        <f>IF(N800="zákl. přenesená",J800,0)</f>
        <v>0</v>
      </c>
      <c r="BH800" s="228">
        <f>IF(N800="sníž. přenesená",J800,0)</f>
        <v>0</v>
      </c>
      <c r="BI800" s="228">
        <f>IF(N800="nulová",J800,0)</f>
        <v>0</v>
      </c>
      <c r="BJ800" s="18" t="s">
        <v>82</v>
      </c>
      <c r="BK800" s="228">
        <f>ROUND(I800*H800,2)</f>
        <v>0</v>
      </c>
      <c r="BL800" s="18" t="s">
        <v>228</v>
      </c>
      <c r="BM800" s="18" t="s">
        <v>1012</v>
      </c>
    </row>
    <row r="801" spans="2:47" s="1" customFormat="1" ht="12">
      <c r="B801" s="39"/>
      <c r="C801" s="40"/>
      <c r="D801" s="229" t="s">
        <v>230</v>
      </c>
      <c r="E801" s="40"/>
      <c r="F801" s="230" t="s">
        <v>1013</v>
      </c>
      <c r="G801" s="40"/>
      <c r="H801" s="40"/>
      <c r="I801" s="144"/>
      <c r="J801" s="40"/>
      <c r="K801" s="40"/>
      <c r="L801" s="44"/>
      <c r="M801" s="231"/>
      <c r="N801" s="80"/>
      <c r="O801" s="80"/>
      <c r="P801" s="80"/>
      <c r="Q801" s="80"/>
      <c r="R801" s="80"/>
      <c r="S801" s="80"/>
      <c r="T801" s="81"/>
      <c r="AT801" s="18" t="s">
        <v>230</v>
      </c>
      <c r="AU801" s="18" t="s">
        <v>84</v>
      </c>
    </row>
    <row r="802" spans="2:65" s="1" customFormat="1" ht="16.5" customHeight="1">
      <c r="B802" s="39"/>
      <c r="C802" s="217" t="s">
        <v>1014</v>
      </c>
      <c r="D802" s="217" t="s">
        <v>223</v>
      </c>
      <c r="E802" s="218" t="s">
        <v>1015</v>
      </c>
      <c r="F802" s="219" t="s">
        <v>1016</v>
      </c>
      <c r="G802" s="220" t="s">
        <v>730</v>
      </c>
      <c r="H802" s="221">
        <v>540</v>
      </c>
      <c r="I802" s="222"/>
      <c r="J802" s="223">
        <f>ROUND(I802*H802,2)</f>
        <v>0</v>
      </c>
      <c r="K802" s="219" t="s">
        <v>227</v>
      </c>
      <c r="L802" s="44"/>
      <c r="M802" s="224" t="s">
        <v>21</v>
      </c>
      <c r="N802" s="225" t="s">
        <v>46</v>
      </c>
      <c r="O802" s="80"/>
      <c r="P802" s="226">
        <f>O802*H802</f>
        <v>0</v>
      </c>
      <c r="Q802" s="226">
        <v>0</v>
      </c>
      <c r="R802" s="226">
        <f>Q802*H802</f>
        <v>0</v>
      </c>
      <c r="S802" s="226">
        <v>0</v>
      </c>
      <c r="T802" s="227">
        <f>S802*H802</f>
        <v>0</v>
      </c>
      <c r="AR802" s="18" t="s">
        <v>228</v>
      </c>
      <c r="AT802" s="18" t="s">
        <v>223</v>
      </c>
      <c r="AU802" s="18" t="s">
        <v>84</v>
      </c>
      <c r="AY802" s="18" t="s">
        <v>221</v>
      </c>
      <c r="BE802" s="228">
        <f>IF(N802="základní",J802,0)</f>
        <v>0</v>
      </c>
      <c r="BF802" s="228">
        <f>IF(N802="snížená",J802,0)</f>
        <v>0</v>
      </c>
      <c r="BG802" s="228">
        <f>IF(N802="zákl. přenesená",J802,0)</f>
        <v>0</v>
      </c>
      <c r="BH802" s="228">
        <f>IF(N802="sníž. přenesená",J802,0)</f>
        <v>0</v>
      </c>
      <c r="BI802" s="228">
        <f>IF(N802="nulová",J802,0)</f>
        <v>0</v>
      </c>
      <c r="BJ802" s="18" t="s">
        <v>82</v>
      </c>
      <c r="BK802" s="228">
        <f>ROUND(I802*H802,2)</f>
        <v>0</v>
      </c>
      <c r="BL802" s="18" t="s">
        <v>228</v>
      </c>
      <c r="BM802" s="18" t="s">
        <v>1017</v>
      </c>
    </row>
    <row r="803" spans="2:47" s="1" customFormat="1" ht="12">
      <c r="B803" s="39"/>
      <c r="C803" s="40"/>
      <c r="D803" s="229" t="s">
        <v>230</v>
      </c>
      <c r="E803" s="40"/>
      <c r="F803" s="230" t="s">
        <v>1013</v>
      </c>
      <c r="G803" s="40"/>
      <c r="H803" s="40"/>
      <c r="I803" s="144"/>
      <c r="J803" s="40"/>
      <c r="K803" s="40"/>
      <c r="L803" s="44"/>
      <c r="M803" s="231"/>
      <c r="N803" s="80"/>
      <c r="O803" s="80"/>
      <c r="P803" s="80"/>
      <c r="Q803" s="80"/>
      <c r="R803" s="80"/>
      <c r="S803" s="80"/>
      <c r="T803" s="81"/>
      <c r="AT803" s="18" t="s">
        <v>230</v>
      </c>
      <c r="AU803" s="18" t="s">
        <v>84</v>
      </c>
    </row>
    <row r="804" spans="2:51" s="13" customFormat="1" ht="12">
      <c r="B804" s="242"/>
      <c r="C804" s="243"/>
      <c r="D804" s="229" t="s">
        <v>232</v>
      </c>
      <c r="E804" s="244" t="s">
        <v>21</v>
      </c>
      <c r="F804" s="245" t="s">
        <v>1018</v>
      </c>
      <c r="G804" s="243"/>
      <c r="H804" s="246">
        <v>540</v>
      </c>
      <c r="I804" s="247"/>
      <c r="J804" s="243"/>
      <c r="K804" s="243"/>
      <c r="L804" s="248"/>
      <c r="M804" s="249"/>
      <c r="N804" s="250"/>
      <c r="O804" s="250"/>
      <c r="P804" s="250"/>
      <c r="Q804" s="250"/>
      <c r="R804" s="250"/>
      <c r="S804" s="250"/>
      <c r="T804" s="251"/>
      <c r="AT804" s="252" t="s">
        <v>232</v>
      </c>
      <c r="AU804" s="252" t="s">
        <v>84</v>
      </c>
      <c r="AV804" s="13" t="s">
        <v>84</v>
      </c>
      <c r="AW804" s="13" t="s">
        <v>35</v>
      </c>
      <c r="AX804" s="13" t="s">
        <v>82</v>
      </c>
      <c r="AY804" s="252" t="s">
        <v>221</v>
      </c>
    </row>
    <row r="805" spans="2:65" s="1" customFormat="1" ht="16.5" customHeight="1">
      <c r="B805" s="39"/>
      <c r="C805" s="217" t="s">
        <v>1019</v>
      </c>
      <c r="D805" s="217" t="s">
        <v>223</v>
      </c>
      <c r="E805" s="218" t="s">
        <v>1020</v>
      </c>
      <c r="F805" s="219" t="s">
        <v>1021</v>
      </c>
      <c r="G805" s="220" t="s">
        <v>295</v>
      </c>
      <c r="H805" s="221">
        <v>157.163</v>
      </c>
      <c r="I805" s="222"/>
      <c r="J805" s="223">
        <f>ROUND(I805*H805,2)</f>
        <v>0</v>
      </c>
      <c r="K805" s="219" t="s">
        <v>227</v>
      </c>
      <c r="L805" s="44"/>
      <c r="M805" s="224" t="s">
        <v>21</v>
      </c>
      <c r="N805" s="225" t="s">
        <v>46</v>
      </c>
      <c r="O805" s="80"/>
      <c r="P805" s="226">
        <f>O805*H805</f>
        <v>0</v>
      </c>
      <c r="Q805" s="226">
        <v>0</v>
      </c>
      <c r="R805" s="226">
        <f>Q805*H805</f>
        <v>0</v>
      </c>
      <c r="S805" s="226">
        <v>0</v>
      </c>
      <c r="T805" s="227">
        <f>S805*H805</f>
        <v>0</v>
      </c>
      <c r="AR805" s="18" t="s">
        <v>228</v>
      </c>
      <c r="AT805" s="18" t="s">
        <v>223</v>
      </c>
      <c r="AU805" s="18" t="s">
        <v>84</v>
      </c>
      <c r="AY805" s="18" t="s">
        <v>221</v>
      </c>
      <c r="BE805" s="228">
        <f>IF(N805="základní",J805,0)</f>
        <v>0</v>
      </c>
      <c r="BF805" s="228">
        <f>IF(N805="snížená",J805,0)</f>
        <v>0</v>
      </c>
      <c r="BG805" s="228">
        <f>IF(N805="zákl. přenesená",J805,0)</f>
        <v>0</v>
      </c>
      <c r="BH805" s="228">
        <f>IF(N805="sníž. přenesená",J805,0)</f>
        <v>0</v>
      </c>
      <c r="BI805" s="228">
        <f>IF(N805="nulová",J805,0)</f>
        <v>0</v>
      </c>
      <c r="BJ805" s="18" t="s">
        <v>82</v>
      </c>
      <c r="BK805" s="228">
        <f>ROUND(I805*H805,2)</f>
        <v>0</v>
      </c>
      <c r="BL805" s="18" t="s">
        <v>228</v>
      </c>
      <c r="BM805" s="18" t="s">
        <v>1022</v>
      </c>
    </row>
    <row r="806" spans="2:47" s="1" customFormat="1" ht="12">
      <c r="B806" s="39"/>
      <c r="C806" s="40"/>
      <c r="D806" s="229" t="s">
        <v>230</v>
      </c>
      <c r="E806" s="40"/>
      <c r="F806" s="230" t="s">
        <v>1023</v>
      </c>
      <c r="G806" s="40"/>
      <c r="H806" s="40"/>
      <c r="I806" s="144"/>
      <c r="J806" s="40"/>
      <c r="K806" s="40"/>
      <c r="L806" s="44"/>
      <c r="M806" s="231"/>
      <c r="N806" s="80"/>
      <c r="O806" s="80"/>
      <c r="P806" s="80"/>
      <c r="Q806" s="80"/>
      <c r="R806" s="80"/>
      <c r="S806" s="80"/>
      <c r="T806" s="81"/>
      <c r="AT806" s="18" t="s">
        <v>230</v>
      </c>
      <c r="AU806" s="18" t="s">
        <v>84</v>
      </c>
    </row>
    <row r="807" spans="2:65" s="1" customFormat="1" ht="22.5" customHeight="1">
      <c r="B807" s="39"/>
      <c r="C807" s="217" t="s">
        <v>1024</v>
      </c>
      <c r="D807" s="217" t="s">
        <v>223</v>
      </c>
      <c r="E807" s="218" t="s">
        <v>1025</v>
      </c>
      <c r="F807" s="219" t="s">
        <v>1026</v>
      </c>
      <c r="G807" s="220" t="s">
        <v>295</v>
      </c>
      <c r="H807" s="221">
        <v>2357.445</v>
      </c>
      <c r="I807" s="222"/>
      <c r="J807" s="223">
        <f>ROUND(I807*H807,2)</f>
        <v>0</v>
      </c>
      <c r="K807" s="219" t="s">
        <v>227</v>
      </c>
      <c r="L807" s="44"/>
      <c r="M807" s="224" t="s">
        <v>21</v>
      </c>
      <c r="N807" s="225" t="s">
        <v>46</v>
      </c>
      <c r="O807" s="80"/>
      <c r="P807" s="226">
        <f>O807*H807</f>
        <v>0</v>
      </c>
      <c r="Q807" s="226">
        <v>0</v>
      </c>
      <c r="R807" s="226">
        <f>Q807*H807</f>
        <v>0</v>
      </c>
      <c r="S807" s="226">
        <v>0</v>
      </c>
      <c r="T807" s="227">
        <f>S807*H807</f>
        <v>0</v>
      </c>
      <c r="AR807" s="18" t="s">
        <v>228</v>
      </c>
      <c r="AT807" s="18" t="s">
        <v>223</v>
      </c>
      <c r="AU807" s="18" t="s">
        <v>84</v>
      </c>
      <c r="AY807" s="18" t="s">
        <v>221</v>
      </c>
      <c r="BE807" s="228">
        <f>IF(N807="základní",J807,0)</f>
        <v>0</v>
      </c>
      <c r="BF807" s="228">
        <f>IF(N807="snížená",J807,0)</f>
        <v>0</v>
      </c>
      <c r="BG807" s="228">
        <f>IF(N807="zákl. přenesená",J807,0)</f>
        <v>0</v>
      </c>
      <c r="BH807" s="228">
        <f>IF(N807="sníž. přenesená",J807,0)</f>
        <v>0</v>
      </c>
      <c r="BI807" s="228">
        <f>IF(N807="nulová",J807,0)</f>
        <v>0</v>
      </c>
      <c r="BJ807" s="18" t="s">
        <v>82</v>
      </c>
      <c r="BK807" s="228">
        <f>ROUND(I807*H807,2)</f>
        <v>0</v>
      </c>
      <c r="BL807" s="18" t="s">
        <v>228</v>
      </c>
      <c r="BM807" s="18" t="s">
        <v>1027</v>
      </c>
    </row>
    <row r="808" spans="2:47" s="1" customFormat="1" ht="12">
      <c r="B808" s="39"/>
      <c r="C808" s="40"/>
      <c r="D808" s="229" t="s">
        <v>230</v>
      </c>
      <c r="E808" s="40"/>
      <c r="F808" s="230" t="s">
        <v>1023</v>
      </c>
      <c r="G808" s="40"/>
      <c r="H808" s="40"/>
      <c r="I808" s="144"/>
      <c r="J808" s="40"/>
      <c r="K808" s="40"/>
      <c r="L808" s="44"/>
      <c r="M808" s="231"/>
      <c r="N808" s="80"/>
      <c r="O808" s="80"/>
      <c r="P808" s="80"/>
      <c r="Q808" s="80"/>
      <c r="R808" s="80"/>
      <c r="S808" s="80"/>
      <c r="T808" s="81"/>
      <c r="AT808" s="18" t="s">
        <v>230</v>
      </c>
      <c r="AU808" s="18" t="s">
        <v>84</v>
      </c>
    </row>
    <row r="809" spans="2:51" s="13" customFormat="1" ht="12">
      <c r="B809" s="242"/>
      <c r="C809" s="243"/>
      <c r="D809" s="229" t="s">
        <v>232</v>
      </c>
      <c r="E809" s="244" t="s">
        <v>21</v>
      </c>
      <c r="F809" s="245" t="s">
        <v>1028</v>
      </c>
      <c r="G809" s="243"/>
      <c r="H809" s="246">
        <v>2357.445</v>
      </c>
      <c r="I809" s="247"/>
      <c r="J809" s="243"/>
      <c r="K809" s="243"/>
      <c r="L809" s="248"/>
      <c r="M809" s="249"/>
      <c r="N809" s="250"/>
      <c r="O809" s="250"/>
      <c r="P809" s="250"/>
      <c r="Q809" s="250"/>
      <c r="R809" s="250"/>
      <c r="S809" s="250"/>
      <c r="T809" s="251"/>
      <c r="AT809" s="252" t="s">
        <v>232</v>
      </c>
      <c r="AU809" s="252" t="s">
        <v>84</v>
      </c>
      <c r="AV809" s="13" t="s">
        <v>84</v>
      </c>
      <c r="AW809" s="13" t="s">
        <v>35</v>
      </c>
      <c r="AX809" s="13" t="s">
        <v>82</v>
      </c>
      <c r="AY809" s="252" t="s">
        <v>221</v>
      </c>
    </row>
    <row r="810" spans="2:65" s="1" customFormat="1" ht="22.5" customHeight="1">
      <c r="B810" s="39"/>
      <c r="C810" s="217" t="s">
        <v>891</v>
      </c>
      <c r="D810" s="217" t="s">
        <v>223</v>
      </c>
      <c r="E810" s="218" t="s">
        <v>1029</v>
      </c>
      <c r="F810" s="219" t="s">
        <v>1030</v>
      </c>
      <c r="G810" s="220" t="s">
        <v>295</v>
      </c>
      <c r="H810" s="221">
        <v>157.163</v>
      </c>
      <c r="I810" s="222"/>
      <c r="J810" s="223">
        <f>ROUND(I810*H810,2)</f>
        <v>0</v>
      </c>
      <c r="K810" s="219" t="s">
        <v>227</v>
      </c>
      <c r="L810" s="44"/>
      <c r="M810" s="224" t="s">
        <v>21</v>
      </c>
      <c r="N810" s="225" t="s">
        <v>46</v>
      </c>
      <c r="O810" s="80"/>
      <c r="P810" s="226">
        <f>O810*H810</f>
        <v>0</v>
      </c>
      <c r="Q810" s="226">
        <v>0</v>
      </c>
      <c r="R810" s="226">
        <f>Q810*H810</f>
        <v>0</v>
      </c>
      <c r="S810" s="226">
        <v>0</v>
      </c>
      <c r="T810" s="227">
        <f>S810*H810</f>
        <v>0</v>
      </c>
      <c r="AR810" s="18" t="s">
        <v>228</v>
      </c>
      <c r="AT810" s="18" t="s">
        <v>223</v>
      </c>
      <c r="AU810" s="18" t="s">
        <v>84</v>
      </c>
      <c r="AY810" s="18" t="s">
        <v>221</v>
      </c>
      <c r="BE810" s="228">
        <f>IF(N810="základní",J810,0)</f>
        <v>0</v>
      </c>
      <c r="BF810" s="228">
        <f>IF(N810="snížená",J810,0)</f>
        <v>0</v>
      </c>
      <c r="BG810" s="228">
        <f>IF(N810="zákl. přenesená",J810,0)</f>
        <v>0</v>
      </c>
      <c r="BH810" s="228">
        <f>IF(N810="sníž. přenesená",J810,0)</f>
        <v>0</v>
      </c>
      <c r="BI810" s="228">
        <f>IF(N810="nulová",J810,0)</f>
        <v>0</v>
      </c>
      <c r="BJ810" s="18" t="s">
        <v>82</v>
      </c>
      <c r="BK810" s="228">
        <f>ROUND(I810*H810,2)</f>
        <v>0</v>
      </c>
      <c r="BL810" s="18" t="s">
        <v>228</v>
      </c>
      <c r="BM810" s="18" t="s">
        <v>1031</v>
      </c>
    </row>
    <row r="811" spans="2:47" s="1" customFormat="1" ht="12">
      <c r="B811" s="39"/>
      <c r="C811" s="40"/>
      <c r="D811" s="229" t="s">
        <v>230</v>
      </c>
      <c r="E811" s="40"/>
      <c r="F811" s="230" t="s">
        <v>1032</v>
      </c>
      <c r="G811" s="40"/>
      <c r="H811" s="40"/>
      <c r="I811" s="144"/>
      <c r="J811" s="40"/>
      <c r="K811" s="40"/>
      <c r="L811" s="44"/>
      <c r="M811" s="231"/>
      <c r="N811" s="80"/>
      <c r="O811" s="80"/>
      <c r="P811" s="80"/>
      <c r="Q811" s="80"/>
      <c r="R811" s="80"/>
      <c r="S811" s="80"/>
      <c r="T811" s="81"/>
      <c r="AT811" s="18" t="s">
        <v>230</v>
      </c>
      <c r="AU811" s="18" t="s">
        <v>84</v>
      </c>
    </row>
    <row r="812" spans="2:51" s="13" customFormat="1" ht="12">
      <c r="B812" s="242"/>
      <c r="C812" s="243"/>
      <c r="D812" s="229" t="s">
        <v>232</v>
      </c>
      <c r="E812" s="244" t="s">
        <v>21</v>
      </c>
      <c r="F812" s="245" t="s">
        <v>1033</v>
      </c>
      <c r="G812" s="243"/>
      <c r="H812" s="246">
        <v>157.163</v>
      </c>
      <c r="I812" s="247"/>
      <c r="J812" s="243"/>
      <c r="K812" s="243"/>
      <c r="L812" s="248"/>
      <c r="M812" s="249"/>
      <c r="N812" s="250"/>
      <c r="O812" s="250"/>
      <c r="P812" s="250"/>
      <c r="Q812" s="250"/>
      <c r="R812" s="250"/>
      <c r="S812" s="250"/>
      <c r="T812" s="251"/>
      <c r="AT812" s="252" t="s">
        <v>232</v>
      </c>
      <c r="AU812" s="252" t="s">
        <v>84</v>
      </c>
      <c r="AV812" s="13" t="s">
        <v>84</v>
      </c>
      <c r="AW812" s="13" t="s">
        <v>35</v>
      </c>
      <c r="AX812" s="13" t="s">
        <v>75</v>
      </c>
      <c r="AY812" s="252" t="s">
        <v>221</v>
      </c>
    </row>
    <row r="813" spans="2:51" s="14" customFormat="1" ht="12">
      <c r="B813" s="253"/>
      <c r="C813" s="254"/>
      <c r="D813" s="229" t="s">
        <v>232</v>
      </c>
      <c r="E813" s="255" t="s">
        <v>21</v>
      </c>
      <c r="F813" s="256" t="s">
        <v>235</v>
      </c>
      <c r="G813" s="254"/>
      <c r="H813" s="257">
        <v>157.163</v>
      </c>
      <c r="I813" s="258"/>
      <c r="J813" s="254"/>
      <c r="K813" s="254"/>
      <c r="L813" s="259"/>
      <c r="M813" s="260"/>
      <c r="N813" s="261"/>
      <c r="O813" s="261"/>
      <c r="P813" s="261"/>
      <c r="Q813" s="261"/>
      <c r="R813" s="261"/>
      <c r="S813" s="261"/>
      <c r="T813" s="262"/>
      <c r="AT813" s="263" t="s">
        <v>232</v>
      </c>
      <c r="AU813" s="263" t="s">
        <v>84</v>
      </c>
      <c r="AV813" s="14" t="s">
        <v>228</v>
      </c>
      <c r="AW813" s="14" t="s">
        <v>35</v>
      </c>
      <c r="AX813" s="14" t="s">
        <v>82</v>
      </c>
      <c r="AY813" s="263" t="s">
        <v>221</v>
      </c>
    </row>
    <row r="814" spans="2:63" s="11" customFormat="1" ht="22.8" customHeight="1">
      <c r="B814" s="201"/>
      <c r="C814" s="202"/>
      <c r="D814" s="203" t="s">
        <v>74</v>
      </c>
      <c r="E814" s="215" t="s">
        <v>1034</v>
      </c>
      <c r="F814" s="215" t="s">
        <v>1035</v>
      </c>
      <c r="G814" s="202"/>
      <c r="H814" s="202"/>
      <c r="I814" s="205"/>
      <c r="J814" s="216">
        <f>BK814</f>
        <v>0</v>
      </c>
      <c r="K814" s="202"/>
      <c r="L814" s="207"/>
      <c r="M814" s="208"/>
      <c r="N814" s="209"/>
      <c r="O814" s="209"/>
      <c r="P814" s="210">
        <f>SUM(P815:P816)</f>
        <v>0</v>
      </c>
      <c r="Q814" s="209"/>
      <c r="R814" s="210">
        <f>SUM(R815:R816)</f>
        <v>0</v>
      </c>
      <c r="S814" s="209"/>
      <c r="T814" s="211">
        <f>SUM(T815:T816)</f>
        <v>0</v>
      </c>
      <c r="AR814" s="212" t="s">
        <v>82</v>
      </c>
      <c r="AT814" s="213" t="s">
        <v>74</v>
      </c>
      <c r="AU814" s="213" t="s">
        <v>82</v>
      </c>
      <c r="AY814" s="212" t="s">
        <v>221</v>
      </c>
      <c r="BK814" s="214">
        <f>SUM(BK815:BK816)</f>
        <v>0</v>
      </c>
    </row>
    <row r="815" spans="2:65" s="1" customFormat="1" ht="22.5" customHeight="1">
      <c r="B815" s="39"/>
      <c r="C815" s="217" t="s">
        <v>1036</v>
      </c>
      <c r="D815" s="217" t="s">
        <v>223</v>
      </c>
      <c r="E815" s="218" t="s">
        <v>1037</v>
      </c>
      <c r="F815" s="219" t="s">
        <v>1038</v>
      </c>
      <c r="G815" s="220" t="s">
        <v>295</v>
      </c>
      <c r="H815" s="221">
        <v>406.595</v>
      </c>
      <c r="I815" s="222"/>
      <c r="J815" s="223">
        <f>ROUND(I815*H815,2)</f>
        <v>0</v>
      </c>
      <c r="K815" s="219" t="s">
        <v>227</v>
      </c>
      <c r="L815" s="44"/>
      <c r="M815" s="224" t="s">
        <v>21</v>
      </c>
      <c r="N815" s="225" t="s">
        <v>46</v>
      </c>
      <c r="O815" s="80"/>
      <c r="P815" s="226">
        <f>O815*H815</f>
        <v>0</v>
      </c>
      <c r="Q815" s="226">
        <v>0</v>
      </c>
      <c r="R815" s="226">
        <f>Q815*H815</f>
        <v>0</v>
      </c>
      <c r="S815" s="226">
        <v>0</v>
      </c>
      <c r="T815" s="227">
        <f>S815*H815</f>
        <v>0</v>
      </c>
      <c r="AR815" s="18" t="s">
        <v>228</v>
      </c>
      <c r="AT815" s="18" t="s">
        <v>223</v>
      </c>
      <c r="AU815" s="18" t="s">
        <v>84</v>
      </c>
      <c r="AY815" s="18" t="s">
        <v>221</v>
      </c>
      <c r="BE815" s="228">
        <f>IF(N815="základní",J815,0)</f>
        <v>0</v>
      </c>
      <c r="BF815" s="228">
        <f>IF(N815="snížená",J815,0)</f>
        <v>0</v>
      </c>
      <c r="BG815" s="228">
        <f>IF(N815="zákl. přenesená",J815,0)</f>
        <v>0</v>
      </c>
      <c r="BH815" s="228">
        <f>IF(N815="sníž. přenesená",J815,0)</f>
        <v>0</v>
      </c>
      <c r="BI815" s="228">
        <f>IF(N815="nulová",J815,0)</f>
        <v>0</v>
      </c>
      <c r="BJ815" s="18" t="s">
        <v>82</v>
      </c>
      <c r="BK815" s="228">
        <f>ROUND(I815*H815,2)</f>
        <v>0</v>
      </c>
      <c r="BL815" s="18" t="s">
        <v>228</v>
      </c>
      <c r="BM815" s="18" t="s">
        <v>1039</v>
      </c>
    </row>
    <row r="816" spans="2:47" s="1" customFormat="1" ht="12">
      <c r="B816" s="39"/>
      <c r="C816" s="40"/>
      <c r="D816" s="229" t="s">
        <v>230</v>
      </c>
      <c r="E816" s="40"/>
      <c r="F816" s="230" t="s">
        <v>1040</v>
      </c>
      <c r="G816" s="40"/>
      <c r="H816" s="40"/>
      <c r="I816" s="144"/>
      <c r="J816" s="40"/>
      <c r="K816" s="40"/>
      <c r="L816" s="44"/>
      <c r="M816" s="231"/>
      <c r="N816" s="80"/>
      <c r="O816" s="80"/>
      <c r="P816" s="80"/>
      <c r="Q816" s="80"/>
      <c r="R816" s="80"/>
      <c r="S816" s="80"/>
      <c r="T816" s="81"/>
      <c r="AT816" s="18" t="s">
        <v>230</v>
      </c>
      <c r="AU816" s="18" t="s">
        <v>84</v>
      </c>
    </row>
    <row r="817" spans="2:63" s="11" customFormat="1" ht="25.9" customHeight="1">
      <c r="B817" s="201"/>
      <c r="C817" s="202"/>
      <c r="D817" s="203" t="s">
        <v>74</v>
      </c>
      <c r="E817" s="204" t="s">
        <v>1041</v>
      </c>
      <c r="F817" s="204" t="s">
        <v>1042</v>
      </c>
      <c r="G817" s="202"/>
      <c r="H817" s="202"/>
      <c r="I817" s="205"/>
      <c r="J817" s="206">
        <f>BK817</f>
        <v>0</v>
      </c>
      <c r="K817" s="202"/>
      <c r="L817" s="207"/>
      <c r="M817" s="208"/>
      <c r="N817" s="209"/>
      <c r="O817" s="209"/>
      <c r="P817" s="210">
        <f>P818+P863+P879+P972+P975+P985+P1071+P1239+P1286+P1357+P1450+P1481+P1536+P1602+P1645+P1647+P1677</f>
        <v>0</v>
      </c>
      <c r="Q817" s="209"/>
      <c r="R817" s="210">
        <f>R818+R863+R879+R972+R975+R985+R1071+R1239+R1286+R1357+R1450+R1481+R1536+R1602+R1645+R1647+R1677</f>
        <v>81.81866780000001</v>
      </c>
      <c r="S817" s="209"/>
      <c r="T817" s="211">
        <f>T818+T863+T879+T972+T975+T985+T1071+T1239+T1286+T1357+T1450+T1481+T1536+T1602+T1645+T1647+T1677</f>
        <v>6.51720599</v>
      </c>
      <c r="AR817" s="212" t="s">
        <v>84</v>
      </c>
      <c r="AT817" s="213" t="s">
        <v>74</v>
      </c>
      <c r="AU817" s="213" t="s">
        <v>75</v>
      </c>
      <c r="AY817" s="212" t="s">
        <v>221</v>
      </c>
      <c r="BK817" s="214">
        <f>BK818+BK863+BK879+BK972+BK975+BK985+BK1071+BK1239+BK1286+BK1357+BK1450+BK1481+BK1536+BK1602+BK1645+BK1647+BK1677</f>
        <v>0</v>
      </c>
    </row>
    <row r="818" spans="2:63" s="11" customFormat="1" ht="22.8" customHeight="1">
      <c r="B818" s="201"/>
      <c r="C818" s="202"/>
      <c r="D818" s="203" t="s">
        <v>74</v>
      </c>
      <c r="E818" s="215" t="s">
        <v>1043</v>
      </c>
      <c r="F818" s="215" t="s">
        <v>1044</v>
      </c>
      <c r="G818" s="202"/>
      <c r="H818" s="202"/>
      <c r="I818" s="205"/>
      <c r="J818" s="216">
        <f>BK818</f>
        <v>0</v>
      </c>
      <c r="K818" s="202"/>
      <c r="L818" s="207"/>
      <c r="M818" s="208"/>
      <c r="N818" s="209"/>
      <c r="O818" s="209"/>
      <c r="P818" s="210">
        <f>SUM(P819:P862)</f>
        <v>0</v>
      </c>
      <c r="Q818" s="209"/>
      <c r="R818" s="210">
        <f>SUM(R819:R862)</f>
        <v>0.9245818200000001</v>
      </c>
      <c r="S818" s="209"/>
      <c r="T818" s="211">
        <f>SUM(T819:T862)</f>
        <v>0</v>
      </c>
      <c r="AR818" s="212" t="s">
        <v>84</v>
      </c>
      <c r="AT818" s="213" t="s">
        <v>74</v>
      </c>
      <c r="AU818" s="213" t="s">
        <v>82</v>
      </c>
      <c r="AY818" s="212" t="s">
        <v>221</v>
      </c>
      <c r="BK818" s="214">
        <f>SUM(BK819:BK862)</f>
        <v>0</v>
      </c>
    </row>
    <row r="819" spans="2:65" s="1" customFormat="1" ht="16.5" customHeight="1">
      <c r="B819" s="39"/>
      <c r="C819" s="217" t="s">
        <v>1045</v>
      </c>
      <c r="D819" s="217" t="s">
        <v>223</v>
      </c>
      <c r="E819" s="218" t="s">
        <v>1046</v>
      </c>
      <c r="F819" s="219" t="s">
        <v>1047</v>
      </c>
      <c r="G819" s="220" t="s">
        <v>358</v>
      </c>
      <c r="H819" s="221">
        <v>14.83</v>
      </c>
      <c r="I819" s="222"/>
      <c r="J819" s="223">
        <f>ROUND(I819*H819,2)</f>
        <v>0</v>
      </c>
      <c r="K819" s="219" t="s">
        <v>227</v>
      </c>
      <c r="L819" s="44"/>
      <c r="M819" s="224" t="s">
        <v>21</v>
      </c>
      <c r="N819" s="225" t="s">
        <v>46</v>
      </c>
      <c r="O819" s="80"/>
      <c r="P819" s="226">
        <f>O819*H819</f>
        <v>0</v>
      </c>
      <c r="Q819" s="226">
        <v>0</v>
      </c>
      <c r="R819" s="226">
        <f>Q819*H819</f>
        <v>0</v>
      </c>
      <c r="S819" s="226">
        <v>0</v>
      </c>
      <c r="T819" s="227">
        <f>S819*H819</f>
        <v>0</v>
      </c>
      <c r="AR819" s="18" t="s">
        <v>350</v>
      </c>
      <c r="AT819" s="18" t="s">
        <v>223</v>
      </c>
      <c r="AU819" s="18" t="s">
        <v>84</v>
      </c>
      <c r="AY819" s="18" t="s">
        <v>221</v>
      </c>
      <c r="BE819" s="228">
        <f>IF(N819="základní",J819,0)</f>
        <v>0</v>
      </c>
      <c r="BF819" s="228">
        <f>IF(N819="snížená",J819,0)</f>
        <v>0</v>
      </c>
      <c r="BG819" s="228">
        <f>IF(N819="zákl. přenesená",J819,0)</f>
        <v>0</v>
      </c>
      <c r="BH819" s="228">
        <f>IF(N819="sníž. přenesená",J819,0)</f>
        <v>0</v>
      </c>
      <c r="BI819" s="228">
        <f>IF(N819="nulová",J819,0)</f>
        <v>0</v>
      </c>
      <c r="BJ819" s="18" t="s">
        <v>82</v>
      </c>
      <c r="BK819" s="228">
        <f>ROUND(I819*H819,2)</f>
        <v>0</v>
      </c>
      <c r="BL819" s="18" t="s">
        <v>350</v>
      </c>
      <c r="BM819" s="18" t="s">
        <v>1048</v>
      </c>
    </row>
    <row r="820" spans="2:47" s="1" customFormat="1" ht="12">
      <c r="B820" s="39"/>
      <c r="C820" s="40"/>
      <c r="D820" s="229" t="s">
        <v>230</v>
      </c>
      <c r="E820" s="40"/>
      <c r="F820" s="230" t="s">
        <v>1049</v>
      </c>
      <c r="G820" s="40"/>
      <c r="H820" s="40"/>
      <c r="I820" s="144"/>
      <c r="J820" s="40"/>
      <c r="K820" s="40"/>
      <c r="L820" s="44"/>
      <c r="M820" s="231"/>
      <c r="N820" s="80"/>
      <c r="O820" s="80"/>
      <c r="P820" s="80"/>
      <c r="Q820" s="80"/>
      <c r="R820" s="80"/>
      <c r="S820" s="80"/>
      <c r="T820" s="81"/>
      <c r="AT820" s="18" t="s">
        <v>230</v>
      </c>
      <c r="AU820" s="18" t="s">
        <v>84</v>
      </c>
    </row>
    <row r="821" spans="2:51" s="13" customFormat="1" ht="12">
      <c r="B821" s="242"/>
      <c r="C821" s="243"/>
      <c r="D821" s="229" t="s">
        <v>232</v>
      </c>
      <c r="E821" s="244" t="s">
        <v>21</v>
      </c>
      <c r="F821" s="245" t="s">
        <v>1050</v>
      </c>
      <c r="G821" s="243"/>
      <c r="H821" s="246">
        <v>14.83</v>
      </c>
      <c r="I821" s="247"/>
      <c r="J821" s="243"/>
      <c r="K821" s="243"/>
      <c r="L821" s="248"/>
      <c r="M821" s="249"/>
      <c r="N821" s="250"/>
      <c r="O821" s="250"/>
      <c r="P821" s="250"/>
      <c r="Q821" s="250"/>
      <c r="R821" s="250"/>
      <c r="S821" s="250"/>
      <c r="T821" s="251"/>
      <c r="AT821" s="252" t="s">
        <v>232</v>
      </c>
      <c r="AU821" s="252" t="s">
        <v>84</v>
      </c>
      <c r="AV821" s="13" t="s">
        <v>84</v>
      </c>
      <c r="AW821" s="13" t="s">
        <v>35</v>
      </c>
      <c r="AX821" s="13" t="s">
        <v>75</v>
      </c>
      <c r="AY821" s="252" t="s">
        <v>221</v>
      </c>
    </row>
    <row r="822" spans="2:51" s="14" customFormat="1" ht="12">
      <c r="B822" s="253"/>
      <c r="C822" s="254"/>
      <c r="D822" s="229" t="s">
        <v>232</v>
      </c>
      <c r="E822" s="255" t="s">
        <v>21</v>
      </c>
      <c r="F822" s="256" t="s">
        <v>235</v>
      </c>
      <c r="G822" s="254"/>
      <c r="H822" s="257">
        <v>14.83</v>
      </c>
      <c r="I822" s="258"/>
      <c r="J822" s="254"/>
      <c r="K822" s="254"/>
      <c r="L822" s="259"/>
      <c r="M822" s="260"/>
      <c r="N822" s="261"/>
      <c r="O822" s="261"/>
      <c r="P822" s="261"/>
      <c r="Q822" s="261"/>
      <c r="R822" s="261"/>
      <c r="S822" s="261"/>
      <c r="T822" s="262"/>
      <c r="AT822" s="263" t="s">
        <v>232</v>
      </c>
      <c r="AU822" s="263" t="s">
        <v>84</v>
      </c>
      <c r="AV822" s="14" t="s">
        <v>228</v>
      </c>
      <c r="AW822" s="14" t="s">
        <v>35</v>
      </c>
      <c r="AX822" s="14" t="s">
        <v>82</v>
      </c>
      <c r="AY822" s="263" t="s">
        <v>221</v>
      </c>
    </row>
    <row r="823" spans="2:65" s="1" customFormat="1" ht="16.5" customHeight="1">
      <c r="B823" s="39"/>
      <c r="C823" s="275" t="s">
        <v>1051</v>
      </c>
      <c r="D823" s="275" t="s">
        <v>426</v>
      </c>
      <c r="E823" s="276" t="s">
        <v>1052</v>
      </c>
      <c r="F823" s="277" t="s">
        <v>1053</v>
      </c>
      <c r="G823" s="278" t="s">
        <v>295</v>
      </c>
      <c r="H823" s="279">
        <v>0.005</v>
      </c>
      <c r="I823" s="280"/>
      <c r="J823" s="281">
        <f>ROUND(I823*H823,2)</f>
        <v>0</v>
      </c>
      <c r="K823" s="277" t="s">
        <v>227</v>
      </c>
      <c r="L823" s="282"/>
      <c r="M823" s="283" t="s">
        <v>21</v>
      </c>
      <c r="N823" s="284" t="s">
        <v>46</v>
      </c>
      <c r="O823" s="80"/>
      <c r="P823" s="226">
        <f>O823*H823</f>
        <v>0</v>
      </c>
      <c r="Q823" s="226">
        <v>1</v>
      </c>
      <c r="R823" s="226">
        <f>Q823*H823</f>
        <v>0.005</v>
      </c>
      <c r="S823" s="226">
        <v>0</v>
      </c>
      <c r="T823" s="227">
        <f>S823*H823</f>
        <v>0</v>
      </c>
      <c r="AR823" s="18" t="s">
        <v>460</v>
      </c>
      <c r="AT823" s="18" t="s">
        <v>426</v>
      </c>
      <c r="AU823" s="18" t="s">
        <v>84</v>
      </c>
      <c r="AY823" s="18" t="s">
        <v>221</v>
      </c>
      <c r="BE823" s="228">
        <f>IF(N823="základní",J823,0)</f>
        <v>0</v>
      </c>
      <c r="BF823" s="228">
        <f>IF(N823="snížená",J823,0)</f>
        <v>0</v>
      </c>
      <c r="BG823" s="228">
        <f>IF(N823="zákl. přenesená",J823,0)</f>
        <v>0</v>
      </c>
      <c r="BH823" s="228">
        <f>IF(N823="sníž. přenesená",J823,0)</f>
        <v>0</v>
      </c>
      <c r="BI823" s="228">
        <f>IF(N823="nulová",J823,0)</f>
        <v>0</v>
      </c>
      <c r="BJ823" s="18" t="s">
        <v>82</v>
      </c>
      <c r="BK823" s="228">
        <f>ROUND(I823*H823,2)</f>
        <v>0</v>
      </c>
      <c r="BL823" s="18" t="s">
        <v>350</v>
      </c>
      <c r="BM823" s="18" t="s">
        <v>1054</v>
      </c>
    </row>
    <row r="824" spans="2:51" s="13" customFormat="1" ht="12">
      <c r="B824" s="242"/>
      <c r="C824" s="243"/>
      <c r="D824" s="229" t="s">
        <v>232</v>
      </c>
      <c r="E824" s="243"/>
      <c r="F824" s="245" t="s">
        <v>1055</v>
      </c>
      <c r="G824" s="243"/>
      <c r="H824" s="246">
        <v>0.005</v>
      </c>
      <c r="I824" s="247"/>
      <c r="J824" s="243"/>
      <c r="K824" s="243"/>
      <c r="L824" s="248"/>
      <c r="M824" s="249"/>
      <c r="N824" s="250"/>
      <c r="O824" s="250"/>
      <c r="P824" s="250"/>
      <c r="Q824" s="250"/>
      <c r="R824" s="250"/>
      <c r="S824" s="250"/>
      <c r="T824" s="251"/>
      <c r="AT824" s="252" t="s">
        <v>232</v>
      </c>
      <c r="AU824" s="252" t="s">
        <v>84</v>
      </c>
      <c r="AV824" s="13" t="s">
        <v>84</v>
      </c>
      <c r="AW824" s="13" t="s">
        <v>4</v>
      </c>
      <c r="AX824" s="13" t="s">
        <v>82</v>
      </c>
      <c r="AY824" s="252" t="s">
        <v>221</v>
      </c>
    </row>
    <row r="825" spans="2:65" s="1" customFormat="1" ht="16.5" customHeight="1">
      <c r="B825" s="39"/>
      <c r="C825" s="217" t="s">
        <v>1056</v>
      </c>
      <c r="D825" s="217" t="s">
        <v>223</v>
      </c>
      <c r="E825" s="218" t="s">
        <v>1057</v>
      </c>
      <c r="F825" s="219" t="s">
        <v>1058</v>
      </c>
      <c r="G825" s="220" t="s">
        <v>358</v>
      </c>
      <c r="H825" s="221">
        <v>18.329</v>
      </c>
      <c r="I825" s="222"/>
      <c r="J825" s="223">
        <f>ROUND(I825*H825,2)</f>
        <v>0</v>
      </c>
      <c r="K825" s="219" t="s">
        <v>227</v>
      </c>
      <c r="L825" s="44"/>
      <c r="M825" s="224" t="s">
        <v>21</v>
      </c>
      <c r="N825" s="225" t="s">
        <v>46</v>
      </c>
      <c r="O825" s="80"/>
      <c r="P825" s="226">
        <f>O825*H825</f>
        <v>0</v>
      </c>
      <c r="Q825" s="226">
        <v>0</v>
      </c>
      <c r="R825" s="226">
        <f>Q825*H825</f>
        <v>0</v>
      </c>
      <c r="S825" s="226">
        <v>0</v>
      </c>
      <c r="T825" s="227">
        <f>S825*H825</f>
        <v>0</v>
      </c>
      <c r="AR825" s="18" t="s">
        <v>350</v>
      </c>
      <c r="AT825" s="18" t="s">
        <v>223</v>
      </c>
      <c r="AU825" s="18" t="s">
        <v>84</v>
      </c>
      <c r="AY825" s="18" t="s">
        <v>221</v>
      </c>
      <c r="BE825" s="228">
        <f>IF(N825="základní",J825,0)</f>
        <v>0</v>
      </c>
      <c r="BF825" s="228">
        <f>IF(N825="snížená",J825,0)</f>
        <v>0</v>
      </c>
      <c r="BG825" s="228">
        <f>IF(N825="zákl. přenesená",J825,0)</f>
        <v>0</v>
      </c>
      <c r="BH825" s="228">
        <f>IF(N825="sníž. přenesená",J825,0)</f>
        <v>0</v>
      </c>
      <c r="BI825" s="228">
        <f>IF(N825="nulová",J825,0)</f>
        <v>0</v>
      </c>
      <c r="BJ825" s="18" t="s">
        <v>82</v>
      </c>
      <c r="BK825" s="228">
        <f>ROUND(I825*H825,2)</f>
        <v>0</v>
      </c>
      <c r="BL825" s="18" t="s">
        <v>350</v>
      </c>
      <c r="BM825" s="18" t="s">
        <v>1059</v>
      </c>
    </row>
    <row r="826" spans="2:47" s="1" customFormat="1" ht="12">
      <c r="B826" s="39"/>
      <c r="C826" s="40"/>
      <c r="D826" s="229" t="s">
        <v>230</v>
      </c>
      <c r="E826" s="40"/>
      <c r="F826" s="230" t="s">
        <v>1049</v>
      </c>
      <c r="G826" s="40"/>
      <c r="H826" s="40"/>
      <c r="I826" s="144"/>
      <c r="J826" s="40"/>
      <c r="K826" s="40"/>
      <c r="L826" s="44"/>
      <c r="M826" s="231"/>
      <c r="N826" s="80"/>
      <c r="O826" s="80"/>
      <c r="P826" s="80"/>
      <c r="Q826" s="80"/>
      <c r="R826" s="80"/>
      <c r="S826" s="80"/>
      <c r="T826" s="81"/>
      <c r="AT826" s="18" t="s">
        <v>230</v>
      </c>
      <c r="AU826" s="18" t="s">
        <v>84</v>
      </c>
    </row>
    <row r="827" spans="2:51" s="13" customFormat="1" ht="12">
      <c r="B827" s="242"/>
      <c r="C827" s="243"/>
      <c r="D827" s="229" t="s">
        <v>232</v>
      </c>
      <c r="E827" s="244" t="s">
        <v>21</v>
      </c>
      <c r="F827" s="245" t="s">
        <v>1060</v>
      </c>
      <c r="G827" s="243"/>
      <c r="H827" s="246">
        <v>18.329</v>
      </c>
      <c r="I827" s="247"/>
      <c r="J827" s="243"/>
      <c r="K827" s="243"/>
      <c r="L827" s="248"/>
      <c r="M827" s="249"/>
      <c r="N827" s="250"/>
      <c r="O827" s="250"/>
      <c r="P827" s="250"/>
      <c r="Q827" s="250"/>
      <c r="R827" s="250"/>
      <c r="S827" s="250"/>
      <c r="T827" s="251"/>
      <c r="AT827" s="252" t="s">
        <v>232</v>
      </c>
      <c r="AU827" s="252" t="s">
        <v>84</v>
      </c>
      <c r="AV827" s="13" t="s">
        <v>84</v>
      </c>
      <c r="AW827" s="13" t="s">
        <v>35</v>
      </c>
      <c r="AX827" s="13" t="s">
        <v>75</v>
      </c>
      <c r="AY827" s="252" t="s">
        <v>221</v>
      </c>
    </row>
    <row r="828" spans="2:51" s="14" customFormat="1" ht="12">
      <c r="B828" s="253"/>
      <c r="C828" s="254"/>
      <c r="D828" s="229" t="s">
        <v>232</v>
      </c>
      <c r="E828" s="255" t="s">
        <v>21</v>
      </c>
      <c r="F828" s="256" t="s">
        <v>235</v>
      </c>
      <c r="G828" s="254"/>
      <c r="H828" s="257">
        <v>18.329</v>
      </c>
      <c r="I828" s="258"/>
      <c r="J828" s="254"/>
      <c r="K828" s="254"/>
      <c r="L828" s="259"/>
      <c r="M828" s="260"/>
      <c r="N828" s="261"/>
      <c r="O828" s="261"/>
      <c r="P828" s="261"/>
      <c r="Q828" s="261"/>
      <c r="R828" s="261"/>
      <c r="S828" s="261"/>
      <c r="T828" s="262"/>
      <c r="AT828" s="263" t="s">
        <v>232</v>
      </c>
      <c r="AU828" s="263" t="s">
        <v>84</v>
      </c>
      <c r="AV828" s="14" t="s">
        <v>228</v>
      </c>
      <c r="AW828" s="14" t="s">
        <v>35</v>
      </c>
      <c r="AX828" s="14" t="s">
        <v>82</v>
      </c>
      <c r="AY828" s="263" t="s">
        <v>221</v>
      </c>
    </row>
    <row r="829" spans="2:65" s="1" customFormat="1" ht="16.5" customHeight="1">
      <c r="B829" s="39"/>
      <c r="C829" s="275" t="s">
        <v>1061</v>
      </c>
      <c r="D829" s="275" t="s">
        <v>426</v>
      </c>
      <c r="E829" s="276" t="s">
        <v>1052</v>
      </c>
      <c r="F829" s="277" t="s">
        <v>1053</v>
      </c>
      <c r="G829" s="278" t="s">
        <v>295</v>
      </c>
      <c r="H829" s="279">
        <v>0.008</v>
      </c>
      <c r="I829" s="280"/>
      <c r="J829" s="281">
        <f>ROUND(I829*H829,2)</f>
        <v>0</v>
      </c>
      <c r="K829" s="277" t="s">
        <v>227</v>
      </c>
      <c r="L829" s="282"/>
      <c r="M829" s="283" t="s">
        <v>21</v>
      </c>
      <c r="N829" s="284" t="s">
        <v>46</v>
      </c>
      <c r="O829" s="80"/>
      <c r="P829" s="226">
        <f>O829*H829</f>
        <v>0</v>
      </c>
      <c r="Q829" s="226">
        <v>1</v>
      </c>
      <c r="R829" s="226">
        <f>Q829*H829</f>
        <v>0.008</v>
      </c>
      <c r="S829" s="226">
        <v>0</v>
      </c>
      <c r="T829" s="227">
        <f>S829*H829</f>
        <v>0</v>
      </c>
      <c r="AR829" s="18" t="s">
        <v>460</v>
      </c>
      <c r="AT829" s="18" t="s">
        <v>426</v>
      </c>
      <c r="AU829" s="18" t="s">
        <v>84</v>
      </c>
      <c r="AY829" s="18" t="s">
        <v>221</v>
      </c>
      <c r="BE829" s="228">
        <f>IF(N829="základní",J829,0)</f>
        <v>0</v>
      </c>
      <c r="BF829" s="228">
        <f>IF(N829="snížená",J829,0)</f>
        <v>0</v>
      </c>
      <c r="BG829" s="228">
        <f>IF(N829="zákl. přenesená",J829,0)</f>
        <v>0</v>
      </c>
      <c r="BH829" s="228">
        <f>IF(N829="sníž. přenesená",J829,0)</f>
        <v>0</v>
      </c>
      <c r="BI829" s="228">
        <f>IF(N829="nulová",J829,0)</f>
        <v>0</v>
      </c>
      <c r="BJ829" s="18" t="s">
        <v>82</v>
      </c>
      <c r="BK829" s="228">
        <f>ROUND(I829*H829,2)</f>
        <v>0</v>
      </c>
      <c r="BL829" s="18" t="s">
        <v>350</v>
      </c>
      <c r="BM829" s="18" t="s">
        <v>1062</v>
      </c>
    </row>
    <row r="830" spans="2:51" s="13" customFormat="1" ht="12">
      <c r="B830" s="242"/>
      <c r="C830" s="243"/>
      <c r="D830" s="229" t="s">
        <v>232</v>
      </c>
      <c r="E830" s="243"/>
      <c r="F830" s="245" t="s">
        <v>1063</v>
      </c>
      <c r="G830" s="243"/>
      <c r="H830" s="246">
        <v>0.008</v>
      </c>
      <c r="I830" s="247"/>
      <c r="J830" s="243"/>
      <c r="K830" s="243"/>
      <c r="L830" s="248"/>
      <c r="M830" s="249"/>
      <c r="N830" s="250"/>
      <c r="O830" s="250"/>
      <c r="P830" s="250"/>
      <c r="Q830" s="250"/>
      <c r="R830" s="250"/>
      <c r="S830" s="250"/>
      <c r="T830" s="251"/>
      <c r="AT830" s="252" t="s">
        <v>232</v>
      </c>
      <c r="AU830" s="252" t="s">
        <v>84</v>
      </c>
      <c r="AV830" s="13" t="s">
        <v>84</v>
      </c>
      <c r="AW830" s="13" t="s">
        <v>4</v>
      </c>
      <c r="AX830" s="13" t="s">
        <v>82</v>
      </c>
      <c r="AY830" s="252" t="s">
        <v>221</v>
      </c>
    </row>
    <row r="831" spans="2:65" s="1" customFormat="1" ht="16.5" customHeight="1">
      <c r="B831" s="39"/>
      <c r="C831" s="217" t="s">
        <v>1064</v>
      </c>
      <c r="D831" s="217" t="s">
        <v>223</v>
      </c>
      <c r="E831" s="218" t="s">
        <v>1065</v>
      </c>
      <c r="F831" s="219" t="s">
        <v>1066</v>
      </c>
      <c r="G831" s="220" t="s">
        <v>358</v>
      </c>
      <c r="H831" s="221">
        <v>14.83</v>
      </c>
      <c r="I831" s="222"/>
      <c r="J831" s="223">
        <f>ROUND(I831*H831,2)</f>
        <v>0</v>
      </c>
      <c r="K831" s="219" t="s">
        <v>227</v>
      </c>
      <c r="L831" s="44"/>
      <c r="M831" s="224" t="s">
        <v>21</v>
      </c>
      <c r="N831" s="225" t="s">
        <v>46</v>
      </c>
      <c r="O831" s="80"/>
      <c r="P831" s="226">
        <f>O831*H831</f>
        <v>0</v>
      </c>
      <c r="Q831" s="226">
        <v>0.0004</v>
      </c>
      <c r="R831" s="226">
        <f>Q831*H831</f>
        <v>0.005932000000000001</v>
      </c>
      <c r="S831" s="226">
        <v>0</v>
      </c>
      <c r="T831" s="227">
        <f>S831*H831</f>
        <v>0</v>
      </c>
      <c r="AR831" s="18" t="s">
        <v>350</v>
      </c>
      <c r="AT831" s="18" t="s">
        <v>223</v>
      </c>
      <c r="AU831" s="18" t="s">
        <v>84</v>
      </c>
      <c r="AY831" s="18" t="s">
        <v>221</v>
      </c>
      <c r="BE831" s="228">
        <f>IF(N831="základní",J831,0)</f>
        <v>0</v>
      </c>
      <c r="BF831" s="228">
        <f>IF(N831="snížená",J831,0)</f>
        <v>0</v>
      </c>
      <c r="BG831" s="228">
        <f>IF(N831="zákl. přenesená",J831,0)</f>
        <v>0</v>
      </c>
      <c r="BH831" s="228">
        <f>IF(N831="sníž. přenesená",J831,0)</f>
        <v>0</v>
      </c>
      <c r="BI831" s="228">
        <f>IF(N831="nulová",J831,0)</f>
        <v>0</v>
      </c>
      <c r="BJ831" s="18" t="s">
        <v>82</v>
      </c>
      <c r="BK831" s="228">
        <f>ROUND(I831*H831,2)</f>
        <v>0</v>
      </c>
      <c r="BL831" s="18" t="s">
        <v>350</v>
      </c>
      <c r="BM831" s="18" t="s">
        <v>1067</v>
      </c>
    </row>
    <row r="832" spans="2:47" s="1" customFormat="1" ht="12">
      <c r="B832" s="39"/>
      <c r="C832" s="40"/>
      <c r="D832" s="229" t="s">
        <v>230</v>
      </c>
      <c r="E832" s="40"/>
      <c r="F832" s="230" t="s">
        <v>1068</v>
      </c>
      <c r="G832" s="40"/>
      <c r="H832" s="40"/>
      <c r="I832" s="144"/>
      <c r="J832" s="40"/>
      <c r="K832" s="40"/>
      <c r="L832" s="44"/>
      <c r="M832" s="231"/>
      <c r="N832" s="80"/>
      <c r="O832" s="80"/>
      <c r="P832" s="80"/>
      <c r="Q832" s="80"/>
      <c r="R832" s="80"/>
      <c r="S832" s="80"/>
      <c r="T832" s="81"/>
      <c r="AT832" s="18" t="s">
        <v>230</v>
      </c>
      <c r="AU832" s="18" t="s">
        <v>84</v>
      </c>
    </row>
    <row r="833" spans="2:51" s="12" customFormat="1" ht="12">
      <c r="B833" s="232"/>
      <c r="C833" s="233"/>
      <c r="D833" s="229" t="s">
        <v>232</v>
      </c>
      <c r="E833" s="234" t="s">
        <v>21</v>
      </c>
      <c r="F833" s="235" t="s">
        <v>251</v>
      </c>
      <c r="G833" s="233"/>
      <c r="H833" s="234" t="s">
        <v>21</v>
      </c>
      <c r="I833" s="236"/>
      <c r="J833" s="233"/>
      <c r="K833" s="233"/>
      <c r="L833" s="237"/>
      <c r="M833" s="238"/>
      <c r="N833" s="239"/>
      <c r="O833" s="239"/>
      <c r="P833" s="239"/>
      <c r="Q833" s="239"/>
      <c r="R833" s="239"/>
      <c r="S833" s="239"/>
      <c r="T833" s="240"/>
      <c r="AT833" s="241" t="s">
        <v>232</v>
      </c>
      <c r="AU833" s="241" t="s">
        <v>84</v>
      </c>
      <c r="AV833" s="12" t="s">
        <v>82</v>
      </c>
      <c r="AW833" s="12" t="s">
        <v>35</v>
      </c>
      <c r="AX833" s="12" t="s">
        <v>75</v>
      </c>
      <c r="AY833" s="241" t="s">
        <v>221</v>
      </c>
    </row>
    <row r="834" spans="2:51" s="13" customFormat="1" ht="12">
      <c r="B834" s="242"/>
      <c r="C834" s="243"/>
      <c r="D834" s="229" t="s">
        <v>232</v>
      </c>
      <c r="E834" s="244" t="s">
        <v>21</v>
      </c>
      <c r="F834" s="245" t="s">
        <v>1069</v>
      </c>
      <c r="G834" s="243"/>
      <c r="H834" s="246">
        <v>4.784</v>
      </c>
      <c r="I834" s="247"/>
      <c r="J834" s="243"/>
      <c r="K834" s="243"/>
      <c r="L834" s="248"/>
      <c r="M834" s="249"/>
      <c r="N834" s="250"/>
      <c r="O834" s="250"/>
      <c r="P834" s="250"/>
      <c r="Q834" s="250"/>
      <c r="R834" s="250"/>
      <c r="S834" s="250"/>
      <c r="T834" s="251"/>
      <c r="AT834" s="252" t="s">
        <v>232</v>
      </c>
      <c r="AU834" s="252" t="s">
        <v>84</v>
      </c>
      <c r="AV834" s="13" t="s">
        <v>84</v>
      </c>
      <c r="AW834" s="13" t="s">
        <v>35</v>
      </c>
      <c r="AX834" s="13" t="s">
        <v>75</v>
      </c>
      <c r="AY834" s="252" t="s">
        <v>221</v>
      </c>
    </row>
    <row r="835" spans="2:51" s="12" customFormat="1" ht="12">
      <c r="B835" s="232"/>
      <c r="C835" s="233"/>
      <c r="D835" s="229" t="s">
        <v>232</v>
      </c>
      <c r="E835" s="234" t="s">
        <v>21</v>
      </c>
      <c r="F835" s="235" t="s">
        <v>254</v>
      </c>
      <c r="G835" s="233"/>
      <c r="H835" s="234" t="s">
        <v>21</v>
      </c>
      <c r="I835" s="236"/>
      <c r="J835" s="233"/>
      <c r="K835" s="233"/>
      <c r="L835" s="237"/>
      <c r="M835" s="238"/>
      <c r="N835" s="239"/>
      <c r="O835" s="239"/>
      <c r="P835" s="239"/>
      <c r="Q835" s="239"/>
      <c r="R835" s="239"/>
      <c r="S835" s="239"/>
      <c r="T835" s="240"/>
      <c r="AT835" s="241" t="s">
        <v>232</v>
      </c>
      <c r="AU835" s="241" t="s">
        <v>84</v>
      </c>
      <c r="AV835" s="12" t="s">
        <v>82</v>
      </c>
      <c r="AW835" s="12" t="s">
        <v>35</v>
      </c>
      <c r="AX835" s="12" t="s">
        <v>75</v>
      </c>
      <c r="AY835" s="241" t="s">
        <v>221</v>
      </c>
    </row>
    <row r="836" spans="2:51" s="13" customFormat="1" ht="12">
      <c r="B836" s="242"/>
      <c r="C836" s="243"/>
      <c r="D836" s="229" t="s">
        <v>232</v>
      </c>
      <c r="E836" s="244" t="s">
        <v>21</v>
      </c>
      <c r="F836" s="245" t="s">
        <v>1070</v>
      </c>
      <c r="G836" s="243"/>
      <c r="H836" s="246">
        <v>10.046</v>
      </c>
      <c r="I836" s="247"/>
      <c r="J836" s="243"/>
      <c r="K836" s="243"/>
      <c r="L836" s="248"/>
      <c r="M836" s="249"/>
      <c r="N836" s="250"/>
      <c r="O836" s="250"/>
      <c r="P836" s="250"/>
      <c r="Q836" s="250"/>
      <c r="R836" s="250"/>
      <c r="S836" s="250"/>
      <c r="T836" s="251"/>
      <c r="AT836" s="252" t="s">
        <v>232</v>
      </c>
      <c r="AU836" s="252" t="s">
        <v>84</v>
      </c>
      <c r="AV836" s="13" t="s">
        <v>84</v>
      </c>
      <c r="AW836" s="13" t="s">
        <v>35</v>
      </c>
      <c r="AX836" s="13" t="s">
        <v>75</v>
      </c>
      <c r="AY836" s="252" t="s">
        <v>221</v>
      </c>
    </row>
    <row r="837" spans="2:51" s="14" customFormat="1" ht="12">
      <c r="B837" s="253"/>
      <c r="C837" s="254"/>
      <c r="D837" s="229" t="s">
        <v>232</v>
      </c>
      <c r="E837" s="255" t="s">
        <v>21</v>
      </c>
      <c r="F837" s="256" t="s">
        <v>235</v>
      </c>
      <c r="G837" s="254"/>
      <c r="H837" s="257">
        <v>14.83</v>
      </c>
      <c r="I837" s="258"/>
      <c r="J837" s="254"/>
      <c r="K837" s="254"/>
      <c r="L837" s="259"/>
      <c r="M837" s="260"/>
      <c r="N837" s="261"/>
      <c r="O837" s="261"/>
      <c r="P837" s="261"/>
      <c r="Q837" s="261"/>
      <c r="R837" s="261"/>
      <c r="S837" s="261"/>
      <c r="T837" s="262"/>
      <c r="AT837" s="263" t="s">
        <v>232</v>
      </c>
      <c r="AU837" s="263" t="s">
        <v>84</v>
      </c>
      <c r="AV837" s="14" t="s">
        <v>228</v>
      </c>
      <c r="AW837" s="14" t="s">
        <v>35</v>
      </c>
      <c r="AX837" s="14" t="s">
        <v>82</v>
      </c>
      <c r="AY837" s="263" t="s">
        <v>221</v>
      </c>
    </row>
    <row r="838" spans="2:65" s="1" customFormat="1" ht="16.5" customHeight="1">
      <c r="B838" s="39"/>
      <c r="C838" s="217" t="s">
        <v>1071</v>
      </c>
      <c r="D838" s="217" t="s">
        <v>223</v>
      </c>
      <c r="E838" s="218" t="s">
        <v>1072</v>
      </c>
      <c r="F838" s="219" t="s">
        <v>1073</v>
      </c>
      <c r="G838" s="220" t="s">
        <v>358</v>
      </c>
      <c r="H838" s="221">
        <v>18.329</v>
      </c>
      <c r="I838" s="222"/>
      <c r="J838" s="223">
        <f>ROUND(I838*H838,2)</f>
        <v>0</v>
      </c>
      <c r="K838" s="219" t="s">
        <v>227</v>
      </c>
      <c r="L838" s="44"/>
      <c r="M838" s="224" t="s">
        <v>21</v>
      </c>
      <c r="N838" s="225" t="s">
        <v>46</v>
      </c>
      <c r="O838" s="80"/>
      <c r="P838" s="226">
        <f>O838*H838</f>
        <v>0</v>
      </c>
      <c r="Q838" s="226">
        <v>0.0004</v>
      </c>
      <c r="R838" s="226">
        <f>Q838*H838</f>
        <v>0.007331600000000001</v>
      </c>
      <c r="S838" s="226">
        <v>0</v>
      </c>
      <c r="T838" s="227">
        <f>S838*H838</f>
        <v>0</v>
      </c>
      <c r="AR838" s="18" t="s">
        <v>350</v>
      </c>
      <c r="AT838" s="18" t="s">
        <v>223</v>
      </c>
      <c r="AU838" s="18" t="s">
        <v>84</v>
      </c>
      <c r="AY838" s="18" t="s">
        <v>221</v>
      </c>
      <c r="BE838" s="228">
        <f>IF(N838="základní",J838,0)</f>
        <v>0</v>
      </c>
      <c r="BF838" s="228">
        <f>IF(N838="snížená",J838,0)</f>
        <v>0</v>
      </c>
      <c r="BG838" s="228">
        <f>IF(N838="zákl. přenesená",J838,0)</f>
        <v>0</v>
      </c>
      <c r="BH838" s="228">
        <f>IF(N838="sníž. přenesená",J838,0)</f>
        <v>0</v>
      </c>
      <c r="BI838" s="228">
        <f>IF(N838="nulová",J838,0)</f>
        <v>0</v>
      </c>
      <c r="BJ838" s="18" t="s">
        <v>82</v>
      </c>
      <c r="BK838" s="228">
        <f>ROUND(I838*H838,2)</f>
        <v>0</v>
      </c>
      <c r="BL838" s="18" t="s">
        <v>350</v>
      </c>
      <c r="BM838" s="18" t="s">
        <v>1074</v>
      </c>
    </row>
    <row r="839" spans="2:47" s="1" customFormat="1" ht="12">
      <c r="B839" s="39"/>
      <c r="C839" s="40"/>
      <c r="D839" s="229" t="s">
        <v>230</v>
      </c>
      <c r="E839" s="40"/>
      <c r="F839" s="230" t="s">
        <v>1068</v>
      </c>
      <c r="G839" s="40"/>
      <c r="H839" s="40"/>
      <c r="I839" s="144"/>
      <c r="J839" s="40"/>
      <c r="K839" s="40"/>
      <c r="L839" s="44"/>
      <c r="M839" s="231"/>
      <c r="N839" s="80"/>
      <c r="O839" s="80"/>
      <c r="P839" s="80"/>
      <c r="Q839" s="80"/>
      <c r="R839" s="80"/>
      <c r="S839" s="80"/>
      <c r="T839" s="81"/>
      <c r="AT839" s="18" t="s">
        <v>230</v>
      </c>
      <c r="AU839" s="18" t="s">
        <v>84</v>
      </c>
    </row>
    <row r="840" spans="2:51" s="12" customFormat="1" ht="12">
      <c r="B840" s="232"/>
      <c r="C840" s="233"/>
      <c r="D840" s="229" t="s">
        <v>232</v>
      </c>
      <c r="E840" s="234" t="s">
        <v>21</v>
      </c>
      <c r="F840" s="235" t="s">
        <v>251</v>
      </c>
      <c r="G840" s="233"/>
      <c r="H840" s="234" t="s">
        <v>21</v>
      </c>
      <c r="I840" s="236"/>
      <c r="J840" s="233"/>
      <c r="K840" s="233"/>
      <c r="L840" s="237"/>
      <c r="M840" s="238"/>
      <c r="N840" s="239"/>
      <c r="O840" s="239"/>
      <c r="P840" s="239"/>
      <c r="Q840" s="239"/>
      <c r="R840" s="239"/>
      <c r="S840" s="239"/>
      <c r="T840" s="240"/>
      <c r="AT840" s="241" t="s">
        <v>232</v>
      </c>
      <c r="AU840" s="241" t="s">
        <v>84</v>
      </c>
      <c r="AV840" s="12" t="s">
        <v>82</v>
      </c>
      <c r="AW840" s="12" t="s">
        <v>35</v>
      </c>
      <c r="AX840" s="12" t="s">
        <v>75</v>
      </c>
      <c r="AY840" s="241" t="s">
        <v>221</v>
      </c>
    </row>
    <row r="841" spans="2:51" s="13" customFormat="1" ht="12">
      <c r="B841" s="242"/>
      <c r="C841" s="243"/>
      <c r="D841" s="229" t="s">
        <v>232</v>
      </c>
      <c r="E841" s="244" t="s">
        <v>21</v>
      </c>
      <c r="F841" s="245" t="s">
        <v>1075</v>
      </c>
      <c r="G841" s="243"/>
      <c r="H841" s="246">
        <v>15.431</v>
      </c>
      <c r="I841" s="247"/>
      <c r="J841" s="243"/>
      <c r="K841" s="243"/>
      <c r="L841" s="248"/>
      <c r="M841" s="249"/>
      <c r="N841" s="250"/>
      <c r="O841" s="250"/>
      <c r="P841" s="250"/>
      <c r="Q841" s="250"/>
      <c r="R841" s="250"/>
      <c r="S841" s="250"/>
      <c r="T841" s="251"/>
      <c r="AT841" s="252" t="s">
        <v>232</v>
      </c>
      <c r="AU841" s="252" t="s">
        <v>84</v>
      </c>
      <c r="AV841" s="13" t="s">
        <v>84</v>
      </c>
      <c r="AW841" s="13" t="s">
        <v>35</v>
      </c>
      <c r="AX841" s="13" t="s">
        <v>75</v>
      </c>
      <c r="AY841" s="252" t="s">
        <v>221</v>
      </c>
    </row>
    <row r="842" spans="2:51" s="13" customFormat="1" ht="12">
      <c r="B842" s="242"/>
      <c r="C842" s="243"/>
      <c r="D842" s="229" t="s">
        <v>232</v>
      </c>
      <c r="E842" s="244" t="s">
        <v>21</v>
      </c>
      <c r="F842" s="245" t="s">
        <v>1076</v>
      </c>
      <c r="G842" s="243"/>
      <c r="H842" s="246">
        <v>2.898</v>
      </c>
      <c r="I842" s="247"/>
      <c r="J842" s="243"/>
      <c r="K842" s="243"/>
      <c r="L842" s="248"/>
      <c r="M842" s="249"/>
      <c r="N842" s="250"/>
      <c r="O842" s="250"/>
      <c r="P842" s="250"/>
      <c r="Q842" s="250"/>
      <c r="R842" s="250"/>
      <c r="S842" s="250"/>
      <c r="T842" s="251"/>
      <c r="AT842" s="252" t="s">
        <v>232</v>
      </c>
      <c r="AU842" s="252" t="s">
        <v>84</v>
      </c>
      <c r="AV842" s="13" t="s">
        <v>84</v>
      </c>
      <c r="AW842" s="13" t="s">
        <v>35</v>
      </c>
      <c r="AX842" s="13" t="s">
        <v>75</v>
      </c>
      <c r="AY842" s="252" t="s">
        <v>221</v>
      </c>
    </row>
    <row r="843" spans="2:51" s="14" customFormat="1" ht="12">
      <c r="B843" s="253"/>
      <c r="C843" s="254"/>
      <c r="D843" s="229" t="s">
        <v>232</v>
      </c>
      <c r="E843" s="255" t="s">
        <v>21</v>
      </c>
      <c r="F843" s="256" t="s">
        <v>235</v>
      </c>
      <c r="G843" s="254"/>
      <c r="H843" s="257">
        <v>18.329</v>
      </c>
      <c r="I843" s="258"/>
      <c r="J843" s="254"/>
      <c r="K843" s="254"/>
      <c r="L843" s="259"/>
      <c r="M843" s="260"/>
      <c r="N843" s="261"/>
      <c r="O843" s="261"/>
      <c r="P843" s="261"/>
      <c r="Q843" s="261"/>
      <c r="R843" s="261"/>
      <c r="S843" s="261"/>
      <c r="T843" s="262"/>
      <c r="AT843" s="263" t="s">
        <v>232</v>
      </c>
      <c r="AU843" s="263" t="s">
        <v>84</v>
      </c>
      <c r="AV843" s="14" t="s">
        <v>228</v>
      </c>
      <c r="AW843" s="14" t="s">
        <v>35</v>
      </c>
      <c r="AX843" s="14" t="s">
        <v>82</v>
      </c>
      <c r="AY843" s="263" t="s">
        <v>221</v>
      </c>
    </row>
    <row r="844" spans="2:65" s="1" customFormat="1" ht="16.5" customHeight="1">
      <c r="B844" s="39"/>
      <c r="C844" s="275" t="s">
        <v>1077</v>
      </c>
      <c r="D844" s="275" t="s">
        <v>426</v>
      </c>
      <c r="E844" s="276" t="s">
        <v>1078</v>
      </c>
      <c r="F844" s="277" t="s">
        <v>1079</v>
      </c>
      <c r="G844" s="278" t="s">
        <v>358</v>
      </c>
      <c r="H844" s="279">
        <v>39.791</v>
      </c>
      <c r="I844" s="280"/>
      <c r="J844" s="281">
        <f>ROUND(I844*H844,2)</f>
        <v>0</v>
      </c>
      <c r="K844" s="277" t="s">
        <v>227</v>
      </c>
      <c r="L844" s="282"/>
      <c r="M844" s="283" t="s">
        <v>21</v>
      </c>
      <c r="N844" s="284" t="s">
        <v>46</v>
      </c>
      <c r="O844" s="80"/>
      <c r="P844" s="226">
        <f>O844*H844</f>
        <v>0</v>
      </c>
      <c r="Q844" s="226">
        <v>0.0035</v>
      </c>
      <c r="R844" s="226">
        <f>Q844*H844</f>
        <v>0.1392685</v>
      </c>
      <c r="S844" s="226">
        <v>0</v>
      </c>
      <c r="T844" s="227">
        <f>S844*H844</f>
        <v>0</v>
      </c>
      <c r="AR844" s="18" t="s">
        <v>460</v>
      </c>
      <c r="AT844" s="18" t="s">
        <v>426</v>
      </c>
      <c r="AU844" s="18" t="s">
        <v>84</v>
      </c>
      <c r="AY844" s="18" t="s">
        <v>221</v>
      </c>
      <c r="BE844" s="228">
        <f>IF(N844="základní",J844,0)</f>
        <v>0</v>
      </c>
      <c r="BF844" s="228">
        <f>IF(N844="snížená",J844,0)</f>
        <v>0</v>
      </c>
      <c r="BG844" s="228">
        <f>IF(N844="zákl. přenesená",J844,0)</f>
        <v>0</v>
      </c>
      <c r="BH844" s="228">
        <f>IF(N844="sníž. přenesená",J844,0)</f>
        <v>0</v>
      </c>
      <c r="BI844" s="228">
        <f>IF(N844="nulová",J844,0)</f>
        <v>0</v>
      </c>
      <c r="BJ844" s="18" t="s">
        <v>82</v>
      </c>
      <c r="BK844" s="228">
        <f>ROUND(I844*H844,2)</f>
        <v>0</v>
      </c>
      <c r="BL844" s="18" t="s">
        <v>350</v>
      </c>
      <c r="BM844" s="18" t="s">
        <v>1080</v>
      </c>
    </row>
    <row r="845" spans="2:51" s="13" customFormat="1" ht="12">
      <c r="B845" s="242"/>
      <c r="C845" s="243"/>
      <c r="D845" s="229" t="s">
        <v>232</v>
      </c>
      <c r="E845" s="244" t="s">
        <v>21</v>
      </c>
      <c r="F845" s="245" t="s">
        <v>1081</v>
      </c>
      <c r="G845" s="243"/>
      <c r="H845" s="246">
        <v>33.159</v>
      </c>
      <c r="I845" s="247"/>
      <c r="J845" s="243"/>
      <c r="K845" s="243"/>
      <c r="L845" s="248"/>
      <c r="M845" s="249"/>
      <c r="N845" s="250"/>
      <c r="O845" s="250"/>
      <c r="P845" s="250"/>
      <c r="Q845" s="250"/>
      <c r="R845" s="250"/>
      <c r="S845" s="250"/>
      <c r="T845" s="251"/>
      <c r="AT845" s="252" t="s">
        <v>232</v>
      </c>
      <c r="AU845" s="252" t="s">
        <v>84</v>
      </c>
      <c r="AV845" s="13" t="s">
        <v>84</v>
      </c>
      <c r="AW845" s="13" t="s">
        <v>35</v>
      </c>
      <c r="AX845" s="13" t="s">
        <v>75</v>
      </c>
      <c r="AY845" s="252" t="s">
        <v>221</v>
      </c>
    </row>
    <row r="846" spans="2:51" s="14" customFormat="1" ht="12">
      <c r="B846" s="253"/>
      <c r="C846" s="254"/>
      <c r="D846" s="229" t="s">
        <v>232</v>
      </c>
      <c r="E846" s="255" t="s">
        <v>21</v>
      </c>
      <c r="F846" s="256" t="s">
        <v>235</v>
      </c>
      <c r="G846" s="254"/>
      <c r="H846" s="257">
        <v>33.159</v>
      </c>
      <c r="I846" s="258"/>
      <c r="J846" s="254"/>
      <c r="K846" s="254"/>
      <c r="L846" s="259"/>
      <c r="M846" s="260"/>
      <c r="N846" s="261"/>
      <c r="O846" s="261"/>
      <c r="P846" s="261"/>
      <c r="Q846" s="261"/>
      <c r="R846" s="261"/>
      <c r="S846" s="261"/>
      <c r="T846" s="262"/>
      <c r="AT846" s="263" t="s">
        <v>232</v>
      </c>
      <c r="AU846" s="263" t="s">
        <v>84</v>
      </c>
      <c r="AV846" s="14" t="s">
        <v>228</v>
      </c>
      <c r="AW846" s="14" t="s">
        <v>35</v>
      </c>
      <c r="AX846" s="14" t="s">
        <v>82</v>
      </c>
      <c r="AY846" s="263" t="s">
        <v>221</v>
      </c>
    </row>
    <row r="847" spans="2:51" s="13" customFormat="1" ht="12">
      <c r="B847" s="242"/>
      <c r="C847" s="243"/>
      <c r="D847" s="229" t="s">
        <v>232</v>
      </c>
      <c r="E847" s="243"/>
      <c r="F847" s="245" t="s">
        <v>1082</v>
      </c>
      <c r="G847" s="243"/>
      <c r="H847" s="246">
        <v>39.791</v>
      </c>
      <c r="I847" s="247"/>
      <c r="J847" s="243"/>
      <c r="K847" s="243"/>
      <c r="L847" s="248"/>
      <c r="M847" s="249"/>
      <c r="N847" s="250"/>
      <c r="O847" s="250"/>
      <c r="P847" s="250"/>
      <c r="Q847" s="250"/>
      <c r="R847" s="250"/>
      <c r="S847" s="250"/>
      <c r="T847" s="251"/>
      <c r="AT847" s="252" t="s">
        <v>232</v>
      </c>
      <c r="AU847" s="252" t="s">
        <v>84</v>
      </c>
      <c r="AV847" s="13" t="s">
        <v>84</v>
      </c>
      <c r="AW847" s="13" t="s">
        <v>4</v>
      </c>
      <c r="AX847" s="13" t="s">
        <v>82</v>
      </c>
      <c r="AY847" s="252" t="s">
        <v>221</v>
      </c>
    </row>
    <row r="848" spans="2:65" s="1" customFormat="1" ht="22.5" customHeight="1">
      <c r="B848" s="39"/>
      <c r="C848" s="217" t="s">
        <v>1083</v>
      </c>
      <c r="D848" s="217" t="s">
        <v>223</v>
      </c>
      <c r="E848" s="218" t="s">
        <v>1084</v>
      </c>
      <c r="F848" s="219" t="s">
        <v>1085</v>
      </c>
      <c r="G848" s="220" t="s">
        <v>358</v>
      </c>
      <c r="H848" s="221">
        <v>18.329</v>
      </c>
      <c r="I848" s="222"/>
      <c r="J848" s="223">
        <f>ROUND(I848*H848,2)</f>
        <v>0</v>
      </c>
      <c r="K848" s="219" t="s">
        <v>227</v>
      </c>
      <c r="L848" s="44"/>
      <c r="M848" s="224" t="s">
        <v>21</v>
      </c>
      <c r="N848" s="225" t="s">
        <v>46</v>
      </c>
      <c r="O848" s="80"/>
      <c r="P848" s="226">
        <f>O848*H848</f>
        <v>0</v>
      </c>
      <c r="Q848" s="226">
        <v>0.00068</v>
      </c>
      <c r="R848" s="226">
        <f>Q848*H848</f>
        <v>0.012463720000000001</v>
      </c>
      <c r="S848" s="226">
        <v>0</v>
      </c>
      <c r="T848" s="227">
        <f>S848*H848</f>
        <v>0</v>
      </c>
      <c r="AR848" s="18" t="s">
        <v>350</v>
      </c>
      <c r="AT848" s="18" t="s">
        <v>223</v>
      </c>
      <c r="AU848" s="18" t="s">
        <v>84</v>
      </c>
      <c r="AY848" s="18" t="s">
        <v>221</v>
      </c>
      <c r="BE848" s="228">
        <f>IF(N848="základní",J848,0)</f>
        <v>0</v>
      </c>
      <c r="BF848" s="228">
        <f>IF(N848="snížená",J848,0)</f>
        <v>0</v>
      </c>
      <c r="BG848" s="228">
        <f>IF(N848="zákl. přenesená",J848,0)</f>
        <v>0</v>
      </c>
      <c r="BH848" s="228">
        <f>IF(N848="sníž. přenesená",J848,0)</f>
        <v>0</v>
      </c>
      <c r="BI848" s="228">
        <f>IF(N848="nulová",J848,0)</f>
        <v>0</v>
      </c>
      <c r="BJ848" s="18" t="s">
        <v>82</v>
      </c>
      <c r="BK848" s="228">
        <f>ROUND(I848*H848,2)</f>
        <v>0</v>
      </c>
      <c r="BL848" s="18" t="s">
        <v>350</v>
      </c>
      <c r="BM848" s="18" t="s">
        <v>1086</v>
      </c>
    </row>
    <row r="849" spans="2:51" s="12" customFormat="1" ht="12">
      <c r="B849" s="232"/>
      <c r="C849" s="233"/>
      <c r="D849" s="229" t="s">
        <v>232</v>
      </c>
      <c r="E849" s="234" t="s">
        <v>21</v>
      </c>
      <c r="F849" s="235" t="s">
        <v>251</v>
      </c>
      <c r="G849" s="233"/>
      <c r="H849" s="234" t="s">
        <v>21</v>
      </c>
      <c r="I849" s="236"/>
      <c r="J849" s="233"/>
      <c r="K849" s="233"/>
      <c r="L849" s="237"/>
      <c r="M849" s="238"/>
      <c r="N849" s="239"/>
      <c r="O849" s="239"/>
      <c r="P849" s="239"/>
      <c r="Q849" s="239"/>
      <c r="R849" s="239"/>
      <c r="S849" s="239"/>
      <c r="T849" s="240"/>
      <c r="AT849" s="241" t="s">
        <v>232</v>
      </c>
      <c r="AU849" s="241" t="s">
        <v>84</v>
      </c>
      <c r="AV849" s="12" t="s">
        <v>82</v>
      </c>
      <c r="AW849" s="12" t="s">
        <v>35</v>
      </c>
      <c r="AX849" s="12" t="s">
        <v>75</v>
      </c>
      <c r="AY849" s="241" t="s">
        <v>221</v>
      </c>
    </row>
    <row r="850" spans="2:51" s="13" customFormat="1" ht="12">
      <c r="B850" s="242"/>
      <c r="C850" s="243"/>
      <c r="D850" s="229" t="s">
        <v>232</v>
      </c>
      <c r="E850" s="244" t="s">
        <v>21</v>
      </c>
      <c r="F850" s="245" t="s">
        <v>1075</v>
      </c>
      <c r="G850" s="243"/>
      <c r="H850" s="246">
        <v>15.431</v>
      </c>
      <c r="I850" s="247"/>
      <c r="J850" s="243"/>
      <c r="K850" s="243"/>
      <c r="L850" s="248"/>
      <c r="M850" s="249"/>
      <c r="N850" s="250"/>
      <c r="O850" s="250"/>
      <c r="P850" s="250"/>
      <c r="Q850" s="250"/>
      <c r="R850" s="250"/>
      <c r="S850" s="250"/>
      <c r="T850" s="251"/>
      <c r="AT850" s="252" t="s">
        <v>232</v>
      </c>
      <c r="AU850" s="252" t="s">
        <v>84</v>
      </c>
      <c r="AV850" s="13" t="s">
        <v>84</v>
      </c>
      <c r="AW850" s="13" t="s">
        <v>35</v>
      </c>
      <c r="AX850" s="13" t="s">
        <v>75</v>
      </c>
      <c r="AY850" s="252" t="s">
        <v>221</v>
      </c>
    </row>
    <row r="851" spans="2:51" s="13" customFormat="1" ht="12">
      <c r="B851" s="242"/>
      <c r="C851" s="243"/>
      <c r="D851" s="229" t="s">
        <v>232</v>
      </c>
      <c r="E851" s="244" t="s">
        <v>21</v>
      </c>
      <c r="F851" s="245" t="s">
        <v>1076</v>
      </c>
      <c r="G851" s="243"/>
      <c r="H851" s="246">
        <v>2.898</v>
      </c>
      <c r="I851" s="247"/>
      <c r="J851" s="243"/>
      <c r="K851" s="243"/>
      <c r="L851" s="248"/>
      <c r="M851" s="249"/>
      <c r="N851" s="250"/>
      <c r="O851" s="250"/>
      <c r="P851" s="250"/>
      <c r="Q851" s="250"/>
      <c r="R851" s="250"/>
      <c r="S851" s="250"/>
      <c r="T851" s="251"/>
      <c r="AT851" s="252" t="s">
        <v>232</v>
      </c>
      <c r="AU851" s="252" t="s">
        <v>84</v>
      </c>
      <c r="AV851" s="13" t="s">
        <v>84</v>
      </c>
      <c r="AW851" s="13" t="s">
        <v>35</v>
      </c>
      <c r="AX851" s="13" t="s">
        <v>75</v>
      </c>
      <c r="AY851" s="252" t="s">
        <v>221</v>
      </c>
    </row>
    <row r="852" spans="2:51" s="14" customFormat="1" ht="12">
      <c r="B852" s="253"/>
      <c r="C852" s="254"/>
      <c r="D852" s="229" t="s">
        <v>232</v>
      </c>
      <c r="E852" s="255" t="s">
        <v>21</v>
      </c>
      <c r="F852" s="256" t="s">
        <v>235</v>
      </c>
      <c r="G852" s="254"/>
      <c r="H852" s="257">
        <v>18.329</v>
      </c>
      <c r="I852" s="258"/>
      <c r="J852" s="254"/>
      <c r="K852" s="254"/>
      <c r="L852" s="259"/>
      <c r="M852" s="260"/>
      <c r="N852" s="261"/>
      <c r="O852" s="261"/>
      <c r="P852" s="261"/>
      <c r="Q852" s="261"/>
      <c r="R852" s="261"/>
      <c r="S852" s="261"/>
      <c r="T852" s="262"/>
      <c r="AT852" s="263" t="s">
        <v>232</v>
      </c>
      <c r="AU852" s="263" t="s">
        <v>84</v>
      </c>
      <c r="AV852" s="14" t="s">
        <v>228</v>
      </c>
      <c r="AW852" s="14" t="s">
        <v>35</v>
      </c>
      <c r="AX852" s="14" t="s">
        <v>82</v>
      </c>
      <c r="AY852" s="263" t="s">
        <v>221</v>
      </c>
    </row>
    <row r="853" spans="2:65" s="1" customFormat="1" ht="16.5" customHeight="1">
      <c r="B853" s="39"/>
      <c r="C853" s="217" t="s">
        <v>1087</v>
      </c>
      <c r="D853" s="217" t="s">
        <v>223</v>
      </c>
      <c r="E853" s="218" t="s">
        <v>1088</v>
      </c>
      <c r="F853" s="219" t="s">
        <v>1089</v>
      </c>
      <c r="G853" s="220" t="s">
        <v>358</v>
      </c>
      <c r="H853" s="221">
        <v>25.85</v>
      </c>
      <c r="I853" s="222"/>
      <c r="J853" s="223">
        <f>ROUND(I853*H853,2)</f>
        <v>0</v>
      </c>
      <c r="K853" s="219" t="s">
        <v>365</v>
      </c>
      <c r="L853" s="44"/>
      <c r="M853" s="224" t="s">
        <v>21</v>
      </c>
      <c r="N853" s="225" t="s">
        <v>46</v>
      </c>
      <c r="O853" s="80"/>
      <c r="P853" s="226">
        <f>O853*H853</f>
        <v>0</v>
      </c>
      <c r="Q853" s="226">
        <v>0.006</v>
      </c>
      <c r="R853" s="226">
        <f>Q853*H853</f>
        <v>0.15510000000000002</v>
      </c>
      <c r="S853" s="226">
        <v>0</v>
      </c>
      <c r="T853" s="227">
        <f>S853*H853</f>
        <v>0</v>
      </c>
      <c r="AR853" s="18" t="s">
        <v>350</v>
      </c>
      <c r="AT853" s="18" t="s">
        <v>223</v>
      </c>
      <c r="AU853" s="18" t="s">
        <v>84</v>
      </c>
      <c r="AY853" s="18" t="s">
        <v>221</v>
      </c>
      <c r="BE853" s="228">
        <f>IF(N853="základní",J853,0)</f>
        <v>0</v>
      </c>
      <c r="BF853" s="228">
        <f>IF(N853="snížená",J853,0)</f>
        <v>0</v>
      </c>
      <c r="BG853" s="228">
        <f>IF(N853="zákl. přenesená",J853,0)</f>
        <v>0</v>
      </c>
      <c r="BH853" s="228">
        <f>IF(N853="sníž. přenesená",J853,0)</f>
        <v>0</v>
      </c>
      <c r="BI853" s="228">
        <f>IF(N853="nulová",J853,0)</f>
        <v>0</v>
      </c>
      <c r="BJ853" s="18" t="s">
        <v>82</v>
      </c>
      <c r="BK853" s="228">
        <f>ROUND(I853*H853,2)</f>
        <v>0</v>
      </c>
      <c r="BL853" s="18" t="s">
        <v>350</v>
      </c>
      <c r="BM853" s="18" t="s">
        <v>1090</v>
      </c>
    </row>
    <row r="854" spans="2:51" s="12" customFormat="1" ht="12">
      <c r="B854" s="232"/>
      <c r="C854" s="233"/>
      <c r="D854" s="229" t="s">
        <v>232</v>
      </c>
      <c r="E854" s="234" t="s">
        <v>21</v>
      </c>
      <c r="F854" s="235" t="s">
        <v>1091</v>
      </c>
      <c r="G854" s="233"/>
      <c r="H854" s="234" t="s">
        <v>21</v>
      </c>
      <c r="I854" s="236"/>
      <c r="J854" s="233"/>
      <c r="K854" s="233"/>
      <c r="L854" s="237"/>
      <c r="M854" s="238"/>
      <c r="N854" s="239"/>
      <c r="O854" s="239"/>
      <c r="P854" s="239"/>
      <c r="Q854" s="239"/>
      <c r="R854" s="239"/>
      <c r="S854" s="239"/>
      <c r="T854" s="240"/>
      <c r="AT854" s="241" t="s">
        <v>232</v>
      </c>
      <c r="AU854" s="241" t="s">
        <v>84</v>
      </c>
      <c r="AV854" s="12" t="s">
        <v>82</v>
      </c>
      <c r="AW854" s="12" t="s">
        <v>35</v>
      </c>
      <c r="AX854" s="12" t="s">
        <v>75</v>
      </c>
      <c r="AY854" s="241" t="s">
        <v>221</v>
      </c>
    </row>
    <row r="855" spans="2:51" s="13" customFormat="1" ht="12">
      <c r="B855" s="242"/>
      <c r="C855" s="243"/>
      <c r="D855" s="229" t="s">
        <v>232</v>
      </c>
      <c r="E855" s="244" t="s">
        <v>21</v>
      </c>
      <c r="F855" s="245" t="s">
        <v>1092</v>
      </c>
      <c r="G855" s="243"/>
      <c r="H855" s="246">
        <v>25.85</v>
      </c>
      <c r="I855" s="247"/>
      <c r="J855" s="243"/>
      <c r="K855" s="243"/>
      <c r="L855" s="248"/>
      <c r="M855" s="249"/>
      <c r="N855" s="250"/>
      <c r="O855" s="250"/>
      <c r="P855" s="250"/>
      <c r="Q855" s="250"/>
      <c r="R855" s="250"/>
      <c r="S855" s="250"/>
      <c r="T855" s="251"/>
      <c r="AT855" s="252" t="s">
        <v>232</v>
      </c>
      <c r="AU855" s="252" t="s">
        <v>84</v>
      </c>
      <c r="AV855" s="13" t="s">
        <v>84</v>
      </c>
      <c r="AW855" s="13" t="s">
        <v>35</v>
      </c>
      <c r="AX855" s="13" t="s">
        <v>75</v>
      </c>
      <c r="AY855" s="252" t="s">
        <v>221</v>
      </c>
    </row>
    <row r="856" spans="2:51" s="14" customFormat="1" ht="12">
      <c r="B856" s="253"/>
      <c r="C856" s="254"/>
      <c r="D856" s="229" t="s">
        <v>232</v>
      </c>
      <c r="E856" s="255" t="s">
        <v>21</v>
      </c>
      <c r="F856" s="256" t="s">
        <v>235</v>
      </c>
      <c r="G856" s="254"/>
      <c r="H856" s="257">
        <v>25.85</v>
      </c>
      <c r="I856" s="258"/>
      <c r="J856" s="254"/>
      <c r="K856" s="254"/>
      <c r="L856" s="259"/>
      <c r="M856" s="260"/>
      <c r="N856" s="261"/>
      <c r="O856" s="261"/>
      <c r="P856" s="261"/>
      <c r="Q856" s="261"/>
      <c r="R856" s="261"/>
      <c r="S856" s="261"/>
      <c r="T856" s="262"/>
      <c r="AT856" s="263" t="s">
        <v>232</v>
      </c>
      <c r="AU856" s="263" t="s">
        <v>84</v>
      </c>
      <c r="AV856" s="14" t="s">
        <v>228</v>
      </c>
      <c r="AW856" s="14" t="s">
        <v>35</v>
      </c>
      <c r="AX856" s="14" t="s">
        <v>82</v>
      </c>
      <c r="AY856" s="263" t="s">
        <v>221</v>
      </c>
    </row>
    <row r="857" spans="2:65" s="1" customFormat="1" ht="16.5" customHeight="1">
      <c r="B857" s="39"/>
      <c r="C857" s="217" t="s">
        <v>1093</v>
      </c>
      <c r="D857" s="217" t="s">
        <v>223</v>
      </c>
      <c r="E857" s="218" t="s">
        <v>1094</v>
      </c>
      <c r="F857" s="219" t="s">
        <v>1095</v>
      </c>
      <c r="G857" s="220" t="s">
        <v>358</v>
      </c>
      <c r="H857" s="221">
        <v>98.581</v>
      </c>
      <c r="I857" s="222"/>
      <c r="J857" s="223">
        <f>ROUND(I857*H857,2)</f>
        <v>0</v>
      </c>
      <c r="K857" s="219" t="s">
        <v>365</v>
      </c>
      <c r="L857" s="44"/>
      <c r="M857" s="224" t="s">
        <v>21</v>
      </c>
      <c r="N857" s="225" t="s">
        <v>46</v>
      </c>
      <c r="O857" s="80"/>
      <c r="P857" s="226">
        <f>O857*H857</f>
        <v>0</v>
      </c>
      <c r="Q857" s="226">
        <v>0.006</v>
      </c>
      <c r="R857" s="226">
        <f>Q857*H857</f>
        <v>0.5914860000000001</v>
      </c>
      <c r="S857" s="226">
        <v>0</v>
      </c>
      <c r="T857" s="227">
        <f>S857*H857</f>
        <v>0</v>
      </c>
      <c r="AR857" s="18" t="s">
        <v>350</v>
      </c>
      <c r="AT857" s="18" t="s">
        <v>223</v>
      </c>
      <c r="AU857" s="18" t="s">
        <v>84</v>
      </c>
      <c r="AY857" s="18" t="s">
        <v>221</v>
      </c>
      <c r="BE857" s="228">
        <f>IF(N857="základní",J857,0)</f>
        <v>0</v>
      </c>
      <c r="BF857" s="228">
        <f>IF(N857="snížená",J857,0)</f>
        <v>0</v>
      </c>
      <c r="BG857" s="228">
        <f>IF(N857="zákl. přenesená",J857,0)</f>
        <v>0</v>
      </c>
      <c r="BH857" s="228">
        <f>IF(N857="sníž. přenesená",J857,0)</f>
        <v>0</v>
      </c>
      <c r="BI857" s="228">
        <f>IF(N857="nulová",J857,0)</f>
        <v>0</v>
      </c>
      <c r="BJ857" s="18" t="s">
        <v>82</v>
      </c>
      <c r="BK857" s="228">
        <f>ROUND(I857*H857,2)</f>
        <v>0</v>
      </c>
      <c r="BL857" s="18" t="s">
        <v>350</v>
      </c>
      <c r="BM857" s="18" t="s">
        <v>1096</v>
      </c>
    </row>
    <row r="858" spans="2:51" s="12" customFormat="1" ht="12">
      <c r="B858" s="232"/>
      <c r="C858" s="233"/>
      <c r="D858" s="229" t="s">
        <v>232</v>
      </c>
      <c r="E858" s="234" t="s">
        <v>21</v>
      </c>
      <c r="F858" s="235" t="s">
        <v>1097</v>
      </c>
      <c r="G858" s="233"/>
      <c r="H858" s="234" t="s">
        <v>21</v>
      </c>
      <c r="I858" s="236"/>
      <c r="J858" s="233"/>
      <c r="K858" s="233"/>
      <c r="L858" s="237"/>
      <c r="M858" s="238"/>
      <c r="N858" s="239"/>
      <c r="O858" s="239"/>
      <c r="P858" s="239"/>
      <c r="Q858" s="239"/>
      <c r="R858" s="239"/>
      <c r="S858" s="239"/>
      <c r="T858" s="240"/>
      <c r="AT858" s="241" t="s">
        <v>232</v>
      </c>
      <c r="AU858" s="241" t="s">
        <v>84</v>
      </c>
      <c r="AV858" s="12" t="s">
        <v>82</v>
      </c>
      <c r="AW858" s="12" t="s">
        <v>35</v>
      </c>
      <c r="AX858" s="12" t="s">
        <v>75</v>
      </c>
      <c r="AY858" s="241" t="s">
        <v>221</v>
      </c>
    </row>
    <row r="859" spans="2:51" s="13" customFormat="1" ht="12">
      <c r="B859" s="242"/>
      <c r="C859" s="243"/>
      <c r="D859" s="229" t="s">
        <v>232</v>
      </c>
      <c r="E859" s="244" t="s">
        <v>21</v>
      </c>
      <c r="F859" s="245" t="s">
        <v>1098</v>
      </c>
      <c r="G859" s="243"/>
      <c r="H859" s="246">
        <v>98.581</v>
      </c>
      <c r="I859" s="247"/>
      <c r="J859" s="243"/>
      <c r="K859" s="243"/>
      <c r="L859" s="248"/>
      <c r="M859" s="249"/>
      <c r="N859" s="250"/>
      <c r="O859" s="250"/>
      <c r="P859" s="250"/>
      <c r="Q859" s="250"/>
      <c r="R859" s="250"/>
      <c r="S859" s="250"/>
      <c r="T859" s="251"/>
      <c r="AT859" s="252" t="s">
        <v>232</v>
      </c>
      <c r="AU859" s="252" t="s">
        <v>84</v>
      </c>
      <c r="AV859" s="13" t="s">
        <v>84</v>
      </c>
      <c r="AW859" s="13" t="s">
        <v>35</v>
      </c>
      <c r="AX859" s="13" t="s">
        <v>75</v>
      </c>
      <c r="AY859" s="252" t="s">
        <v>221</v>
      </c>
    </row>
    <row r="860" spans="2:51" s="14" customFormat="1" ht="12">
      <c r="B860" s="253"/>
      <c r="C860" s="254"/>
      <c r="D860" s="229" t="s">
        <v>232</v>
      </c>
      <c r="E860" s="255" t="s">
        <v>21</v>
      </c>
      <c r="F860" s="256" t="s">
        <v>235</v>
      </c>
      <c r="G860" s="254"/>
      <c r="H860" s="257">
        <v>98.581</v>
      </c>
      <c r="I860" s="258"/>
      <c r="J860" s="254"/>
      <c r="K860" s="254"/>
      <c r="L860" s="259"/>
      <c r="M860" s="260"/>
      <c r="N860" s="261"/>
      <c r="O860" s="261"/>
      <c r="P860" s="261"/>
      <c r="Q860" s="261"/>
      <c r="R860" s="261"/>
      <c r="S860" s="261"/>
      <c r="T860" s="262"/>
      <c r="AT860" s="263" t="s">
        <v>232</v>
      </c>
      <c r="AU860" s="263" t="s">
        <v>84</v>
      </c>
      <c r="AV860" s="14" t="s">
        <v>228</v>
      </c>
      <c r="AW860" s="14" t="s">
        <v>35</v>
      </c>
      <c r="AX860" s="14" t="s">
        <v>82</v>
      </c>
      <c r="AY860" s="263" t="s">
        <v>221</v>
      </c>
    </row>
    <row r="861" spans="2:65" s="1" customFormat="1" ht="22.5" customHeight="1">
      <c r="B861" s="39"/>
      <c r="C861" s="217" t="s">
        <v>1099</v>
      </c>
      <c r="D861" s="217" t="s">
        <v>223</v>
      </c>
      <c r="E861" s="218" t="s">
        <v>1100</v>
      </c>
      <c r="F861" s="219" t="s">
        <v>1101</v>
      </c>
      <c r="G861" s="220" t="s">
        <v>295</v>
      </c>
      <c r="H861" s="221">
        <v>0.925</v>
      </c>
      <c r="I861" s="222"/>
      <c r="J861" s="223">
        <f>ROUND(I861*H861,2)</f>
        <v>0</v>
      </c>
      <c r="K861" s="219" t="s">
        <v>227</v>
      </c>
      <c r="L861" s="44"/>
      <c r="M861" s="224" t="s">
        <v>21</v>
      </c>
      <c r="N861" s="225" t="s">
        <v>46</v>
      </c>
      <c r="O861" s="80"/>
      <c r="P861" s="226">
        <f>O861*H861</f>
        <v>0</v>
      </c>
      <c r="Q861" s="226">
        <v>0</v>
      </c>
      <c r="R861" s="226">
        <f>Q861*H861</f>
        <v>0</v>
      </c>
      <c r="S861" s="226">
        <v>0</v>
      </c>
      <c r="T861" s="227">
        <f>S861*H861</f>
        <v>0</v>
      </c>
      <c r="AR861" s="18" t="s">
        <v>350</v>
      </c>
      <c r="AT861" s="18" t="s">
        <v>223</v>
      </c>
      <c r="AU861" s="18" t="s">
        <v>84</v>
      </c>
      <c r="AY861" s="18" t="s">
        <v>221</v>
      </c>
      <c r="BE861" s="228">
        <f>IF(N861="základní",J861,0)</f>
        <v>0</v>
      </c>
      <c r="BF861" s="228">
        <f>IF(N861="snížená",J861,0)</f>
        <v>0</v>
      </c>
      <c r="BG861" s="228">
        <f>IF(N861="zákl. přenesená",J861,0)</f>
        <v>0</v>
      </c>
      <c r="BH861" s="228">
        <f>IF(N861="sníž. přenesená",J861,0)</f>
        <v>0</v>
      </c>
      <c r="BI861" s="228">
        <f>IF(N861="nulová",J861,0)</f>
        <v>0</v>
      </c>
      <c r="BJ861" s="18" t="s">
        <v>82</v>
      </c>
      <c r="BK861" s="228">
        <f>ROUND(I861*H861,2)</f>
        <v>0</v>
      </c>
      <c r="BL861" s="18" t="s">
        <v>350</v>
      </c>
      <c r="BM861" s="18" t="s">
        <v>1102</v>
      </c>
    </row>
    <row r="862" spans="2:47" s="1" customFormat="1" ht="12">
      <c r="B862" s="39"/>
      <c r="C862" s="40"/>
      <c r="D862" s="229" t="s">
        <v>230</v>
      </c>
      <c r="E862" s="40"/>
      <c r="F862" s="230" t="s">
        <v>1103</v>
      </c>
      <c r="G862" s="40"/>
      <c r="H862" s="40"/>
      <c r="I862" s="144"/>
      <c r="J862" s="40"/>
      <c r="K862" s="40"/>
      <c r="L862" s="44"/>
      <c r="M862" s="231"/>
      <c r="N862" s="80"/>
      <c r="O862" s="80"/>
      <c r="P862" s="80"/>
      <c r="Q862" s="80"/>
      <c r="R862" s="80"/>
      <c r="S862" s="80"/>
      <c r="T862" s="81"/>
      <c r="AT862" s="18" t="s">
        <v>230</v>
      </c>
      <c r="AU862" s="18" t="s">
        <v>84</v>
      </c>
    </row>
    <row r="863" spans="2:63" s="11" customFormat="1" ht="22.8" customHeight="1">
      <c r="B863" s="201"/>
      <c r="C863" s="202"/>
      <c r="D863" s="203" t="s">
        <v>74</v>
      </c>
      <c r="E863" s="215" t="s">
        <v>1104</v>
      </c>
      <c r="F863" s="215" t="s">
        <v>1105</v>
      </c>
      <c r="G863" s="202"/>
      <c r="H863" s="202"/>
      <c r="I863" s="205"/>
      <c r="J863" s="216">
        <f>BK863</f>
        <v>0</v>
      </c>
      <c r="K863" s="202"/>
      <c r="L863" s="207"/>
      <c r="M863" s="208"/>
      <c r="N863" s="209"/>
      <c r="O863" s="209"/>
      <c r="P863" s="210">
        <f>SUM(P864:P878)</f>
        <v>0</v>
      </c>
      <c r="Q863" s="209"/>
      <c r="R863" s="210">
        <f>SUM(R864:R878)</f>
        <v>0.0282576</v>
      </c>
      <c r="S863" s="209"/>
      <c r="T863" s="211">
        <f>SUM(T864:T878)</f>
        <v>0</v>
      </c>
      <c r="AR863" s="212" t="s">
        <v>84</v>
      </c>
      <c r="AT863" s="213" t="s">
        <v>74</v>
      </c>
      <c r="AU863" s="213" t="s">
        <v>82</v>
      </c>
      <c r="AY863" s="212" t="s">
        <v>221</v>
      </c>
      <c r="BK863" s="214">
        <f>SUM(BK864:BK878)</f>
        <v>0</v>
      </c>
    </row>
    <row r="864" spans="2:65" s="1" customFormat="1" ht="22.5" customHeight="1">
      <c r="B864" s="39"/>
      <c r="C864" s="217" t="s">
        <v>1106</v>
      </c>
      <c r="D864" s="217" t="s">
        <v>223</v>
      </c>
      <c r="E864" s="218" t="s">
        <v>1107</v>
      </c>
      <c r="F864" s="219" t="s">
        <v>1108</v>
      </c>
      <c r="G864" s="220" t="s">
        <v>358</v>
      </c>
      <c r="H864" s="221">
        <v>12.104</v>
      </c>
      <c r="I864" s="222"/>
      <c r="J864" s="223">
        <f>ROUND(I864*H864,2)</f>
        <v>0</v>
      </c>
      <c r="K864" s="219" t="s">
        <v>227</v>
      </c>
      <c r="L864" s="44"/>
      <c r="M864" s="224" t="s">
        <v>21</v>
      </c>
      <c r="N864" s="225" t="s">
        <v>46</v>
      </c>
      <c r="O864" s="80"/>
      <c r="P864" s="226">
        <f>O864*H864</f>
        <v>0</v>
      </c>
      <c r="Q864" s="226">
        <v>0</v>
      </c>
      <c r="R864" s="226">
        <f>Q864*H864</f>
        <v>0</v>
      </c>
      <c r="S864" s="226">
        <v>0</v>
      </c>
      <c r="T864" s="227">
        <f>S864*H864</f>
        <v>0</v>
      </c>
      <c r="AR864" s="18" t="s">
        <v>350</v>
      </c>
      <c r="AT864" s="18" t="s">
        <v>223</v>
      </c>
      <c r="AU864" s="18" t="s">
        <v>84</v>
      </c>
      <c r="AY864" s="18" t="s">
        <v>221</v>
      </c>
      <c r="BE864" s="228">
        <f>IF(N864="základní",J864,0)</f>
        <v>0</v>
      </c>
      <c r="BF864" s="228">
        <f>IF(N864="snížená",J864,0)</f>
        <v>0</v>
      </c>
      <c r="BG864" s="228">
        <f>IF(N864="zákl. přenesená",J864,0)</f>
        <v>0</v>
      </c>
      <c r="BH864" s="228">
        <f>IF(N864="sníž. přenesená",J864,0)</f>
        <v>0</v>
      </c>
      <c r="BI864" s="228">
        <f>IF(N864="nulová",J864,0)</f>
        <v>0</v>
      </c>
      <c r="BJ864" s="18" t="s">
        <v>82</v>
      </c>
      <c r="BK864" s="228">
        <f>ROUND(I864*H864,2)</f>
        <v>0</v>
      </c>
      <c r="BL864" s="18" t="s">
        <v>350</v>
      </c>
      <c r="BM864" s="18" t="s">
        <v>1109</v>
      </c>
    </row>
    <row r="865" spans="2:47" s="1" customFormat="1" ht="12">
      <c r="B865" s="39"/>
      <c r="C865" s="40"/>
      <c r="D865" s="229" t="s">
        <v>230</v>
      </c>
      <c r="E865" s="40"/>
      <c r="F865" s="230" t="s">
        <v>1110</v>
      </c>
      <c r="G865" s="40"/>
      <c r="H865" s="40"/>
      <c r="I865" s="144"/>
      <c r="J865" s="40"/>
      <c r="K865" s="40"/>
      <c r="L865" s="44"/>
      <c r="M865" s="231"/>
      <c r="N865" s="80"/>
      <c r="O865" s="80"/>
      <c r="P865" s="80"/>
      <c r="Q865" s="80"/>
      <c r="R865" s="80"/>
      <c r="S865" s="80"/>
      <c r="T865" s="81"/>
      <c r="AT865" s="18" t="s">
        <v>230</v>
      </c>
      <c r="AU865" s="18" t="s">
        <v>84</v>
      </c>
    </row>
    <row r="866" spans="2:65" s="1" customFormat="1" ht="16.5" customHeight="1">
      <c r="B866" s="39"/>
      <c r="C866" s="275" t="s">
        <v>1111</v>
      </c>
      <c r="D866" s="275" t="s">
        <v>426</v>
      </c>
      <c r="E866" s="276" t="s">
        <v>1112</v>
      </c>
      <c r="F866" s="277" t="s">
        <v>1113</v>
      </c>
      <c r="G866" s="278" t="s">
        <v>358</v>
      </c>
      <c r="H866" s="279">
        <v>13.92</v>
      </c>
      <c r="I866" s="280"/>
      <c r="J866" s="281">
        <f>ROUND(I866*H866,2)</f>
        <v>0</v>
      </c>
      <c r="K866" s="277" t="s">
        <v>227</v>
      </c>
      <c r="L866" s="282"/>
      <c r="M866" s="283" t="s">
        <v>21</v>
      </c>
      <c r="N866" s="284" t="s">
        <v>46</v>
      </c>
      <c r="O866" s="80"/>
      <c r="P866" s="226">
        <f>O866*H866</f>
        <v>0</v>
      </c>
      <c r="Q866" s="226">
        <v>0.0019</v>
      </c>
      <c r="R866" s="226">
        <f>Q866*H866</f>
        <v>0.026448</v>
      </c>
      <c r="S866" s="226">
        <v>0</v>
      </c>
      <c r="T866" s="227">
        <f>S866*H866</f>
        <v>0</v>
      </c>
      <c r="AR866" s="18" t="s">
        <v>460</v>
      </c>
      <c r="AT866" s="18" t="s">
        <v>426</v>
      </c>
      <c r="AU866" s="18" t="s">
        <v>84</v>
      </c>
      <c r="AY866" s="18" t="s">
        <v>221</v>
      </c>
      <c r="BE866" s="228">
        <f>IF(N866="základní",J866,0)</f>
        <v>0</v>
      </c>
      <c r="BF866" s="228">
        <f>IF(N866="snížená",J866,0)</f>
        <v>0</v>
      </c>
      <c r="BG866" s="228">
        <f>IF(N866="zákl. přenesená",J866,0)</f>
        <v>0</v>
      </c>
      <c r="BH866" s="228">
        <f>IF(N866="sníž. přenesená",J866,0)</f>
        <v>0</v>
      </c>
      <c r="BI866" s="228">
        <f>IF(N866="nulová",J866,0)</f>
        <v>0</v>
      </c>
      <c r="BJ866" s="18" t="s">
        <v>82</v>
      </c>
      <c r="BK866" s="228">
        <f>ROUND(I866*H866,2)</f>
        <v>0</v>
      </c>
      <c r="BL866" s="18" t="s">
        <v>350</v>
      </c>
      <c r="BM866" s="18" t="s">
        <v>1114</v>
      </c>
    </row>
    <row r="867" spans="2:51" s="13" customFormat="1" ht="12">
      <c r="B867" s="242"/>
      <c r="C867" s="243"/>
      <c r="D867" s="229" t="s">
        <v>232</v>
      </c>
      <c r="E867" s="243"/>
      <c r="F867" s="245" t="s">
        <v>1115</v>
      </c>
      <c r="G867" s="243"/>
      <c r="H867" s="246">
        <v>13.92</v>
      </c>
      <c r="I867" s="247"/>
      <c r="J867" s="243"/>
      <c r="K867" s="243"/>
      <c r="L867" s="248"/>
      <c r="M867" s="249"/>
      <c r="N867" s="250"/>
      <c r="O867" s="250"/>
      <c r="P867" s="250"/>
      <c r="Q867" s="250"/>
      <c r="R867" s="250"/>
      <c r="S867" s="250"/>
      <c r="T867" s="251"/>
      <c r="AT867" s="252" t="s">
        <v>232</v>
      </c>
      <c r="AU867" s="252" t="s">
        <v>84</v>
      </c>
      <c r="AV867" s="13" t="s">
        <v>84</v>
      </c>
      <c r="AW867" s="13" t="s">
        <v>4</v>
      </c>
      <c r="AX867" s="13" t="s">
        <v>82</v>
      </c>
      <c r="AY867" s="252" t="s">
        <v>221</v>
      </c>
    </row>
    <row r="868" spans="2:65" s="1" customFormat="1" ht="16.5" customHeight="1">
      <c r="B868" s="39"/>
      <c r="C868" s="217" t="s">
        <v>1116</v>
      </c>
      <c r="D868" s="217" t="s">
        <v>223</v>
      </c>
      <c r="E868" s="218" t="s">
        <v>1117</v>
      </c>
      <c r="F868" s="219" t="s">
        <v>1118</v>
      </c>
      <c r="G868" s="220" t="s">
        <v>358</v>
      </c>
      <c r="H868" s="221">
        <v>12.104</v>
      </c>
      <c r="I868" s="222"/>
      <c r="J868" s="223">
        <f>ROUND(I868*H868,2)</f>
        <v>0</v>
      </c>
      <c r="K868" s="219" t="s">
        <v>227</v>
      </c>
      <c r="L868" s="44"/>
      <c r="M868" s="224" t="s">
        <v>21</v>
      </c>
      <c r="N868" s="225" t="s">
        <v>46</v>
      </c>
      <c r="O868" s="80"/>
      <c r="P868" s="226">
        <f>O868*H868</f>
        <v>0</v>
      </c>
      <c r="Q868" s="226">
        <v>0</v>
      </c>
      <c r="R868" s="226">
        <f>Q868*H868</f>
        <v>0</v>
      </c>
      <c r="S868" s="226">
        <v>0</v>
      </c>
      <c r="T868" s="227">
        <f>S868*H868</f>
        <v>0</v>
      </c>
      <c r="AR868" s="18" t="s">
        <v>350</v>
      </c>
      <c r="AT868" s="18" t="s">
        <v>223</v>
      </c>
      <c r="AU868" s="18" t="s">
        <v>84</v>
      </c>
      <c r="AY868" s="18" t="s">
        <v>221</v>
      </c>
      <c r="BE868" s="228">
        <f>IF(N868="základní",J868,0)</f>
        <v>0</v>
      </c>
      <c r="BF868" s="228">
        <f>IF(N868="snížená",J868,0)</f>
        <v>0</v>
      </c>
      <c r="BG868" s="228">
        <f>IF(N868="zákl. přenesená",J868,0)</f>
        <v>0</v>
      </c>
      <c r="BH868" s="228">
        <f>IF(N868="sníž. přenesená",J868,0)</f>
        <v>0</v>
      </c>
      <c r="BI868" s="228">
        <f>IF(N868="nulová",J868,0)</f>
        <v>0</v>
      </c>
      <c r="BJ868" s="18" t="s">
        <v>82</v>
      </c>
      <c r="BK868" s="228">
        <f>ROUND(I868*H868,2)</f>
        <v>0</v>
      </c>
      <c r="BL868" s="18" t="s">
        <v>350</v>
      </c>
      <c r="BM868" s="18" t="s">
        <v>1119</v>
      </c>
    </row>
    <row r="869" spans="2:47" s="1" customFormat="1" ht="12">
      <c r="B869" s="39"/>
      <c r="C869" s="40"/>
      <c r="D869" s="229" t="s">
        <v>230</v>
      </c>
      <c r="E869" s="40"/>
      <c r="F869" s="230" t="s">
        <v>1120</v>
      </c>
      <c r="G869" s="40"/>
      <c r="H869" s="40"/>
      <c r="I869" s="144"/>
      <c r="J869" s="40"/>
      <c r="K869" s="40"/>
      <c r="L869" s="44"/>
      <c r="M869" s="231"/>
      <c r="N869" s="80"/>
      <c r="O869" s="80"/>
      <c r="P869" s="80"/>
      <c r="Q869" s="80"/>
      <c r="R869" s="80"/>
      <c r="S869" s="80"/>
      <c r="T869" s="81"/>
      <c r="AT869" s="18" t="s">
        <v>230</v>
      </c>
      <c r="AU869" s="18" t="s">
        <v>84</v>
      </c>
    </row>
    <row r="870" spans="2:51" s="12" customFormat="1" ht="12">
      <c r="B870" s="232"/>
      <c r="C870" s="233"/>
      <c r="D870" s="229" t="s">
        <v>232</v>
      </c>
      <c r="E870" s="234" t="s">
        <v>21</v>
      </c>
      <c r="F870" s="235" t="s">
        <v>251</v>
      </c>
      <c r="G870" s="233"/>
      <c r="H870" s="234" t="s">
        <v>21</v>
      </c>
      <c r="I870" s="236"/>
      <c r="J870" s="233"/>
      <c r="K870" s="233"/>
      <c r="L870" s="237"/>
      <c r="M870" s="238"/>
      <c r="N870" s="239"/>
      <c r="O870" s="239"/>
      <c r="P870" s="239"/>
      <c r="Q870" s="239"/>
      <c r="R870" s="239"/>
      <c r="S870" s="239"/>
      <c r="T870" s="240"/>
      <c r="AT870" s="241" t="s">
        <v>232</v>
      </c>
      <c r="AU870" s="241" t="s">
        <v>84</v>
      </c>
      <c r="AV870" s="12" t="s">
        <v>82</v>
      </c>
      <c r="AW870" s="12" t="s">
        <v>35</v>
      </c>
      <c r="AX870" s="12" t="s">
        <v>75</v>
      </c>
      <c r="AY870" s="241" t="s">
        <v>221</v>
      </c>
    </row>
    <row r="871" spans="2:51" s="13" customFormat="1" ht="12">
      <c r="B871" s="242"/>
      <c r="C871" s="243"/>
      <c r="D871" s="229" t="s">
        <v>232</v>
      </c>
      <c r="E871" s="244" t="s">
        <v>21</v>
      </c>
      <c r="F871" s="245" t="s">
        <v>1121</v>
      </c>
      <c r="G871" s="243"/>
      <c r="H871" s="246">
        <v>3.12</v>
      </c>
      <c r="I871" s="247"/>
      <c r="J871" s="243"/>
      <c r="K871" s="243"/>
      <c r="L871" s="248"/>
      <c r="M871" s="249"/>
      <c r="N871" s="250"/>
      <c r="O871" s="250"/>
      <c r="P871" s="250"/>
      <c r="Q871" s="250"/>
      <c r="R871" s="250"/>
      <c r="S871" s="250"/>
      <c r="T871" s="251"/>
      <c r="AT871" s="252" t="s">
        <v>232</v>
      </c>
      <c r="AU871" s="252" t="s">
        <v>84</v>
      </c>
      <c r="AV871" s="13" t="s">
        <v>84</v>
      </c>
      <c r="AW871" s="13" t="s">
        <v>35</v>
      </c>
      <c r="AX871" s="13" t="s">
        <v>75</v>
      </c>
      <c r="AY871" s="252" t="s">
        <v>221</v>
      </c>
    </row>
    <row r="872" spans="2:51" s="12" customFormat="1" ht="12">
      <c r="B872" s="232"/>
      <c r="C872" s="233"/>
      <c r="D872" s="229" t="s">
        <v>232</v>
      </c>
      <c r="E872" s="234" t="s">
        <v>21</v>
      </c>
      <c r="F872" s="235" t="s">
        <v>1122</v>
      </c>
      <c r="G872" s="233"/>
      <c r="H872" s="234" t="s">
        <v>21</v>
      </c>
      <c r="I872" s="236"/>
      <c r="J872" s="233"/>
      <c r="K872" s="233"/>
      <c r="L872" s="237"/>
      <c r="M872" s="238"/>
      <c r="N872" s="239"/>
      <c r="O872" s="239"/>
      <c r="P872" s="239"/>
      <c r="Q872" s="239"/>
      <c r="R872" s="239"/>
      <c r="S872" s="239"/>
      <c r="T872" s="240"/>
      <c r="AT872" s="241" t="s">
        <v>232</v>
      </c>
      <c r="AU872" s="241" t="s">
        <v>84</v>
      </c>
      <c r="AV872" s="12" t="s">
        <v>82</v>
      </c>
      <c r="AW872" s="12" t="s">
        <v>35</v>
      </c>
      <c r="AX872" s="12" t="s">
        <v>75</v>
      </c>
      <c r="AY872" s="241" t="s">
        <v>221</v>
      </c>
    </row>
    <row r="873" spans="2:51" s="13" customFormat="1" ht="12">
      <c r="B873" s="242"/>
      <c r="C873" s="243"/>
      <c r="D873" s="229" t="s">
        <v>232</v>
      </c>
      <c r="E873" s="244" t="s">
        <v>21</v>
      </c>
      <c r="F873" s="245" t="s">
        <v>1123</v>
      </c>
      <c r="G873" s="243"/>
      <c r="H873" s="246">
        <v>8.984</v>
      </c>
      <c r="I873" s="247"/>
      <c r="J873" s="243"/>
      <c r="K873" s="243"/>
      <c r="L873" s="248"/>
      <c r="M873" s="249"/>
      <c r="N873" s="250"/>
      <c r="O873" s="250"/>
      <c r="P873" s="250"/>
      <c r="Q873" s="250"/>
      <c r="R873" s="250"/>
      <c r="S873" s="250"/>
      <c r="T873" s="251"/>
      <c r="AT873" s="252" t="s">
        <v>232</v>
      </c>
      <c r="AU873" s="252" t="s">
        <v>84</v>
      </c>
      <c r="AV873" s="13" t="s">
        <v>84</v>
      </c>
      <c r="AW873" s="13" t="s">
        <v>35</v>
      </c>
      <c r="AX873" s="13" t="s">
        <v>75</v>
      </c>
      <c r="AY873" s="252" t="s">
        <v>221</v>
      </c>
    </row>
    <row r="874" spans="2:51" s="14" customFormat="1" ht="12">
      <c r="B874" s="253"/>
      <c r="C874" s="254"/>
      <c r="D874" s="229" t="s">
        <v>232</v>
      </c>
      <c r="E874" s="255" t="s">
        <v>21</v>
      </c>
      <c r="F874" s="256" t="s">
        <v>235</v>
      </c>
      <c r="G874" s="254"/>
      <c r="H874" s="257">
        <v>12.104</v>
      </c>
      <c r="I874" s="258"/>
      <c r="J874" s="254"/>
      <c r="K874" s="254"/>
      <c r="L874" s="259"/>
      <c r="M874" s="260"/>
      <c r="N874" s="261"/>
      <c r="O874" s="261"/>
      <c r="P874" s="261"/>
      <c r="Q874" s="261"/>
      <c r="R874" s="261"/>
      <c r="S874" s="261"/>
      <c r="T874" s="262"/>
      <c r="AT874" s="263" t="s">
        <v>232</v>
      </c>
      <c r="AU874" s="263" t="s">
        <v>84</v>
      </c>
      <c r="AV874" s="14" t="s">
        <v>228</v>
      </c>
      <c r="AW874" s="14" t="s">
        <v>35</v>
      </c>
      <c r="AX874" s="14" t="s">
        <v>82</v>
      </c>
      <c r="AY874" s="263" t="s">
        <v>221</v>
      </c>
    </row>
    <row r="875" spans="2:65" s="1" customFormat="1" ht="16.5" customHeight="1">
      <c r="B875" s="39"/>
      <c r="C875" s="275" t="s">
        <v>1124</v>
      </c>
      <c r="D875" s="275" t="s">
        <v>426</v>
      </c>
      <c r="E875" s="276" t="s">
        <v>1125</v>
      </c>
      <c r="F875" s="277" t="s">
        <v>1126</v>
      </c>
      <c r="G875" s="278" t="s">
        <v>358</v>
      </c>
      <c r="H875" s="279">
        <v>13.92</v>
      </c>
      <c r="I875" s="280"/>
      <c r="J875" s="281">
        <f>ROUND(I875*H875,2)</f>
        <v>0</v>
      </c>
      <c r="K875" s="277" t="s">
        <v>227</v>
      </c>
      <c r="L875" s="282"/>
      <c r="M875" s="283" t="s">
        <v>21</v>
      </c>
      <c r="N875" s="284" t="s">
        <v>46</v>
      </c>
      <c r="O875" s="80"/>
      <c r="P875" s="226">
        <f>O875*H875</f>
        <v>0</v>
      </c>
      <c r="Q875" s="226">
        <v>0.00013</v>
      </c>
      <c r="R875" s="226">
        <f>Q875*H875</f>
        <v>0.0018095999999999998</v>
      </c>
      <c r="S875" s="226">
        <v>0</v>
      </c>
      <c r="T875" s="227">
        <f>S875*H875</f>
        <v>0</v>
      </c>
      <c r="AR875" s="18" t="s">
        <v>460</v>
      </c>
      <c r="AT875" s="18" t="s">
        <v>426</v>
      </c>
      <c r="AU875" s="18" t="s">
        <v>84</v>
      </c>
      <c r="AY875" s="18" t="s">
        <v>221</v>
      </c>
      <c r="BE875" s="228">
        <f>IF(N875="základní",J875,0)</f>
        <v>0</v>
      </c>
      <c r="BF875" s="228">
        <f>IF(N875="snížená",J875,0)</f>
        <v>0</v>
      </c>
      <c r="BG875" s="228">
        <f>IF(N875="zákl. přenesená",J875,0)</f>
        <v>0</v>
      </c>
      <c r="BH875" s="228">
        <f>IF(N875="sníž. přenesená",J875,0)</f>
        <v>0</v>
      </c>
      <c r="BI875" s="228">
        <f>IF(N875="nulová",J875,0)</f>
        <v>0</v>
      </c>
      <c r="BJ875" s="18" t="s">
        <v>82</v>
      </c>
      <c r="BK875" s="228">
        <f>ROUND(I875*H875,2)</f>
        <v>0</v>
      </c>
      <c r="BL875" s="18" t="s">
        <v>350</v>
      </c>
      <c r="BM875" s="18" t="s">
        <v>1127</v>
      </c>
    </row>
    <row r="876" spans="2:51" s="13" customFormat="1" ht="12">
      <c r="B876" s="242"/>
      <c r="C876" s="243"/>
      <c r="D876" s="229" t="s">
        <v>232</v>
      </c>
      <c r="E876" s="243"/>
      <c r="F876" s="245" t="s">
        <v>1115</v>
      </c>
      <c r="G876" s="243"/>
      <c r="H876" s="246">
        <v>13.92</v>
      </c>
      <c r="I876" s="247"/>
      <c r="J876" s="243"/>
      <c r="K876" s="243"/>
      <c r="L876" s="248"/>
      <c r="M876" s="249"/>
      <c r="N876" s="250"/>
      <c r="O876" s="250"/>
      <c r="P876" s="250"/>
      <c r="Q876" s="250"/>
      <c r="R876" s="250"/>
      <c r="S876" s="250"/>
      <c r="T876" s="251"/>
      <c r="AT876" s="252" t="s">
        <v>232</v>
      </c>
      <c r="AU876" s="252" t="s">
        <v>84</v>
      </c>
      <c r="AV876" s="13" t="s">
        <v>84</v>
      </c>
      <c r="AW876" s="13" t="s">
        <v>4</v>
      </c>
      <c r="AX876" s="13" t="s">
        <v>82</v>
      </c>
      <c r="AY876" s="252" t="s">
        <v>221</v>
      </c>
    </row>
    <row r="877" spans="2:65" s="1" customFormat="1" ht="22.5" customHeight="1">
      <c r="B877" s="39"/>
      <c r="C877" s="217" t="s">
        <v>1128</v>
      </c>
      <c r="D877" s="217" t="s">
        <v>223</v>
      </c>
      <c r="E877" s="218" t="s">
        <v>1129</v>
      </c>
      <c r="F877" s="219" t="s">
        <v>1130</v>
      </c>
      <c r="G877" s="220" t="s">
        <v>295</v>
      </c>
      <c r="H877" s="221">
        <v>0.028</v>
      </c>
      <c r="I877" s="222"/>
      <c r="J877" s="223">
        <f>ROUND(I877*H877,2)</f>
        <v>0</v>
      </c>
      <c r="K877" s="219" t="s">
        <v>227</v>
      </c>
      <c r="L877" s="44"/>
      <c r="M877" s="224" t="s">
        <v>21</v>
      </c>
      <c r="N877" s="225" t="s">
        <v>46</v>
      </c>
      <c r="O877" s="80"/>
      <c r="P877" s="226">
        <f>O877*H877</f>
        <v>0</v>
      </c>
      <c r="Q877" s="226">
        <v>0</v>
      </c>
      <c r="R877" s="226">
        <f>Q877*H877</f>
        <v>0</v>
      </c>
      <c r="S877" s="226">
        <v>0</v>
      </c>
      <c r="T877" s="227">
        <f>S877*H877</f>
        <v>0</v>
      </c>
      <c r="AR877" s="18" t="s">
        <v>350</v>
      </c>
      <c r="AT877" s="18" t="s">
        <v>223</v>
      </c>
      <c r="AU877" s="18" t="s">
        <v>84</v>
      </c>
      <c r="AY877" s="18" t="s">
        <v>221</v>
      </c>
      <c r="BE877" s="228">
        <f>IF(N877="základní",J877,0)</f>
        <v>0</v>
      </c>
      <c r="BF877" s="228">
        <f>IF(N877="snížená",J877,0)</f>
        <v>0</v>
      </c>
      <c r="BG877" s="228">
        <f>IF(N877="zákl. přenesená",J877,0)</f>
        <v>0</v>
      </c>
      <c r="BH877" s="228">
        <f>IF(N877="sníž. přenesená",J877,0)</f>
        <v>0</v>
      </c>
      <c r="BI877" s="228">
        <f>IF(N877="nulová",J877,0)</f>
        <v>0</v>
      </c>
      <c r="BJ877" s="18" t="s">
        <v>82</v>
      </c>
      <c r="BK877" s="228">
        <f>ROUND(I877*H877,2)</f>
        <v>0</v>
      </c>
      <c r="BL877" s="18" t="s">
        <v>350</v>
      </c>
      <c r="BM877" s="18" t="s">
        <v>1131</v>
      </c>
    </row>
    <row r="878" spans="2:47" s="1" customFormat="1" ht="12">
      <c r="B878" s="39"/>
      <c r="C878" s="40"/>
      <c r="D878" s="229" t="s">
        <v>230</v>
      </c>
      <c r="E878" s="40"/>
      <c r="F878" s="230" t="s">
        <v>1132</v>
      </c>
      <c r="G878" s="40"/>
      <c r="H878" s="40"/>
      <c r="I878" s="144"/>
      <c r="J878" s="40"/>
      <c r="K878" s="40"/>
      <c r="L878" s="44"/>
      <c r="M878" s="231"/>
      <c r="N878" s="80"/>
      <c r="O878" s="80"/>
      <c r="P878" s="80"/>
      <c r="Q878" s="80"/>
      <c r="R878" s="80"/>
      <c r="S878" s="80"/>
      <c r="T878" s="81"/>
      <c r="AT878" s="18" t="s">
        <v>230</v>
      </c>
      <c r="AU878" s="18" t="s">
        <v>84</v>
      </c>
    </row>
    <row r="879" spans="2:63" s="11" customFormat="1" ht="22.8" customHeight="1">
      <c r="B879" s="201"/>
      <c r="C879" s="202"/>
      <c r="D879" s="203" t="s">
        <v>74</v>
      </c>
      <c r="E879" s="215" t="s">
        <v>1133</v>
      </c>
      <c r="F879" s="215" t="s">
        <v>1134</v>
      </c>
      <c r="G879" s="202"/>
      <c r="H879" s="202"/>
      <c r="I879" s="205"/>
      <c r="J879" s="216">
        <f>BK879</f>
        <v>0</v>
      </c>
      <c r="K879" s="202"/>
      <c r="L879" s="207"/>
      <c r="M879" s="208"/>
      <c r="N879" s="209"/>
      <c r="O879" s="209"/>
      <c r="P879" s="210">
        <f>SUM(P880:P971)</f>
        <v>0</v>
      </c>
      <c r="Q879" s="209"/>
      <c r="R879" s="210">
        <f>SUM(R880:R971)</f>
        <v>7.804369970000001</v>
      </c>
      <c r="S879" s="209"/>
      <c r="T879" s="211">
        <f>SUM(T880:T971)</f>
        <v>0</v>
      </c>
      <c r="AR879" s="212" t="s">
        <v>84</v>
      </c>
      <c r="AT879" s="213" t="s">
        <v>74</v>
      </c>
      <c r="AU879" s="213" t="s">
        <v>82</v>
      </c>
      <c r="AY879" s="212" t="s">
        <v>221</v>
      </c>
      <c r="BK879" s="214">
        <f>SUM(BK880:BK971)</f>
        <v>0</v>
      </c>
    </row>
    <row r="880" spans="2:65" s="1" customFormat="1" ht="22.5" customHeight="1">
      <c r="B880" s="39"/>
      <c r="C880" s="217" t="s">
        <v>1135</v>
      </c>
      <c r="D880" s="217" t="s">
        <v>223</v>
      </c>
      <c r="E880" s="218" t="s">
        <v>1136</v>
      </c>
      <c r="F880" s="219" t="s">
        <v>1137</v>
      </c>
      <c r="G880" s="220" t="s">
        <v>358</v>
      </c>
      <c r="H880" s="221">
        <v>711.83</v>
      </c>
      <c r="I880" s="222"/>
      <c r="J880" s="223">
        <f>ROUND(I880*H880,2)</f>
        <v>0</v>
      </c>
      <c r="K880" s="219" t="s">
        <v>227</v>
      </c>
      <c r="L880" s="44"/>
      <c r="M880" s="224" t="s">
        <v>21</v>
      </c>
      <c r="N880" s="225" t="s">
        <v>46</v>
      </c>
      <c r="O880" s="80"/>
      <c r="P880" s="226">
        <f>O880*H880</f>
        <v>0</v>
      </c>
      <c r="Q880" s="226">
        <v>0</v>
      </c>
      <c r="R880" s="226">
        <f>Q880*H880</f>
        <v>0</v>
      </c>
      <c r="S880" s="226">
        <v>0</v>
      </c>
      <c r="T880" s="227">
        <f>S880*H880</f>
        <v>0</v>
      </c>
      <c r="AR880" s="18" t="s">
        <v>350</v>
      </c>
      <c r="AT880" s="18" t="s">
        <v>223</v>
      </c>
      <c r="AU880" s="18" t="s">
        <v>84</v>
      </c>
      <c r="AY880" s="18" t="s">
        <v>221</v>
      </c>
      <c r="BE880" s="228">
        <f>IF(N880="základní",J880,0)</f>
        <v>0</v>
      </c>
      <c r="BF880" s="228">
        <f>IF(N880="snížená",J880,0)</f>
        <v>0</v>
      </c>
      <c r="BG880" s="228">
        <f>IF(N880="zákl. přenesená",J880,0)</f>
        <v>0</v>
      </c>
      <c r="BH880" s="228">
        <f>IF(N880="sníž. přenesená",J880,0)</f>
        <v>0</v>
      </c>
      <c r="BI880" s="228">
        <f>IF(N880="nulová",J880,0)</f>
        <v>0</v>
      </c>
      <c r="BJ880" s="18" t="s">
        <v>82</v>
      </c>
      <c r="BK880" s="228">
        <f>ROUND(I880*H880,2)</f>
        <v>0</v>
      </c>
      <c r="BL880" s="18" t="s">
        <v>350</v>
      </c>
      <c r="BM880" s="18" t="s">
        <v>1138</v>
      </c>
    </row>
    <row r="881" spans="2:47" s="1" customFormat="1" ht="12">
      <c r="B881" s="39"/>
      <c r="C881" s="40"/>
      <c r="D881" s="229" t="s">
        <v>230</v>
      </c>
      <c r="E881" s="40"/>
      <c r="F881" s="230" t="s">
        <v>1139</v>
      </c>
      <c r="G881" s="40"/>
      <c r="H881" s="40"/>
      <c r="I881" s="144"/>
      <c r="J881" s="40"/>
      <c r="K881" s="40"/>
      <c r="L881" s="44"/>
      <c r="M881" s="231"/>
      <c r="N881" s="80"/>
      <c r="O881" s="80"/>
      <c r="P881" s="80"/>
      <c r="Q881" s="80"/>
      <c r="R881" s="80"/>
      <c r="S881" s="80"/>
      <c r="T881" s="81"/>
      <c r="AT881" s="18" t="s">
        <v>230</v>
      </c>
      <c r="AU881" s="18" t="s">
        <v>84</v>
      </c>
    </row>
    <row r="882" spans="2:51" s="12" customFormat="1" ht="12">
      <c r="B882" s="232"/>
      <c r="C882" s="233"/>
      <c r="D882" s="229" t="s">
        <v>232</v>
      </c>
      <c r="E882" s="234" t="s">
        <v>21</v>
      </c>
      <c r="F882" s="235" t="s">
        <v>503</v>
      </c>
      <c r="G882" s="233"/>
      <c r="H882" s="234" t="s">
        <v>21</v>
      </c>
      <c r="I882" s="236"/>
      <c r="J882" s="233"/>
      <c r="K882" s="233"/>
      <c r="L882" s="237"/>
      <c r="M882" s="238"/>
      <c r="N882" s="239"/>
      <c r="O882" s="239"/>
      <c r="P882" s="239"/>
      <c r="Q882" s="239"/>
      <c r="R882" s="239"/>
      <c r="S882" s="239"/>
      <c r="T882" s="240"/>
      <c r="AT882" s="241" t="s">
        <v>232</v>
      </c>
      <c r="AU882" s="241" t="s">
        <v>84</v>
      </c>
      <c r="AV882" s="12" t="s">
        <v>82</v>
      </c>
      <c r="AW882" s="12" t="s">
        <v>35</v>
      </c>
      <c r="AX882" s="12" t="s">
        <v>75</v>
      </c>
      <c r="AY882" s="241" t="s">
        <v>221</v>
      </c>
    </row>
    <row r="883" spans="2:51" s="13" customFormat="1" ht="12">
      <c r="B883" s="242"/>
      <c r="C883" s="243"/>
      <c r="D883" s="229" t="s">
        <v>232</v>
      </c>
      <c r="E883" s="244" t="s">
        <v>21</v>
      </c>
      <c r="F883" s="245" t="s">
        <v>504</v>
      </c>
      <c r="G883" s="243"/>
      <c r="H883" s="246">
        <v>702.66</v>
      </c>
      <c r="I883" s="247"/>
      <c r="J883" s="243"/>
      <c r="K883" s="243"/>
      <c r="L883" s="248"/>
      <c r="M883" s="249"/>
      <c r="N883" s="250"/>
      <c r="O883" s="250"/>
      <c r="P883" s="250"/>
      <c r="Q883" s="250"/>
      <c r="R883" s="250"/>
      <c r="S883" s="250"/>
      <c r="T883" s="251"/>
      <c r="AT883" s="252" t="s">
        <v>232</v>
      </c>
      <c r="AU883" s="252" t="s">
        <v>84</v>
      </c>
      <c r="AV883" s="13" t="s">
        <v>84</v>
      </c>
      <c r="AW883" s="13" t="s">
        <v>35</v>
      </c>
      <c r="AX883" s="13" t="s">
        <v>75</v>
      </c>
      <c r="AY883" s="252" t="s">
        <v>221</v>
      </c>
    </row>
    <row r="884" spans="2:51" s="12" customFormat="1" ht="12">
      <c r="B884" s="232"/>
      <c r="C884" s="233"/>
      <c r="D884" s="229" t="s">
        <v>232</v>
      </c>
      <c r="E884" s="234" t="s">
        <v>21</v>
      </c>
      <c r="F884" s="235" t="s">
        <v>827</v>
      </c>
      <c r="G884" s="233"/>
      <c r="H884" s="234" t="s">
        <v>21</v>
      </c>
      <c r="I884" s="236"/>
      <c r="J884" s="233"/>
      <c r="K884" s="233"/>
      <c r="L884" s="237"/>
      <c r="M884" s="238"/>
      <c r="N884" s="239"/>
      <c r="O884" s="239"/>
      <c r="P884" s="239"/>
      <c r="Q884" s="239"/>
      <c r="R884" s="239"/>
      <c r="S884" s="239"/>
      <c r="T884" s="240"/>
      <c r="AT884" s="241" t="s">
        <v>232</v>
      </c>
      <c r="AU884" s="241" t="s">
        <v>84</v>
      </c>
      <c r="AV884" s="12" t="s">
        <v>82</v>
      </c>
      <c r="AW884" s="12" t="s">
        <v>35</v>
      </c>
      <c r="AX884" s="12" t="s">
        <v>75</v>
      </c>
      <c r="AY884" s="241" t="s">
        <v>221</v>
      </c>
    </row>
    <row r="885" spans="2:51" s="13" customFormat="1" ht="12">
      <c r="B885" s="242"/>
      <c r="C885" s="243"/>
      <c r="D885" s="229" t="s">
        <v>232</v>
      </c>
      <c r="E885" s="244" t="s">
        <v>21</v>
      </c>
      <c r="F885" s="245" t="s">
        <v>828</v>
      </c>
      <c r="G885" s="243"/>
      <c r="H885" s="246">
        <v>9.17</v>
      </c>
      <c r="I885" s="247"/>
      <c r="J885" s="243"/>
      <c r="K885" s="243"/>
      <c r="L885" s="248"/>
      <c r="M885" s="249"/>
      <c r="N885" s="250"/>
      <c r="O885" s="250"/>
      <c r="P885" s="250"/>
      <c r="Q885" s="250"/>
      <c r="R885" s="250"/>
      <c r="S885" s="250"/>
      <c r="T885" s="251"/>
      <c r="AT885" s="252" t="s">
        <v>232</v>
      </c>
      <c r="AU885" s="252" t="s">
        <v>84</v>
      </c>
      <c r="AV885" s="13" t="s">
        <v>84</v>
      </c>
      <c r="AW885" s="13" t="s">
        <v>35</v>
      </c>
      <c r="AX885" s="13" t="s">
        <v>75</v>
      </c>
      <c r="AY885" s="252" t="s">
        <v>221</v>
      </c>
    </row>
    <row r="886" spans="2:51" s="14" customFormat="1" ht="12">
      <c r="B886" s="253"/>
      <c r="C886" s="254"/>
      <c r="D886" s="229" t="s">
        <v>232</v>
      </c>
      <c r="E886" s="255" t="s">
        <v>21</v>
      </c>
      <c r="F886" s="256" t="s">
        <v>235</v>
      </c>
      <c r="G886" s="254"/>
      <c r="H886" s="257">
        <v>711.83</v>
      </c>
      <c r="I886" s="258"/>
      <c r="J886" s="254"/>
      <c r="K886" s="254"/>
      <c r="L886" s="259"/>
      <c r="M886" s="260"/>
      <c r="N886" s="261"/>
      <c r="O886" s="261"/>
      <c r="P886" s="261"/>
      <c r="Q886" s="261"/>
      <c r="R886" s="261"/>
      <c r="S886" s="261"/>
      <c r="T886" s="262"/>
      <c r="AT886" s="263" t="s">
        <v>232</v>
      </c>
      <c r="AU886" s="263" t="s">
        <v>84</v>
      </c>
      <c r="AV886" s="14" t="s">
        <v>228</v>
      </c>
      <c r="AW886" s="14" t="s">
        <v>35</v>
      </c>
      <c r="AX886" s="14" t="s">
        <v>82</v>
      </c>
      <c r="AY886" s="263" t="s">
        <v>221</v>
      </c>
    </row>
    <row r="887" spans="2:65" s="1" customFormat="1" ht="16.5" customHeight="1">
      <c r="B887" s="39"/>
      <c r="C887" s="275" t="s">
        <v>1140</v>
      </c>
      <c r="D887" s="275" t="s">
        <v>426</v>
      </c>
      <c r="E887" s="276" t="s">
        <v>1141</v>
      </c>
      <c r="F887" s="277" t="s">
        <v>1142</v>
      </c>
      <c r="G887" s="278" t="s">
        <v>358</v>
      </c>
      <c r="H887" s="279">
        <v>716.713</v>
      </c>
      <c r="I887" s="280"/>
      <c r="J887" s="281">
        <f>ROUND(I887*H887,2)</f>
        <v>0</v>
      </c>
      <c r="K887" s="277" t="s">
        <v>227</v>
      </c>
      <c r="L887" s="282"/>
      <c r="M887" s="283" t="s">
        <v>21</v>
      </c>
      <c r="N887" s="284" t="s">
        <v>46</v>
      </c>
      <c r="O887" s="80"/>
      <c r="P887" s="226">
        <f>O887*H887</f>
        <v>0</v>
      </c>
      <c r="Q887" s="226">
        <v>0.002</v>
      </c>
      <c r="R887" s="226">
        <f>Q887*H887</f>
        <v>1.4334259999999999</v>
      </c>
      <c r="S887" s="226">
        <v>0</v>
      </c>
      <c r="T887" s="227">
        <f>S887*H887</f>
        <v>0</v>
      </c>
      <c r="AR887" s="18" t="s">
        <v>460</v>
      </c>
      <c r="AT887" s="18" t="s">
        <v>426</v>
      </c>
      <c r="AU887" s="18" t="s">
        <v>84</v>
      </c>
      <c r="AY887" s="18" t="s">
        <v>221</v>
      </c>
      <c r="BE887" s="228">
        <f>IF(N887="základní",J887,0)</f>
        <v>0</v>
      </c>
      <c r="BF887" s="228">
        <f>IF(N887="snížená",J887,0)</f>
        <v>0</v>
      </c>
      <c r="BG887" s="228">
        <f>IF(N887="zákl. přenesená",J887,0)</f>
        <v>0</v>
      </c>
      <c r="BH887" s="228">
        <f>IF(N887="sníž. přenesená",J887,0)</f>
        <v>0</v>
      </c>
      <c r="BI887" s="228">
        <f>IF(N887="nulová",J887,0)</f>
        <v>0</v>
      </c>
      <c r="BJ887" s="18" t="s">
        <v>82</v>
      </c>
      <c r="BK887" s="228">
        <f>ROUND(I887*H887,2)</f>
        <v>0</v>
      </c>
      <c r="BL887" s="18" t="s">
        <v>350</v>
      </c>
      <c r="BM887" s="18" t="s">
        <v>1143</v>
      </c>
    </row>
    <row r="888" spans="2:51" s="13" customFormat="1" ht="12">
      <c r="B888" s="242"/>
      <c r="C888" s="243"/>
      <c r="D888" s="229" t="s">
        <v>232</v>
      </c>
      <c r="E888" s="243"/>
      <c r="F888" s="245" t="s">
        <v>1144</v>
      </c>
      <c r="G888" s="243"/>
      <c r="H888" s="246">
        <v>716.713</v>
      </c>
      <c r="I888" s="247"/>
      <c r="J888" s="243"/>
      <c r="K888" s="243"/>
      <c r="L888" s="248"/>
      <c r="M888" s="249"/>
      <c r="N888" s="250"/>
      <c r="O888" s="250"/>
      <c r="P888" s="250"/>
      <c r="Q888" s="250"/>
      <c r="R888" s="250"/>
      <c r="S888" s="250"/>
      <c r="T888" s="251"/>
      <c r="AT888" s="252" t="s">
        <v>232</v>
      </c>
      <c r="AU888" s="252" t="s">
        <v>84</v>
      </c>
      <c r="AV888" s="13" t="s">
        <v>84</v>
      </c>
      <c r="AW888" s="13" t="s">
        <v>4</v>
      </c>
      <c r="AX888" s="13" t="s">
        <v>82</v>
      </c>
      <c r="AY888" s="252" t="s">
        <v>221</v>
      </c>
    </row>
    <row r="889" spans="2:65" s="1" customFormat="1" ht="16.5" customHeight="1">
      <c r="B889" s="39"/>
      <c r="C889" s="275" t="s">
        <v>1145</v>
      </c>
      <c r="D889" s="275" t="s">
        <v>426</v>
      </c>
      <c r="E889" s="276" t="s">
        <v>1146</v>
      </c>
      <c r="F889" s="277" t="s">
        <v>1147</v>
      </c>
      <c r="G889" s="278" t="s">
        <v>358</v>
      </c>
      <c r="H889" s="279">
        <v>9.353</v>
      </c>
      <c r="I889" s="280"/>
      <c r="J889" s="281">
        <f>ROUND(I889*H889,2)</f>
        <v>0</v>
      </c>
      <c r="K889" s="277" t="s">
        <v>227</v>
      </c>
      <c r="L889" s="282"/>
      <c r="M889" s="283" t="s">
        <v>21</v>
      </c>
      <c r="N889" s="284" t="s">
        <v>46</v>
      </c>
      <c r="O889" s="80"/>
      <c r="P889" s="226">
        <f>O889*H889</f>
        <v>0</v>
      </c>
      <c r="Q889" s="226">
        <v>0.0035</v>
      </c>
      <c r="R889" s="226">
        <f>Q889*H889</f>
        <v>0.0327355</v>
      </c>
      <c r="S889" s="226">
        <v>0</v>
      </c>
      <c r="T889" s="227">
        <f>S889*H889</f>
        <v>0</v>
      </c>
      <c r="AR889" s="18" t="s">
        <v>460</v>
      </c>
      <c r="AT889" s="18" t="s">
        <v>426</v>
      </c>
      <c r="AU889" s="18" t="s">
        <v>84</v>
      </c>
      <c r="AY889" s="18" t="s">
        <v>221</v>
      </c>
      <c r="BE889" s="228">
        <f>IF(N889="základní",J889,0)</f>
        <v>0</v>
      </c>
      <c r="BF889" s="228">
        <f>IF(N889="snížená",J889,0)</f>
        <v>0</v>
      </c>
      <c r="BG889" s="228">
        <f>IF(N889="zákl. přenesená",J889,0)</f>
        <v>0</v>
      </c>
      <c r="BH889" s="228">
        <f>IF(N889="sníž. přenesená",J889,0)</f>
        <v>0</v>
      </c>
      <c r="BI889" s="228">
        <f>IF(N889="nulová",J889,0)</f>
        <v>0</v>
      </c>
      <c r="BJ889" s="18" t="s">
        <v>82</v>
      </c>
      <c r="BK889" s="228">
        <f>ROUND(I889*H889,2)</f>
        <v>0</v>
      </c>
      <c r="BL889" s="18" t="s">
        <v>350</v>
      </c>
      <c r="BM889" s="18" t="s">
        <v>1148</v>
      </c>
    </row>
    <row r="890" spans="2:51" s="13" customFormat="1" ht="12">
      <c r="B890" s="242"/>
      <c r="C890" s="243"/>
      <c r="D890" s="229" t="s">
        <v>232</v>
      </c>
      <c r="E890" s="243"/>
      <c r="F890" s="245" t="s">
        <v>1149</v>
      </c>
      <c r="G890" s="243"/>
      <c r="H890" s="246">
        <v>9.353</v>
      </c>
      <c r="I890" s="247"/>
      <c r="J890" s="243"/>
      <c r="K890" s="243"/>
      <c r="L890" s="248"/>
      <c r="M890" s="249"/>
      <c r="N890" s="250"/>
      <c r="O890" s="250"/>
      <c r="P890" s="250"/>
      <c r="Q890" s="250"/>
      <c r="R890" s="250"/>
      <c r="S890" s="250"/>
      <c r="T890" s="251"/>
      <c r="AT890" s="252" t="s">
        <v>232</v>
      </c>
      <c r="AU890" s="252" t="s">
        <v>84</v>
      </c>
      <c r="AV890" s="13" t="s">
        <v>84</v>
      </c>
      <c r="AW890" s="13" t="s">
        <v>4</v>
      </c>
      <c r="AX890" s="13" t="s">
        <v>82</v>
      </c>
      <c r="AY890" s="252" t="s">
        <v>221</v>
      </c>
    </row>
    <row r="891" spans="2:65" s="1" customFormat="1" ht="22.5" customHeight="1">
      <c r="B891" s="39"/>
      <c r="C891" s="217" t="s">
        <v>1150</v>
      </c>
      <c r="D891" s="217" t="s">
        <v>223</v>
      </c>
      <c r="E891" s="218" t="s">
        <v>1151</v>
      </c>
      <c r="F891" s="219" t="s">
        <v>1152</v>
      </c>
      <c r="G891" s="220" t="s">
        <v>358</v>
      </c>
      <c r="H891" s="221">
        <v>253.274</v>
      </c>
      <c r="I891" s="222"/>
      <c r="J891" s="223">
        <f>ROUND(I891*H891,2)</f>
        <v>0</v>
      </c>
      <c r="K891" s="219" t="s">
        <v>227</v>
      </c>
      <c r="L891" s="44"/>
      <c r="M891" s="224" t="s">
        <v>21</v>
      </c>
      <c r="N891" s="225" t="s">
        <v>46</v>
      </c>
      <c r="O891" s="80"/>
      <c r="P891" s="226">
        <f>O891*H891</f>
        <v>0</v>
      </c>
      <c r="Q891" s="226">
        <v>0.0003</v>
      </c>
      <c r="R891" s="226">
        <f>Q891*H891</f>
        <v>0.0759822</v>
      </c>
      <c r="S891" s="226">
        <v>0</v>
      </c>
      <c r="T891" s="227">
        <f>S891*H891</f>
        <v>0</v>
      </c>
      <c r="AR891" s="18" t="s">
        <v>350</v>
      </c>
      <c r="AT891" s="18" t="s">
        <v>223</v>
      </c>
      <c r="AU891" s="18" t="s">
        <v>84</v>
      </c>
      <c r="AY891" s="18" t="s">
        <v>221</v>
      </c>
      <c r="BE891" s="228">
        <f>IF(N891="základní",J891,0)</f>
        <v>0</v>
      </c>
      <c r="BF891" s="228">
        <f>IF(N891="snížená",J891,0)</f>
        <v>0</v>
      </c>
      <c r="BG891" s="228">
        <f>IF(N891="zákl. přenesená",J891,0)</f>
        <v>0</v>
      </c>
      <c r="BH891" s="228">
        <f>IF(N891="sníž. přenesená",J891,0)</f>
        <v>0</v>
      </c>
      <c r="BI891" s="228">
        <f>IF(N891="nulová",J891,0)</f>
        <v>0</v>
      </c>
      <c r="BJ891" s="18" t="s">
        <v>82</v>
      </c>
      <c r="BK891" s="228">
        <f>ROUND(I891*H891,2)</f>
        <v>0</v>
      </c>
      <c r="BL891" s="18" t="s">
        <v>350</v>
      </c>
      <c r="BM891" s="18" t="s">
        <v>1153</v>
      </c>
    </row>
    <row r="892" spans="2:47" s="1" customFormat="1" ht="12">
      <c r="B892" s="39"/>
      <c r="C892" s="40"/>
      <c r="D892" s="229" t="s">
        <v>230</v>
      </c>
      <c r="E892" s="40"/>
      <c r="F892" s="230" t="s">
        <v>1154</v>
      </c>
      <c r="G892" s="40"/>
      <c r="H892" s="40"/>
      <c r="I892" s="144"/>
      <c r="J892" s="40"/>
      <c r="K892" s="40"/>
      <c r="L892" s="44"/>
      <c r="M892" s="231"/>
      <c r="N892" s="80"/>
      <c r="O892" s="80"/>
      <c r="P892" s="80"/>
      <c r="Q892" s="80"/>
      <c r="R892" s="80"/>
      <c r="S892" s="80"/>
      <c r="T892" s="81"/>
      <c r="AT892" s="18" t="s">
        <v>230</v>
      </c>
      <c r="AU892" s="18" t="s">
        <v>84</v>
      </c>
    </row>
    <row r="893" spans="2:51" s="12" customFormat="1" ht="12">
      <c r="B893" s="232"/>
      <c r="C893" s="233"/>
      <c r="D893" s="229" t="s">
        <v>232</v>
      </c>
      <c r="E893" s="234" t="s">
        <v>21</v>
      </c>
      <c r="F893" s="235" t="s">
        <v>1155</v>
      </c>
      <c r="G893" s="233"/>
      <c r="H893" s="234" t="s">
        <v>21</v>
      </c>
      <c r="I893" s="236"/>
      <c r="J893" s="233"/>
      <c r="K893" s="233"/>
      <c r="L893" s="237"/>
      <c r="M893" s="238"/>
      <c r="N893" s="239"/>
      <c r="O893" s="239"/>
      <c r="P893" s="239"/>
      <c r="Q893" s="239"/>
      <c r="R893" s="239"/>
      <c r="S893" s="239"/>
      <c r="T893" s="240"/>
      <c r="AT893" s="241" t="s">
        <v>232</v>
      </c>
      <c r="AU893" s="241" t="s">
        <v>84</v>
      </c>
      <c r="AV893" s="12" t="s">
        <v>82</v>
      </c>
      <c r="AW893" s="12" t="s">
        <v>35</v>
      </c>
      <c r="AX893" s="12" t="s">
        <v>75</v>
      </c>
      <c r="AY893" s="241" t="s">
        <v>221</v>
      </c>
    </row>
    <row r="894" spans="2:51" s="13" customFormat="1" ht="12">
      <c r="B894" s="242"/>
      <c r="C894" s="243"/>
      <c r="D894" s="229" t="s">
        <v>232</v>
      </c>
      <c r="E894" s="244" t="s">
        <v>21</v>
      </c>
      <c r="F894" s="245" t="s">
        <v>1156</v>
      </c>
      <c r="G894" s="243"/>
      <c r="H894" s="246">
        <v>141.536</v>
      </c>
      <c r="I894" s="247"/>
      <c r="J894" s="243"/>
      <c r="K894" s="243"/>
      <c r="L894" s="248"/>
      <c r="M894" s="249"/>
      <c r="N894" s="250"/>
      <c r="O894" s="250"/>
      <c r="P894" s="250"/>
      <c r="Q894" s="250"/>
      <c r="R894" s="250"/>
      <c r="S894" s="250"/>
      <c r="T894" s="251"/>
      <c r="AT894" s="252" t="s">
        <v>232</v>
      </c>
      <c r="AU894" s="252" t="s">
        <v>84</v>
      </c>
      <c r="AV894" s="13" t="s">
        <v>84</v>
      </c>
      <c r="AW894" s="13" t="s">
        <v>35</v>
      </c>
      <c r="AX894" s="13" t="s">
        <v>75</v>
      </c>
      <c r="AY894" s="252" t="s">
        <v>221</v>
      </c>
    </row>
    <row r="895" spans="2:51" s="13" customFormat="1" ht="12">
      <c r="B895" s="242"/>
      <c r="C895" s="243"/>
      <c r="D895" s="229" t="s">
        <v>232</v>
      </c>
      <c r="E895" s="244" t="s">
        <v>21</v>
      </c>
      <c r="F895" s="245" t="s">
        <v>1157</v>
      </c>
      <c r="G895" s="243"/>
      <c r="H895" s="246">
        <v>111.738</v>
      </c>
      <c r="I895" s="247"/>
      <c r="J895" s="243"/>
      <c r="K895" s="243"/>
      <c r="L895" s="248"/>
      <c r="M895" s="249"/>
      <c r="N895" s="250"/>
      <c r="O895" s="250"/>
      <c r="P895" s="250"/>
      <c r="Q895" s="250"/>
      <c r="R895" s="250"/>
      <c r="S895" s="250"/>
      <c r="T895" s="251"/>
      <c r="AT895" s="252" t="s">
        <v>232</v>
      </c>
      <c r="AU895" s="252" t="s">
        <v>84</v>
      </c>
      <c r="AV895" s="13" t="s">
        <v>84</v>
      </c>
      <c r="AW895" s="13" t="s">
        <v>35</v>
      </c>
      <c r="AX895" s="13" t="s">
        <v>75</v>
      </c>
      <c r="AY895" s="252" t="s">
        <v>221</v>
      </c>
    </row>
    <row r="896" spans="2:51" s="14" customFormat="1" ht="12">
      <c r="B896" s="253"/>
      <c r="C896" s="254"/>
      <c r="D896" s="229" t="s">
        <v>232</v>
      </c>
      <c r="E896" s="255" t="s">
        <v>21</v>
      </c>
      <c r="F896" s="256" t="s">
        <v>235</v>
      </c>
      <c r="G896" s="254"/>
      <c r="H896" s="257">
        <v>253.274</v>
      </c>
      <c r="I896" s="258"/>
      <c r="J896" s="254"/>
      <c r="K896" s="254"/>
      <c r="L896" s="259"/>
      <c r="M896" s="260"/>
      <c r="N896" s="261"/>
      <c r="O896" s="261"/>
      <c r="P896" s="261"/>
      <c r="Q896" s="261"/>
      <c r="R896" s="261"/>
      <c r="S896" s="261"/>
      <c r="T896" s="262"/>
      <c r="AT896" s="263" t="s">
        <v>232</v>
      </c>
      <c r="AU896" s="263" t="s">
        <v>84</v>
      </c>
      <c r="AV896" s="14" t="s">
        <v>228</v>
      </c>
      <c r="AW896" s="14" t="s">
        <v>35</v>
      </c>
      <c r="AX896" s="14" t="s">
        <v>82</v>
      </c>
      <c r="AY896" s="263" t="s">
        <v>221</v>
      </c>
    </row>
    <row r="897" spans="2:65" s="1" customFormat="1" ht="16.5" customHeight="1">
      <c r="B897" s="39"/>
      <c r="C897" s="275" t="s">
        <v>1158</v>
      </c>
      <c r="D897" s="275" t="s">
        <v>426</v>
      </c>
      <c r="E897" s="276" t="s">
        <v>1159</v>
      </c>
      <c r="F897" s="277" t="s">
        <v>1160</v>
      </c>
      <c r="G897" s="278" t="s">
        <v>358</v>
      </c>
      <c r="H897" s="279">
        <v>258.339</v>
      </c>
      <c r="I897" s="280"/>
      <c r="J897" s="281">
        <f>ROUND(I897*H897,2)</f>
        <v>0</v>
      </c>
      <c r="K897" s="277" t="s">
        <v>227</v>
      </c>
      <c r="L897" s="282"/>
      <c r="M897" s="283" t="s">
        <v>21</v>
      </c>
      <c r="N897" s="284" t="s">
        <v>46</v>
      </c>
      <c r="O897" s="80"/>
      <c r="P897" s="226">
        <f>O897*H897</f>
        <v>0</v>
      </c>
      <c r="Q897" s="226">
        <v>0.004</v>
      </c>
      <c r="R897" s="226">
        <f>Q897*H897</f>
        <v>1.033356</v>
      </c>
      <c r="S897" s="226">
        <v>0</v>
      </c>
      <c r="T897" s="227">
        <f>S897*H897</f>
        <v>0</v>
      </c>
      <c r="AR897" s="18" t="s">
        <v>460</v>
      </c>
      <c r="AT897" s="18" t="s">
        <v>426</v>
      </c>
      <c r="AU897" s="18" t="s">
        <v>84</v>
      </c>
      <c r="AY897" s="18" t="s">
        <v>221</v>
      </c>
      <c r="BE897" s="228">
        <f>IF(N897="základní",J897,0)</f>
        <v>0</v>
      </c>
      <c r="BF897" s="228">
        <f>IF(N897="snížená",J897,0)</f>
        <v>0</v>
      </c>
      <c r="BG897" s="228">
        <f>IF(N897="zákl. přenesená",J897,0)</f>
        <v>0</v>
      </c>
      <c r="BH897" s="228">
        <f>IF(N897="sníž. přenesená",J897,0)</f>
        <v>0</v>
      </c>
      <c r="BI897" s="228">
        <f>IF(N897="nulová",J897,0)</f>
        <v>0</v>
      </c>
      <c r="BJ897" s="18" t="s">
        <v>82</v>
      </c>
      <c r="BK897" s="228">
        <f>ROUND(I897*H897,2)</f>
        <v>0</v>
      </c>
      <c r="BL897" s="18" t="s">
        <v>350</v>
      </c>
      <c r="BM897" s="18" t="s">
        <v>1161</v>
      </c>
    </row>
    <row r="898" spans="2:51" s="13" customFormat="1" ht="12">
      <c r="B898" s="242"/>
      <c r="C898" s="243"/>
      <c r="D898" s="229" t="s">
        <v>232</v>
      </c>
      <c r="E898" s="243"/>
      <c r="F898" s="245" t="s">
        <v>1162</v>
      </c>
      <c r="G898" s="243"/>
      <c r="H898" s="246">
        <v>258.339</v>
      </c>
      <c r="I898" s="247"/>
      <c r="J898" s="243"/>
      <c r="K898" s="243"/>
      <c r="L898" s="248"/>
      <c r="M898" s="249"/>
      <c r="N898" s="250"/>
      <c r="O898" s="250"/>
      <c r="P898" s="250"/>
      <c r="Q898" s="250"/>
      <c r="R898" s="250"/>
      <c r="S898" s="250"/>
      <c r="T898" s="251"/>
      <c r="AT898" s="252" t="s">
        <v>232</v>
      </c>
      <c r="AU898" s="252" t="s">
        <v>84</v>
      </c>
      <c r="AV898" s="13" t="s">
        <v>84</v>
      </c>
      <c r="AW898" s="13" t="s">
        <v>4</v>
      </c>
      <c r="AX898" s="13" t="s">
        <v>82</v>
      </c>
      <c r="AY898" s="252" t="s">
        <v>221</v>
      </c>
    </row>
    <row r="899" spans="2:65" s="1" customFormat="1" ht="16.5" customHeight="1">
      <c r="B899" s="39"/>
      <c r="C899" s="217" t="s">
        <v>1163</v>
      </c>
      <c r="D899" s="217" t="s">
        <v>223</v>
      </c>
      <c r="E899" s="218" t="s">
        <v>1164</v>
      </c>
      <c r="F899" s="219" t="s">
        <v>1165</v>
      </c>
      <c r="G899" s="220" t="s">
        <v>358</v>
      </c>
      <c r="H899" s="221">
        <v>15.876</v>
      </c>
      <c r="I899" s="222"/>
      <c r="J899" s="223">
        <f>ROUND(I899*H899,2)</f>
        <v>0</v>
      </c>
      <c r="K899" s="219" t="s">
        <v>227</v>
      </c>
      <c r="L899" s="44"/>
      <c r="M899" s="224" t="s">
        <v>21</v>
      </c>
      <c r="N899" s="225" t="s">
        <v>46</v>
      </c>
      <c r="O899" s="80"/>
      <c r="P899" s="226">
        <f>O899*H899</f>
        <v>0</v>
      </c>
      <c r="Q899" s="226">
        <v>0.006</v>
      </c>
      <c r="R899" s="226">
        <f>Q899*H899</f>
        <v>0.095256</v>
      </c>
      <c r="S899" s="226">
        <v>0</v>
      </c>
      <c r="T899" s="227">
        <f>S899*H899</f>
        <v>0</v>
      </c>
      <c r="AR899" s="18" t="s">
        <v>350</v>
      </c>
      <c r="AT899" s="18" t="s">
        <v>223</v>
      </c>
      <c r="AU899" s="18" t="s">
        <v>84</v>
      </c>
      <c r="AY899" s="18" t="s">
        <v>221</v>
      </c>
      <c r="BE899" s="228">
        <f>IF(N899="základní",J899,0)</f>
        <v>0</v>
      </c>
      <c r="BF899" s="228">
        <f>IF(N899="snížená",J899,0)</f>
        <v>0</v>
      </c>
      <c r="BG899" s="228">
        <f>IF(N899="zákl. přenesená",J899,0)</f>
        <v>0</v>
      </c>
      <c r="BH899" s="228">
        <f>IF(N899="sníž. přenesená",J899,0)</f>
        <v>0</v>
      </c>
      <c r="BI899" s="228">
        <f>IF(N899="nulová",J899,0)</f>
        <v>0</v>
      </c>
      <c r="BJ899" s="18" t="s">
        <v>82</v>
      </c>
      <c r="BK899" s="228">
        <f>ROUND(I899*H899,2)</f>
        <v>0</v>
      </c>
      <c r="BL899" s="18" t="s">
        <v>350</v>
      </c>
      <c r="BM899" s="18" t="s">
        <v>1166</v>
      </c>
    </row>
    <row r="900" spans="2:47" s="1" customFormat="1" ht="12">
      <c r="B900" s="39"/>
      <c r="C900" s="40"/>
      <c r="D900" s="229" t="s">
        <v>230</v>
      </c>
      <c r="E900" s="40"/>
      <c r="F900" s="230" t="s">
        <v>1154</v>
      </c>
      <c r="G900" s="40"/>
      <c r="H900" s="40"/>
      <c r="I900" s="144"/>
      <c r="J900" s="40"/>
      <c r="K900" s="40"/>
      <c r="L900" s="44"/>
      <c r="M900" s="231"/>
      <c r="N900" s="80"/>
      <c r="O900" s="80"/>
      <c r="P900" s="80"/>
      <c r="Q900" s="80"/>
      <c r="R900" s="80"/>
      <c r="S900" s="80"/>
      <c r="T900" s="81"/>
      <c r="AT900" s="18" t="s">
        <v>230</v>
      </c>
      <c r="AU900" s="18" t="s">
        <v>84</v>
      </c>
    </row>
    <row r="901" spans="2:51" s="12" customFormat="1" ht="12">
      <c r="B901" s="232"/>
      <c r="C901" s="233"/>
      <c r="D901" s="229" t="s">
        <v>232</v>
      </c>
      <c r="E901" s="234" t="s">
        <v>21</v>
      </c>
      <c r="F901" s="235" t="s">
        <v>403</v>
      </c>
      <c r="G901" s="233"/>
      <c r="H901" s="234" t="s">
        <v>21</v>
      </c>
      <c r="I901" s="236"/>
      <c r="J901" s="233"/>
      <c r="K901" s="233"/>
      <c r="L901" s="237"/>
      <c r="M901" s="238"/>
      <c r="N901" s="239"/>
      <c r="O901" s="239"/>
      <c r="P901" s="239"/>
      <c r="Q901" s="239"/>
      <c r="R901" s="239"/>
      <c r="S901" s="239"/>
      <c r="T901" s="240"/>
      <c r="AT901" s="241" t="s">
        <v>232</v>
      </c>
      <c r="AU901" s="241" t="s">
        <v>84</v>
      </c>
      <c r="AV901" s="12" t="s">
        <v>82</v>
      </c>
      <c r="AW901" s="12" t="s">
        <v>35</v>
      </c>
      <c r="AX901" s="12" t="s">
        <v>75</v>
      </c>
      <c r="AY901" s="241" t="s">
        <v>221</v>
      </c>
    </row>
    <row r="902" spans="2:51" s="13" customFormat="1" ht="12">
      <c r="B902" s="242"/>
      <c r="C902" s="243"/>
      <c r="D902" s="229" t="s">
        <v>232</v>
      </c>
      <c r="E902" s="244" t="s">
        <v>21</v>
      </c>
      <c r="F902" s="245" t="s">
        <v>1167</v>
      </c>
      <c r="G902" s="243"/>
      <c r="H902" s="246">
        <v>9.636</v>
      </c>
      <c r="I902" s="247"/>
      <c r="J902" s="243"/>
      <c r="K902" s="243"/>
      <c r="L902" s="248"/>
      <c r="M902" s="249"/>
      <c r="N902" s="250"/>
      <c r="O902" s="250"/>
      <c r="P902" s="250"/>
      <c r="Q902" s="250"/>
      <c r="R902" s="250"/>
      <c r="S902" s="250"/>
      <c r="T902" s="251"/>
      <c r="AT902" s="252" t="s">
        <v>232</v>
      </c>
      <c r="AU902" s="252" t="s">
        <v>84</v>
      </c>
      <c r="AV902" s="13" t="s">
        <v>84</v>
      </c>
      <c r="AW902" s="13" t="s">
        <v>35</v>
      </c>
      <c r="AX902" s="13" t="s">
        <v>75</v>
      </c>
      <c r="AY902" s="252" t="s">
        <v>221</v>
      </c>
    </row>
    <row r="903" spans="2:51" s="12" customFormat="1" ht="12">
      <c r="B903" s="232"/>
      <c r="C903" s="233"/>
      <c r="D903" s="229" t="s">
        <v>232</v>
      </c>
      <c r="E903" s="234" t="s">
        <v>21</v>
      </c>
      <c r="F903" s="235" t="s">
        <v>1168</v>
      </c>
      <c r="G903" s="233"/>
      <c r="H903" s="234" t="s">
        <v>21</v>
      </c>
      <c r="I903" s="236"/>
      <c r="J903" s="233"/>
      <c r="K903" s="233"/>
      <c r="L903" s="237"/>
      <c r="M903" s="238"/>
      <c r="N903" s="239"/>
      <c r="O903" s="239"/>
      <c r="P903" s="239"/>
      <c r="Q903" s="239"/>
      <c r="R903" s="239"/>
      <c r="S903" s="239"/>
      <c r="T903" s="240"/>
      <c r="AT903" s="241" t="s">
        <v>232</v>
      </c>
      <c r="AU903" s="241" t="s">
        <v>84</v>
      </c>
      <c r="AV903" s="12" t="s">
        <v>82</v>
      </c>
      <c r="AW903" s="12" t="s">
        <v>35</v>
      </c>
      <c r="AX903" s="12" t="s">
        <v>75</v>
      </c>
      <c r="AY903" s="241" t="s">
        <v>221</v>
      </c>
    </row>
    <row r="904" spans="2:51" s="13" customFormat="1" ht="12">
      <c r="B904" s="242"/>
      <c r="C904" s="243"/>
      <c r="D904" s="229" t="s">
        <v>232</v>
      </c>
      <c r="E904" s="244" t="s">
        <v>21</v>
      </c>
      <c r="F904" s="245" t="s">
        <v>1169</v>
      </c>
      <c r="G904" s="243"/>
      <c r="H904" s="246">
        <v>6.24</v>
      </c>
      <c r="I904" s="247"/>
      <c r="J904" s="243"/>
      <c r="K904" s="243"/>
      <c r="L904" s="248"/>
      <c r="M904" s="249"/>
      <c r="N904" s="250"/>
      <c r="O904" s="250"/>
      <c r="P904" s="250"/>
      <c r="Q904" s="250"/>
      <c r="R904" s="250"/>
      <c r="S904" s="250"/>
      <c r="T904" s="251"/>
      <c r="AT904" s="252" t="s">
        <v>232</v>
      </c>
      <c r="AU904" s="252" t="s">
        <v>84</v>
      </c>
      <c r="AV904" s="13" t="s">
        <v>84</v>
      </c>
      <c r="AW904" s="13" t="s">
        <v>35</v>
      </c>
      <c r="AX904" s="13" t="s">
        <v>75</v>
      </c>
      <c r="AY904" s="252" t="s">
        <v>221</v>
      </c>
    </row>
    <row r="905" spans="2:51" s="14" customFormat="1" ht="12">
      <c r="B905" s="253"/>
      <c r="C905" s="254"/>
      <c r="D905" s="229" t="s">
        <v>232</v>
      </c>
      <c r="E905" s="255" t="s">
        <v>21</v>
      </c>
      <c r="F905" s="256" t="s">
        <v>235</v>
      </c>
      <c r="G905" s="254"/>
      <c r="H905" s="257">
        <v>15.876</v>
      </c>
      <c r="I905" s="258"/>
      <c r="J905" s="254"/>
      <c r="K905" s="254"/>
      <c r="L905" s="259"/>
      <c r="M905" s="260"/>
      <c r="N905" s="261"/>
      <c r="O905" s="261"/>
      <c r="P905" s="261"/>
      <c r="Q905" s="261"/>
      <c r="R905" s="261"/>
      <c r="S905" s="261"/>
      <c r="T905" s="262"/>
      <c r="AT905" s="263" t="s">
        <v>232</v>
      </c>
      <c r="AU905" s="263" t="s">
        <v>84</v>
      </c>
      <c r="AV905" s="14" t="s">
        <v>228</v>
      </c>
      <c r="AW905" s="14" t="s">
        <v>35</v>
      </c>
      <c r="AX905" s="14" t="s">
        <v>82</v>
      </c>
      <c r="AY905" s="263" t="s">
        <v>221</v>
      </c>
    </row>
    <row r="906" spans="2:65" s="1" customFormat="1" ht="16.5" customHeight="1">
      <c r="B906" s="39"/>
      <c r="C906" s="275" t="s">
        <v>1170</v>
      </c>
      <c r="D906" s="275" t="s">
        <v>426</v>
      </c>
      <c r="E906" s="276" t="s">
        <v>1171</v>
      </c>
      <c r="F906" s="277" t="s">
        <v>1172</v>
      </c>
      <c r="G906" s="278" t="s">
        <v>358</v>
      </c>
      <c r="H906" s="279">
        <v>9.829</v>
      </c>
      <c r="I906" s="280"/>
      <c r="J906" s="281">
        <f>ROUND(I906*H906,2)</f>
        <v>0</v>
      </c>
      <c r="K906" s="277" t="s">
        <v>227</v>
      </c>
      <c r="L906" s="282"/>
      <c r="M906" s="283" t="s">
        <v>21</v>
      </c>
      <c r="N906" s="284" t="s">
        <v>46</v>
      </c>
      <c r="O906" s="80"/>
      <c r="P906" s="226">
        <f>O906*H906</f>
        <v>0</v>
      </c>
      <c r="Q906" s="226">
        <v>0.004</v>
      </c>
      <c r="R906" s="226">
        <f>Q906*H906</f>
        <v>0.039316000000000004</v>
      </c>
      <c r="S906" s="226">
        <v>0</v>
      </c>
      <c r="T906" s="227">
        <f>S906*H906</f>
        <v>0</v>
      </c>
      <c r="AR906" s="18" t="s">
        <v>460</v>
      </c>
      <c r="AT906" s="18" t="s">
        <v>426</v>
      </c>
      <c r="AU906" s="18" t="s">
        <v>84</v>
      </c>
      <c r="AY906" s="18" t="s">
        <v>221</v>
      </c>
      <c r="BE906" s="228">
        <f>IF(N906="základní",J906,0)</f>
        <v>0</v>
      </c>
      <c r="BF906" s="228">
        <f>IF(N906="snížená",J906,0)</f>
        <v>0</v>
      </c>
      <c r="BG906" s="228">
        <f>IF(N906="zákl. přenesená",J906,0)</f>
        <v>0</v>
      </c>
      <c r="BH906" s="228">
        <f>IF(N906="sníž. přenesená",J906,0)</f>
        <v>0</v>
      </c>
      <c r="BI906" s="228">
        <f>IF(N906="nulová",J906,0)</f>
        <v>0</v>
      </c>
      <c r="BJ906" s="18" t="s">
        <v>82</v>
      </c>
      <c r="BK906" s="228">
        <f>ROUND(I906*H906,2)</f>
        <v>0</v>
      </c>
      <c r="BL906" s="18" t="s">
        <v>350</v>
      </c>
      <c r="BM906" s="18" t="s">
        <v>1173</v>
      </c>
    </row>
    <row r="907" spans="2:51" s="12" customFormat="1" ht="12">
      <c r="B907" s="232"/>
      <c r="C907" s="233"/>
      <c r="D907" s="229" t="s">
        <v>232</v>
      </c>
      <c r="E907" s="234" t="s">
        <v>21</v>
      </c>
      <c r="F907" s="235" t="s">
        <v>403</v>
      </c>
      <c r="G907" s="233"/>
      <c r="H907" s="234" t="s">
        <v>21</v>
      </c>
      <c r="I907" s="236"/>
      <c r="J907" s="233"/>
      <c r="K907" s="233"/>
      <c r="L907" s="237"/>
      <c r="M907" s="238"/>
      <c r="N907" s="239"/>
      <c r="O907" s="239"/>
      <c r="P907" s="239"/>
      <c r="Q907" s="239"/>
      <c r="R907" s="239"/>
      <c r="S907" s="239"/>
      <c r="T907" s="240"/>
      <c r="AT907" s="241" t="s">
        <v>232</v>
      </c>
      <c r="AU907" s="241" t="s">
        <v>84</v>
      </c>
      <c r="AV907" s="12" t="s">
        <v>82</v>
      </c>
      <c r="AW907" s="12" t="s">
        <v>35</v>
      </c>
      <c r="AX907" s="12" t="s">
        <v>75</v>
      </c>
      <c r="AY907" s="241" t="s">
        <v>221</v>
      </c>
    </row>
    <row r="908" spans="2:51" s="13" customFormat="1" ht="12">
      <c r="B908" s="242"/>
      <c r="C908" s="243"/>
      <c r="D908" s="229" t="s">
        <v>232</v>
      </c>
      <c r="E908" s="244" t="s">
        <v>21</v>
      </c>
      <c r="F908" s="245" t="s">
        <v>1167</v>
      </c>
      <c r="G908" s="243"/>
      <c r="H908" s="246">
        <v>9.636</v>
      </c>
      <c r="I908" s="247"/>
      <c r="J908" s="243"/>
      <c r="K908" s="243"/>
      <c r="L908" s="248"/>
      <c r="M908" s="249"/>
      <c r="N908" s="250"/>
      <c r="O908" s="250"/>
      <c r="P908" s="250"/>
      <c r="Q908" s="250"/>
      <c r="R908" s="250"/>
      <c r="S908" s="250"/>
      <c r="T908" s="251"/>
      <c r="AT908" s="252" t="s">
        <v>232</v>
      </c>
      <c r="AU908" s="252" t="s">
        <v>84</v>
      </c>
      <c r="AV908" s="13" t="s">
        <v>84</v>
      </c>
      <c r="AW908" s="13" t="s">
        <v>35</v>
      </c>
      <c r="AX908" s="13" t="s">
        <v>75</v>
      </c>
      <c r="AY908" s="252" t="s">
        <v>221</v>
      </c>
    </row>
    <row r="909" spans="2:51" s="14" customFormat="1" ht="12">
      <c r="B909" s="253"/>
      <c r="C909" s="254"/>
      <c r="D909" s="229" t="s">
        <v>232</v>
      </c>
      <c r="E909" s="255" t="s">
        <v>21</v>
      </c>
      <c r="F909" s="256" t="s">
        <v>235</v>
      </c>
      <c r="G909" s="254"/>
      <c r="H909" s="257">
        <v>9.636</v>
      </c>
      <c r="I909" s="258"/>
      <c r="J909" s="254"/>
      <c r="K909" s="254"/>
      <c r="L909" s="259"/>
      <c r="M909" s="260"/>
      <c r="N909" s="261"/>
      <c r="O909" s="261"/>
      <c r="P909" s="261"/>
      <c r="Q909" s="261"/>
      <c r="R909" s="261"/>
      <c r="S909" s="261"/>
      <c r="T909" s="262"/>
      <c r="AT909" s="263" t="s">
        <v>232</v>
      </c>
      <c r="AU909" s="263" t="s">
        <v>84</v>
      </c>
      <c r="AV909" s="14" t="s">
        <v>228</v>
      </c>
      <c r="AW909" s="14" t="s">
        <v>35</v>
      </c>
      <c r="AX909" s="14" t="s">
        <v>82</v>
      </c>
      <c r="AY909" s="263" t="s">
        <v>221</v>
      </c>
    </row>
    <row r="910" spans="2:51" s="13" customFormat="1" ht="12">
      <c r="B910" s="242"/>
      <c r="C910" s="243"/>
      <c r="D910" s="229" t="s">
        <v>232</v>
      </c>
      <c r="E910" s="243"/>
      <c r="F910" s="245" t="s">
        <v>1174</v>
      </c>
      <c r="G910" s="243"/>
      <c r="H910" s="246">
        <v>9.829</v>
      </c>
      <c r="I910" s="247"/>
      <c r="J910" s="243"/>
      <c r="K910" s="243"/>
      <c r="L910" s="248"/>
      <c r="M910" s="249"/>
      <c r="N910" s="250"/>
      <c r="O910" s="250"/>
      <c r="P910" s="250"/>
      <c r="Q910" s="250"/>
      <c r="R910" s="250"/>
      <c r="S910" s="250"/>
      <c r="T910" s="251"/>
      <c r="AT910" s="252" t="s">
        <v>232</v>
      </c>
      <c r="AU910" s="252" t="s">
        <v>84</v>
      </c>
      <c r="AV910" s="13" t="s">
        <v>84</v>
      </c>
      <c r="AW910" s="13" t="s">
        <v>4</v>
      </c>
      <c r="AX910" s="13" t="s">
        <v>82</v>
      </c>
      <c r="AY910" s="252" t="s">
        <v>221</v>
      </c>
    </row>
    <row r="911" spans="2:65" s="1" customFormat="1" ht="16.5" customHeight="1">
      <c r="B911" s="39"/>
      <c r="C911" s="275" t="s">
        <v>1175</v>
      </c>
      <c r="D911" s="275" t="s">
        <v>426</v>
      </c>
      <c r="E911" s="276" t="s">
        <v>1176</v>
      </c>
      <c r="F911" s="277" t="s">
        <v>1177</v>
      </c>
      <c r="G911" s="278" t="s">
        <v>358</v>
      </c>
      <c r="H911" s="279">
        <v>6.365</v>
      </c>
      <c r="I911" s="280"/>
      <c r="J911" s="281">
        <f>ROUND(I911*H911,2)</f>
        <v>0</v>
      </c>
      <c r="K911" s="277" t="s">
        <v>227</v>
      </c>
      <c r="L911" s="282"/>
      <c r="M911" s="283" t="s">
        <v>21</v>
      </c>
      <c r="N911" s="284" t="s">
        <v>46</v>
      </c>
      <c r="O911" s="80"/>
      <c r="P911" s="226">
        <f>O911*H911</f>
        <v>0</v>
      </c>
      <c r="Q911" s="226">
        <v>0.019</v>
      </c>
      <c r="R911" s="226">
        <f>Q911*H911</f>
        <v>0.120935</v>
      </c>
      <c r="S911" s="226">
        <v>0</v>
      </c>
      <c r="T911" s="227">
        <f>S911*H911</f>
        <v>0</v>
      </c>
      <c r="AR911" s="18" t="s">
        <v>460</v>
      </c>
      <c r="AT911" s="18" t="s">
        <v>426</v>
      </c>
      <c r="AU911" s="18" t="s">
        <v>84</v>
      </c>
      <c r="AY911" s="18" t="s">
        <v>221</v>
      </c>
      <c r="BE911" s="228">
        <f>IF(N911="základní",J911,0)</f>
        <v>0</v>
      </c>
      <c r="BF911" s="228">
        <f>IF(N911="snížená",J911,0)</f>
        <v>0</v>
      </c>
      <c r="BG911" s="228">
        <f>IF(N911="zákl. přenesená",J911,0)</f>
        <v>0</v>
      </c>
      <c r="BH911" s="228">
        <f>IF(N911="sníž. přenesená",J911,0)</f>
        <v>0</v>
      </c>
      <c r="BI911" s="228">
        <f>IF(N911="nulová",J911,0)</f>
        <v>0</v>
      </c>
      <c r="BJ911" s="18" t="s">
        <v>82</v>
      </c>
      <c r="BK911" s="228">
        <f>ROUND(I911*H911,2)</f>
        <v>0</v>
      </c>
      <c r="BL911" s="18" t="s">
        <v>350</v>
      </c>
      <c r="BM911" s="18" t="s">
        <v>1178</v>
      </c>
    </row>
    <row r="912" spans="2:51" s="12" customFormat="1" ht="12">
      <c r="B912" s="232"/>
      <c r="C912" s="233"/>
      <c r="D912" s="229" t="s">
        <v>232</v>
      </c>
      <c r="E912" s="234" t="s">
        <v>21</v>
      </c>
      <c r="F912" s="235" t="s">
        <v>1168</v>
      </c>
      <c r="G912" s="233"/>
      <c r="H912" s="234" t="s">
        <v>21</v>
      </c>
      <c r="I912" s="236"/>
      <c r="J912" s="233"/>
      <c r="K912" s="233"/>
      <c r="L912" s="237"/>
      <c r="M912" s="238"/>
      <c r="N912" s="239"/>
      <c r="O912" s="239"/>
      <c r="P912" s="239"/>
      <c r="Q912" s="239"/>
      <c r="R912" s="239"/>
      <c r="S912" s="239"/>
      <c r="T912" s="240"/>
      <c r="AT912" s="241" t="s">
        <v>232</v>
      </c>
      <c r="AU912" s="241" t="s">
        <v>84</v>
      </c>
      <c r="AV912" s="12" t="s">
        <v>82</v>
      </c>
      <c r="AW912" s="12" t="s">
        <v>35</v>
      </c>
      <c r="AX912" s="12" t="s">
        <v>75</v>
      </c>
      <c r="AY912" s="241" t="s">
        <v>221</v>
      </c>
    </row>
    <row r="913" spans="2:51" s="13" customFormat="1" ht="12">
      <c r="B913" s="242"/>
      <c r="C913" s="243"/>
      <c r="D913" s="229" t="s">
        <v>232</v>
      </c>
      <c r="E913" s="244" t="s">
        <v>21</v>
      </c>
      <c r="F913" s="245" t="s">
        <v>1169</v>
      </c>
      <c r="G913" s="243"/>
      <c r="H913" s="246">
        <v>6.24</v>
      </c>
      <c r="I913" s="247"/>
      <c r="J913" s="243"/>
      <c r="K913" s="243"/>
      <c r="L913" s="248"/>
      <c r="M913" s="249"/>
      <c r="N913" s="250"/>
      <c r="O913" s="250"/>
      <c r="P913" s="250"/>
      <c r="Q913" s="250"/>
      <c r="R913" s="250"/>
      <c r="S913" s="250"/>
      <c r="T913" s="251"/>
      <c r="AT913" s="252" t="s">
        <v>232</v>
      </c>
      <c r="AU913" s="252" t="s">
        <v>84</v>
      </c>
      <c r="AV913" s="13" t="s">
        <v>84</v>
      </c>
      <c r="AW913" s="13" t="s">
        <v>35</v>
      </c>
      <c r="AX913" s="13" t="s">
        <v>75</v>
      </c>
      <c r="AY913" s="252" t="s">
        <v>221</v>
      </c>
    </row>
    <row r="914" spans="2:51" s="14" customFormat="1" ht="12">
      <c r="B914" s="253"/>
      <c r="C914" s="254"/>
      <c r="D914" s="229" t="s">
        <v>232</v>
      </c>
      <c r="E914" s="255" t="s">
        <v>21</v>
      </c>
      <c r="F914" s="256" t="s">
        <v>235</v>
      </c>
      <c r="G914" s="254"/>
      <c r="H914" s="257">
        <v>6.24</v>
      </c>
      <c r="I914" s="258"/>
      <c r="J914" s="254"/>
      <c r="K914" s="254"/>
      <c r="L914" s="259"/>
      <c r="M914" s="260"/>
      <c r="N914" s="261"/>
      <c r="O914" s="261"/>
      <c r="P914" s="261"/>
      <c r="Q914" s="261"/>
      <c r="R914" s="261"/>
      <c r="S914" s="261"/>
      <c r="T914" s="262"/>
      <c r="AT914" s="263" t="s">
        <v>232</v>
      </c>
      <c r="AU914" s="263" t="s">
        <v>84</v>
      </c>
      <c r="AV914" s="14" t="s">
        <v>228</v>
      </c>
      <c r="AW914" s="14" t="s">
        <v>35</v>
      </c>
      <c r="AX914" s="14" t="s">
        <v>82</v>
      </c>
      <c r="AY914" s="263" t="s">
        <v>221</v>
      </c>
    </row>
    <row r="915" spans="2:51" s="13" customFormat="1" ht="12">
      <c r="B915" s="242"/>
      <c r="C915" s="243"/>
      <c r="D915" s="229" t="s">
        <v>232</v>
      </c>
      <c r="E915" s="243"/>
      <c r="F915" s="245" t="s">
        <v>1179</v>
      </c>
      <c r="G915" s="243"/>
      <c r="H915" s="246">
        <v>6.365</v>
      </c>
      <c r="I915" s="247"/>
      <c r="J915" s="243"/>
      <c r="K915" s="243"/>
      <c r="L915" s="248"/>
      <c r="M915" s="249"/>
      <c r="N915" s="250"/>
      <c r="O915" s="250"/>
      <c r="P915" s="250"/>
      <c r="Q915" s="250"/>
      <c r="R915" s="250"/>
      <c r="S915" s="250"/>
      <c r="T915" s="251"/>
      <c r="AT915" s="252" t="s">
        <v>232</v>
      </c>
      <c r="AU915" s="252" t="s">
        <v>84</v>
      </c>
      <c r="AV915" s="13" t="s">
        <v>84</v>
      </c>
      <c r="AW915" s="13" t="s">
        <v>4</v>
      </c>
      <c r="AX915" s="13" t="s">
        <v>82</v>
      </c>
      <c r="AY915" s="252" t="s">
        <v>221</v>
      </c>
    </row>
    <row r="916" spans="2:65" s="1" customFormat="1" ht="22.5" customHeight="1">
      <c r="B916" s="39"/>
      <c r="C916" s="217" t="s">
        <v>1180</v>
      </c>
      <c r="D916" s="217" t="s">
        <v>223</v>
      </c>
      <c r="E916" s="218" t="s">
        <v>1181</v>
      </c>
      <c r="F916" s="219" t="s">
        <v>1182</v>
      </c>
      <c r="G916" s="220" t="s">
        <v>358</v>
      </c>
      <c r="H916" s="221">
        <v>36.311</v>
      </c>
      <c r="I916" s="222"/>
      <c r="J916" s="223">
        <f>ROUND(I916*H916,2)</f>
        <v>0</v>
      </c>
      <c r="K916" s="219" t="s">
        <v>227</v>
      </c>
      <c r="L916" s="44"/>
      <c r="M916" s="224" t="s">
        <v>21</v>
      </c>
      <c r="N916" s="225" t="s">
        <v>46</v>
      </c>
      <c r="O916" s="80"/>
      <c r="P916" s="226">
        <f>O916*H916</f>
        <v>0</v>
      </c>
      <c r="Q916" s="226">
        <v>0</v>
      </c>
      <c r="R916" s="226">
        <f>Q916*H916</f>
        <v>0</v>
      </c>
      <c r="S916" s="226">
        <v>0</v>
      </c>
      <c r="T916" s="227">
        <f>S916*H916</f>
        <v>0</v>
      </c>
      <c r="AR916" s="18" t="s">
        <v>350</v>
      </c>
      <c r="AT916" s="18" t="s">
        <v>223</v>
      </c>
      <c r="AU916" s="18" t="s">
        <v>84</v>
      </c>
      <c r="AY916" s="18" t="s">
        <v>221</v>
      </c>
      <c r="BE916" s="228">
        <f>IF(N916="základní",J916,0)</f>
        <v>0</v>
      </c>
      <c r="BF916" s="228">
        <f>IF(N916="snížená",J916,0)</f>
        <v>0</v>
      </c>
      <c r="BG916" s="228">
        <f>IF(N916="zákl. přenesená",J916,0)</f>
        <v>0</v>
      </c>
      <c r="BH916" s="228">
        <f>IF(N916="sníž. přenesená",J916,0)</f>
        <v>0</v>
      </c>
      <c r="BI916" s="228">
        <f>IF(N916="nulová",J916,0)</f>
        <v>0</v>
      </c>
      <c r="BJ916" s="18" t="s">
        <v>82</v>
      </c>
      <c r="BK916" s="228">
        <f>ROUND(I916*H916,2)</f>
        <v>0</v>
      </c>
      <c r="BL916" s="18" t="s">
        <v>350</v>
      </c>
      <c r="BM916" s="18" t="s">
        <v>1183</v>
      </c>
    </row>
    <row r="917" spans="2:47" s="1" customFormat="1" ht="12">
      <c r="B917" s="39"/>
      <c r="C917" s="40"/>
      <c r="D917" s="229" t="s">
        <v>230</v>
      </c>
      <c r="E917" s="40"/>
      <c r="F917" s="230" t="s">
        <v>1184</v>
      </c>
      <c r="G917" s="40"/>
      <c r="H917" s="40"/>
      <c r="I917" s="144"/>
      <c r="J917" s="40"/>
      <c r="K917" s="40"/>
      <c r="L917" s="44"/>
      <c r="M917" s="231"/>
      <c r="N917" s="80"/>
      <c r="O917" s="80"/>
      <c r="P917" s="80"/>
      <c r="Q917" s="80"/>
      <c r="R917" s="80"/>
      <c r="S917" s="80"/>
      <c r="T917" s="81"/>
      <c r="AT917" s="18" t="s">
        <v>230</v>
      </c>
      <c r="AU917" s="18" t="s">
        <v>84</v>
      </c>
    </row>
    <row r="918" spans="2:51" s="12" customFormat="1" ht="12">
      <c r="B918" s="232"/>
      <c r="C918" s="233"/>
      <c r="D918" s="229" t="s">
        <v>232</v>
      </c>
      <c r="E918" s="234" t="s">
        <v>21</v>
      </c>
      <c r="F918" s="235" t="s">
        <v>251</v>
      </c>
      <c r="G918" s="233"/>
      <c r="H918" s="234" t="s">
        <v>21</v>
      </c>
      <c r="I918" s="236"/>
      <c r="J918" s="233"/>
      <c r="K918" s="233"/>
      <c r="L918" s="237"/>
      <c r="M918" s="238"/>
      <c r="N918" s="239"/>
      <c r="O918" s="239"/>
      <c r="P918" s="239"/>
      <c r="Q918" s="239"/>
      <c r="R918" s="239"/>
      <c r="S918" s="239"/>
      <c r="T918" s="240"/>
      <c r="AT918" s="241" t="s">
        <v>232</v>
      </c>
      <c r="AU918" s="241" t="s">
        <v>84</v>
      </c>
      <c r="AV918" s="12" t="s">
        <v>82</v>
      </c>
      <c r="AW918" s="12" t="s">
        <v>35</v>
      </c>
      <c r="AX918" s="12" t="s">
        <v>75</v>
      </c>
      <c r="AY918" s="241" t="s">
        <v>221</v>
      </c>
    </row>
    <row r="919" spans="2:51" s="13" customFormat="1" ht="12">
      <c r="B919" s="242"/>
      <c r="C919" s="243"/>
      <c r="D919" s="229" t="s">
        <v>232</v>
      </c>
      <c r="E919" s="244" t="s">
        <v>21</v>
      </c>
      <c r="F919" s="245" t="s">
        <v>1185</v>
      </c>
      <c r="G919" s="243"/>
      <c r="H919" s="246">
        <v>9.36</v>
      </c>
      <c r="I919" s="247"/>
      <c r="J919" s="243"/>
      <c r="K919" s="243"/>
      <c r="L919" s="248"/>
      <c r="M919" s="249"/>
      <c r="N919" s="250"/>
      <c r="O919" s="250"/>
      <c r="P919" s="250"/>
      <c r="Q919" s="250"/>
      <c r="R919" s="250"/>
      <c r="S919" s="250"/>
      <c r="T919" s="251"/>
      <c r="AT919" s="252" t="s">
        <v>232</v>
      </c>
      <c r="AU919" s="252" t="s">
        <v>84</v>
      </c>
      <c r="AV919" s="13" t="s">
        <v>84</v>
      </c>
      <c r="AW919" s="13" t="s">
        <v>35</v>
      </c>
      <c r="AX919" s="13" t="s">
        <v>75</v>
      </c>
      <c r="AY919" s="252" t="s">
        <v>221</v>
      </c>
    </row>
    <row r="920" spans="2:51" s="12" customFormat="1" ht="12">
      <c r="B920" s="232"/>
      <c r="C920" s="233"/>
      <c r="D920" s="229" t="s">
        <v>232</v>
      </c>
      <c r="E920" s="234" t="s">
        <v>21</v>
      </c>
      <c r="F920" s="235" t="s">
        <v>1122</v>
      </c>
      <c r="G920" s="233"/>
      <c r="H920" s="234" t="s">
        <v>21</v>
      </c>
      <c r="I920" s="236"/>
      <c r="J920" s="233"/>
      <c r="K920" s="233"/>
      <c r="L920" s="237"/>
      <c r="M920" s="238"/>
      <c r="N920" s="239"/>
      <c r="O920" s="239"/>
      <c r="P920" s="239"/>
      <c r="Q920" s="239"/>
      <c r="R920" s="239"/>
      <c r="S920" s="239"/>
      <c r="T920" s="240"/>
      <c r="AT920" s="241" t="s">
        <v>232</v>
      </c>
      <c r="AU920" s="241" t="s">
        <v>84</v>
      </c>
      <c r="AV920" s="12" t="s">
        <v>82</v>
      </c>
      <c r="AW920" s="12" t="s">
        <v>35</v>
      </c>
      <c r="AX920" s="12" t="s">
        <v>75</v>
      </c>
      <c r="AY920" s="241" t="s">
        <v>221</v>
      </c>
    </row>
    <row r="921" spans="2:51" s="13" customFormat="1" ht="12">
      <c r="B921" s="242"/>
      <c r="C921" s="243"/>
      <c r="D921" s="229" t="s">
        <v>232</v>
      </c>
      <c r="E921" s="244" t="s">
        <v>21</v>
      </c>
      <c r="F921" s="245" t="s">
        <v>1186</v>
      </c>
      <c r="G921" s="243"/>
      <c r="H921" s="246">
        <v>26.951</v>
      </c>
      <c r="I921" s="247"/>
      <c r="J921" s="243"/>
      <c r="K921" s="243"/>
      <c r="L921" s="248"/>
      <c r="M921" s="249"/>
      <c r="N921" s="250"/>
      <c r="O921" s="250"/>
      <c r="P921" s="250"/>
      <c r="Q921" s="250"/>
      <c r="R921" s="250"/>
      <c r="S921" s="250"/>
      <c r="T921" s="251"/>
      <c r="AT921" s="252" t="s">
        <v>232</v>
      </c>
      <c r="AU921" s="252" t="s">
        <v>84</v>
      </c>
      <c r="AV921" s="13" t="s">
        <v>84</v>
      </c>
      <c r="AW921" s="13" t="s">
        <v>35</v>
      </c>
      <c r="AX921" s="13" t="s">
        <v>75</v>
      </c>
      <c r="AY921" s="252" t="s">
        <v>221</v>
      </c>
    </row>
    <row r="922" spans="2:51" s="14" customFormat="1" ht="12">
      <c r="B922" s="253"/>
      <c r="C922" s="254"/>
      <c r="D922" s="229" t="s">
        <v>232</v>
      </c>
      <c r="E922" s="255" t="s">
        <v>21</v>
      </c>
      <c r="F922" s="256" t="s">
        <v>235</v>
      </c>
      <c r="G922" s="254"/>
      <c r="H922" s="257">
        <v>36.311</v>
      </c>
      <c r="I922" s="258"/>
      <c r="J922" s="254"/>
      <c r="K922" s="254"/>
      <c r="L922" s="259"/>
      <c r="M922" s="260"/>
      <c r="N922" s="261"/>
      <c r="O922" s="261"/>
      <c r="P922" s="261"/>
      <c r="Q922" s="261"/>
      <c r="R922" s="261"/>
      <c r="S922" s="261"/>
      <c r="T922" s="262"/>
      <c r="AT922" s="263" t="s">
        <v>232</v>
      </c>
      <c r="AU922" s="263" t="s">
        <v>84</v>
      </c>
      <c r="AV922" s="14" t="s">
        <v>228</v>
      </c>
      <c r="AW922" s="14" t="s">
        <v>35</v>
      </c>
      <c r="AX922" s="14" t="s">
        <v>82</v>
      </c>
      <c r="AY922" s="263" t="s">
        <v>221</v>
      </c>
    </row>
    <row r="923" spans="2:65" s="1" customFormat="1" ht="16.5" customHeight="1">
      <c r="B923" s="39"/>
      <c r="C923" s="275" t="s">
        <v>1187</v>
      </c>
      <c r="D923" s="275" t="s">
        <v>426</v>
      </c>
      <c r="E923" s="276" t="s">
        <v>1188</v>
      </c>
      <c r="F923" s="277" t="s">
        <v>1189</v>
      </c>
      <c r="G923" s="278" t="s">
        <v>358</v>
      </c>
      <c r="H923" s="279">
        <v>37.037</v>
      </c>
      <c r="I923" s="280"/>
      <c r="J923" s="281">
        <f>ROUND(I923*H923,2)</f>
        <v>0</v>
      </c>
      <c r="K923" s="277" t="s">
        <v>227</v>
      </c>
      <c r="L923" s="282"/>
      <c r="M923" s="283" t="s">
        <v>21</v>
      </c>
      <c r="N923" s="284" t="s">
        <v>46</v>
      </c>
      <c r="O923" s="80"/>
      <c r="P923" s="226">
        <f>O923*H923</f>
        <v>0</v>
      </c>
      <c r="Q923" s="226">
        <v>0.0025</v>
      </c>
      <c r="R923" s="226">
        <f>Q923*H923</f>
        <v>0.0925925</v>
      </c>
      <c r="S923" s="226">
        <v>0</v>
      </c>
      <c r="T923" s="227">
        <f>S923*H923</f>
        <v>0</v>
      </c>
      <c r="AR923" s="18" t="s">
        <v>460</v>
      </c>
      <c r="AT923" s="18" t="s">
        <v>426</v>
      </c>
      <c r="AU923" s="18" t="s">
        <v>84</v>
      </c>
      <c r="AY923" s="18" t="s">
        <v>221</v>
      </c>
      <c r="BE923" s="228">
        <f>IF(N923="základní",J923,0)</f>
        <v>0</v>
      </c>
      <c r="BF923" s="228">
        <f>IF(N923="snížená",J923,0)</f>
        <v>0</v>
      </c>
      <c r="BG923" s="228">
        <f>IF(N923="zákl. přenesená",J923,0)</f>
        <v>0</v>
      </c>
      <c r="BH923" s="228">
        <f>IF(N923="sníž. přenesená",J923,0)</f>
        <v>0</v>
      </c>
      <c r="BI923" s="228">
        <f>IF(N923="nulová",J923,0)</f>
        <v>0</v>
      </c>
      <c r="BJ923" s="18" t="s">
        <v>82</v>
      </c>
      <c r="BK923" s="228">
        <f>ROUND(I923*H923,2)</f>
        <v>0</v>
      </c>
      <c r="BL923" s="18" t="s">
        <v>350</v>
      </c>
      <c r="BM923" s="18" t="s">
        <v>1190</v>
      </c>
    </row>
    <row r="924" spans="2:51" s="13" customFormat="1" ht="12">
      <c r="B924" s="242"/>
      <c r="C924" s="243"/>
      <c r="D924" s="229" t="s">
        <v>232</v>
      </c>
      <c r="E924" s="243"/>
      <c r="F924" s="245" t="s">
        <v>1191</v>
      </c>
      <c r="G924" s="243"/>
      <c r="H924" s="246">
        <v>37.037</v>
      </c>
      <c r="I924" s="247"/>
      <c r="J924" s="243"/>
      <c r="K924" s="243"/>
      <c r="L924" s="248"/>
      <c r="M924" s="249"/>
      <c r="N924" s="250"/>
      <c r="O924" s="250"/>
      <c r="P924" s="250"/>
      <c r="Q924" s="250"/>
      <c r="R924" s="250"/>
      <c r="S924" s="250"/>
      <c r="T924" s="251"/>
      <c r="AT924" s="252" t="s">
        <v>232</v>
      </c>
      <c r="AU924" s="252" t="s">
        <v>84</v>
      </c>
      <c r="AV924" s="13" t="s">
        <v>84</v>
      </c>
      <c r="AW924" s="13" t="s">
        <v>4</v>
      </c>
      <c r="AX924" s="13" t="s">
        <v>82</v>
      </c>
      <c r="AY924" s="252" t="s">
        <v>221</v>
      </c>
    </row>
    <row r="925" spans="2:65" s="1" customFormat="1" ht="22.5" customHeight="1">
      <c r="B925" s="39"/>
      <c r="C925" s="217" t="s">
        <v>1192</v>
      </c>
      <c r="D925" s="217" t="s">
        <v>223</v>
      </c>
      <c r="E925" s="218" t="s">
        <v>1193</v>
      </c>
      <c r="F925" s="219" t="s">
        <v>1194</v>
      </c>
      <c r="G925" s="220" t="s">
        <v>730</v>
      </c>
      <c r="H925" s="221">
        <v>6.02</v>
      </c>
      <c r="I925" s="222"/>
      <c r="J925" s="223">
        <f>ROUND(I925*H925,2)</f>
        <v>0</v>
      </c>
      <c r="K925" s="219" t="s">
        <v>227</v>
      </c>
      <c r="L925" s="44"/>
      <c r="M925" s="224" t="s">
        <v>21</v>
      </c>
      <c r="N925" s="225" t="s">
        <v>46</v>
      </c>
      <c r="O925" s="80"/>
      <c r="P925" s="226">
        <f>O925*H925</f>
        <v>0</v>
      </c>
      <c r="Q925" s="226">
        <v>0.0001</v>
      </c>
      <c r="R925" s="226">
        <f>Q925*H925</f>
        <v>0.000602</v>
      </c>
      <c r="S925" s="226">
        <v>0</v>
      </c>
      <c r="T925" s="227">
        <f>S925*H925</f>
        <v>0</v>
      </c>
      <c r="AR925" s="18" t="s">
        <v>350</v>
      </c>
      <c r="AT925" s="18" t="s">
        <v>223</v>
      </c>
      <c r="AU925" s="18" t="s">
        <v>84</v>
      </c>
      <c r="AY925" s="18" t="s">
        <v>221</v>
      </c>
      <c r="BE925" s="228">
        <f>IF(N925="základní",J925,0)</f>
        <v>0</v>
      </c>
      <c r="BF925" s="228">
        <f>IF(N925="snížená",J925,0)</f>
        <v>0</v>
      </c>
      <c r="BG925" s="228">
        <f>IF(N925="zákl. přenesená",J925,0)</f>
        <v>0</v>
      </c>
      <c r="BH925" s="228">
        <f>IF(N925="sníž. přenesená",J925,0)</f>
        <v>0</v>
      </c>
      <c r="BI925" s="228">
        <f>IF(N925="nulová",J925,0)</f>
        <v>0</v>
      </c>
      <c r="BJ925" s="18" t="s">
        <v>82</v>
      </c>
      <c r="BK925" s="228">
        <f>ROUND(I925*H925,2)</f>
        <v>0</v>
      </c>
      <c r="BL925" s="18" t="s">
        <v>350</v>
      </c>
      <c r="BM925" s="18" t="s">
        <v>1195</v>
      </c>
    </row>
    <row r="926" spans="2:47" s="1" customFormat="1" ht="12">
      <c r="B926" s="39"/>
      <c r="C926" s="40"/>
      <c r="D926" s="229" t="s">
        <v>230</v>
      </c>
      <c r="E926" s="40"/>
      <c r="F926" s="230" t="s">
        <v>1184</v>
      </c>
      <c r="G926" s="40"/>
      <c r="H926" s="40"/>
      <c r="I926" s="144"/>
      <c r="J926" s="40"/>
      <c r="K926" s="40"/>
      <c r="L926" s="44"/>
      <c r="M926" s="231"/>
      <c r="N926" s="80"/>
      <c r="O926" s="80"/>
      <c r="P926" s="80"/>
      <c r="Q926" s="80"/>
      <c r="R926" s="80"/>
      <c r="S926" s="80"/>
      <c r="T926" s="81"/>
      <c r="AT926" s="18" t="s">
        <v>230</v>
      </c>
      <c r="AU926" s="18" t="s">
        <v>84</v>
      </c>
    </row>
    <row r="927" spans="2:51" s="12" customFormat="1" ht="12">
      <c r="B927" s="232"/>
      <c r="C927" s="233"/>
      <c r="D927" s="229" t="s">
        <v>232</v>
      </c>
      <c r="E927" s="234" t="s">
        <v>21</v>
      </c>
      <c r="F927" s="235" t="s">
        <v>251</v>
      </c>
      <c r="G927" s="233"/>
      <c r="H927" s="234" t="s">
        <v>21</v>
      </c>
      <c r="I927" s="236"/>
      <c r="J927" s="233"/>
      <c r="K927" s="233"/>
      <c r="L927" s="237"/>
      <c r="M927" s="238"/>
      <c r="N927" s="239"/>
      <c r="O927" s="239"/>
      <c r="P927" s="239"/>
      <c r="Q927" s="239"/>
      <c r="R927" s="239"/>
      <c r="S927" s="239"/>
      <c r="T927" s="240"/>
      <c r="AT927" s="241" t="s">
        <v>232</v>
      </c>
      <c r="AU927" s="241" t="s">
        <v>84</v>
      </c>
      <c r="AV927" s="12" t="s">
        <v>82</v>
      </c>
      <c r="AW927" s="12" t="s">
        <v>35</v>
      </c>
      <c r="AX927" s="12" t="s">
        <v>75</v>
      </c>
      <c r="AY927" s="241" t="s">
        <v>221</v>
      </c>
    </row>
    <row r="928" spans="2:51" s="13" customFormat="1" ht="12">
      <c r="B928" s="242"/>
      <c r="C928" s="243"/>
      <c r="D928" s="229" t="s">
        <v>232</v>
      </c>
      <c r="E928" s="244" t="s">
        <v>21</v>
      </c>
      <c r="F928" s="245" t="s">
        <v>1196</v>
      </c>
      <c r="G928" s="243"/>
      <c r="H928" s="246">
        <v>6.02</v>
      </c>
      <c r="I928" s="247"/>
      <c r="J928" s="243"/>
      <c r="K928" s="243"/>
      <c r="L928" s="248"/>
      <c r="M928" s="249"/>
      <c r="N928" s="250"/>
      <c r="O928" s="250"/>
      <c r="P928" s="250"/>
      <c r="Q928" s="250"/>
      <c r="R928" s="250"/>
      <c r="S928" s="250"/>
      <c r="T928" s="251"/>
      <c r="AT928" s="252" t="s">
        <v>232</v>
      </c>
      <c r="AU928" s="252" t="s">
        <v>84</v>
      </c>
      <c r="AV928" s="13" t="s">
        <v>84</v>
      </c>
      <c r="AW928" s="13" t="s">
        <v>35</v>
      </c>
      <c r="AX928" s="13" t="s">
        <v>75</v>
      </c>
      <c r="AY928" s="252" t="s">
        <v>221</v>
      </c>
    </row>
    <row r="929" spans="2:51" s="14" customFormat="1" ht="12">
      <c r="B929" s="253"/>
      <c r="C929" s="254"/>
      <c r="D929" s="229" t="s">
        <v>232</v>
      </c>
      <c r="E929" s="255" t="s">
        <v>21</v>
      </c>
      <c r="F929" s="256" t="s">
        <v>235</v>
      </c>
      <c r="G929" s="254"/>
      <c r="H929" s="257">
        <v>6.02</v>
      </c>
      <c r="I929" s="258"/>
      <c r="J929" s="254"/>
      <c r="K929" s="254"/>
      <c r="L929" s="259"/>
      <c r="M929" s="260"/>
      <c r="N929" s="261"/>
      <c r="O929" s="261"/>
      <c r="P929" s="261"/>
      <c r="Q929" s="261"/>
      <c r="R929" s="261"/>
      <c r="S929" s="261"/>
      <c r="T929" s="262"/>
      <c r="AT929" s="263" t="s">
        <v>232</v>
      </c>
      <c r="AU929" s="263" t="s">
        <v>84</v>
      </c>
      <c r="AV929" s="14" t="s">
        <v>228</v>
      </c>
      <c r="AW929" s="14" t="s">
        <v>35</v>
      </c>
      <c r="AX929" s="14" t="s">
        <v>82</v>
      </c>
      <c r="AY929" s="263" t="s">
        <v>221</v>
      </c>
    </row>
    <row r="930" spans="2:65" s="1" customFormat="1" ht="16.5" customHeight="1">
      <c r="B930" s="39"/>
      <c r="C930" s="275" t="s">
        <v>1197</v>
      </c>
      <c r="D930" s="275" t="s">
        <v>426</v>
      </c>
      <c r="E930" s="276" t="s">
        <v>1198</v>
      </c>
      <c r="F930" s="277" t="s">
        <v>1199</v>
      </c>
      <c r="G930" s="278" t="s">
        <v>226</v>
      </c>
      <c r="H930" s="279">
        <v>0.19</v>
      </c>
      <c r="I930" s="280"/>
      <c r="J930" s="281">
        <f>ROUND(I930*H930,2)</f>
        <v>0</v>
      </c>
      <c r="K930" s="277" t="s">
        <v>227</v>
      </c>
      <c r="L930" s="282"/>
      <c r="M930" s="283" t="s">
        <v>21</v>
      </c>
      <c r="N930" s="284" t="s">
        <v>46</v>
      </c>
      <c r="O930" s="80"/>
      <c r="P930" s="226">
        <f>O930*H930</f>
        <v>0</v>
      </c>
      <c r="Q930" s="226">
        <v>0.02</v>
      </c>
      <c r="R930" s="226">
        <f>Q930*H930</f>
        <v>0.0038</v>
      </c>
      <c r="S930" s="226">
        <v>0</v>
      </c>
      <c r="T930" s="227">
        <f>S930*H930</f>
        <v>0</v>
      </c>
      <c r="AR930" s="18" t="s">
        <v>460</v>
      </c>
      <c r="AT930" s="18" t="s">
        <v>426</v>
      </c>
      <c r="AU930" s="18" t="s">
        <v>84</v>
      </c>
      <c r="AY930" s="18" t="s">
        <v>221</v>
      </c>
      <c r="BE930" s="228">
        <f>IF(N930="základní",J930,0)</f>
        <v>0</v>
      </c>
      <c r="BF930" s="228">
        <f>IF(N930="snížená",J930,0)</f>
        <v>0</v>
      </c>
      <c r="BG930" s="228">
        <f>IF(N930="zákl. přenesená",J930,0)</f>
        <v>0</v>
      </c>
      <c r="BH930" s="228">
        <f>IF(N930="sníž. přenesená",J930,0)</f>
        <v>0</v>
      </c>
      <c r="BI930" s="228">
        <f>IF(N930="nulová",J930,0)</f>
        <v>0</v>
      </c>
      <c r="BJ930" s="18" t="s">
        <v>82</v>
      </c>
      <c r="BK930" s="228">
        <f>ROUND(I930*H930,2)</f>
        <v>0</v>
      </c>
      <c r="BL930" s="18" t="s">
        <v>350</v>
      </c>
      <c r="BM930" s="18" t="s">
        <v>1200</v>
      </c>
    </row>
    <row r="931" spans="2:51" s="13" customFormat="1" ht="12">
      <c r="B931" s="242"/>
      <c r="C931" s="243"/>
      <c r="D931" s="229" t="s">
        <v>232</v>
      </c>
      <c r="E931" s="244" t="s">
        <v>21</v>
      </c>
      <c r="F931" s="245" t="s">
        <v>1201</v>
      </c>
      <c r="G931" s="243"/>
      <c r="H931" s="246">
        <v>0.19</v>
      </c>
      <c r="I931" s="247"/>
      <c r="J931" s="243"/>
      <c r="K931" s="243"/>
      <c r="L931" s="248"/>
      <c r="M931" s="249"/>
      <c r="N931" s="250"/>
      <c r="O931" s="250"/>
      <c r="P931" s="250"/>
      <c r="Q931" s="250"/>
      <c r="R931" s="250"/>
      <c r="S931" s="250"/>
      <c r="T931" s="251"/>
      <c r="AT931" s="252" t="s">
        <v>232</v>
      </c>
      <c r="AU931" s="252" t="s">
        <v>84</v>
      </c>
      <c r="AV931" s="13" t="s">
        <v>84</v>
      </c>
      <c r="AW931" s="13" t="s">
        <v>35</v>
      </c>
      <c r="AX931" s="13" t="s">
        <v>75</v>
      </c>
      <c r="AY931" s="252" t="s">
        <v>221</v>
      </c>
    </row>
    <row r="932" spans="2:51" s="14" customFormat="1" ht="12">
      <c r="B932" s="253"/>
      <c r="C932" s="254"/>
      <c r="D932" s="229" t="s">
        <v>232</v>
      </c>
      <c r="E932" s="255" t="s">
        <v>21</v>
      </c>
      <c r="F932" s="256" t="s">
        <v>235</v>
      </c>
      <c r="G932" s="254"/>
      <c r="H932" s="257">
        <v>0.19</v>
      </c>
      <c r="I932" s="258"/>
      <c r="J932" s="254"/>
      <c r="K932" s="254"/>
      <c r="L932" s="259"/>
      <c r="M932" s="260"/>
      <c r="N932" s="261"/>
      <c r="O932" s="261"/>
      <c r="P932" s="261"/>
      <c r="Q932" s="261"/>
      <c r="R932" s="261"/>
      <c r="S932" s="261"/>
      <c r="T932" s="262"/>
      <c r="AT932" s="263" t="s">
        <v>232</v>
      </c>
      <c r="AU932" s="263" t="s">
        <v>84</v>
      </c>
      <c r="AV932" s="14" t="s">
        <v>228</v>
      </c>
      <c r="AW932" s="14" t="s">
        <v>35</v>
      </c>
      <c r="AX932" s="14" t="s">
        <v>82</v>
      </c>
      <c r="AY932" s="263" t="s">
        <v>221</v>
      </c>
    </row>
    <row r="933" spans="2:65" s="1" customFormat="1" ht="22.5" customHeight="1">
      <c r="B933" s="39"/>
      <c r="C933" s="217" t="s">
        <v>821</v>
      </c>
      <c r="D933" s="217" t="s">
        <v>223</v>
      </c>
      <c r="E933" s="218" t="s">
        <v>1202</v>
      </c>
      <c r="F933" s="219" t="s">
        <v>1203</v>
      </c>
      <c r="G933" s="220" t="s">
        <v>358</v>
      </c>
      <c r="H933" s="221">
        <v>2484.555</v>
      </c>
      <c r="I933" s="222"/>
      <c r="J933" s="223">
        <f>ROUND(I933*H933,2)</f>
        <v>0</v>
      </c>
      <c r="K933" s="219" t="s">
        <v>227</v>
      </c>
      <c r="L933" s="44"/>
      <c r="M933" s="224" t="s">
        <v>21</v>
      </c>
      <c r="N933" s="225" t="s">
        <v>46</v>
      </c>
      <c r="O933" s="80"/>
      <c r="P933" s="226">
        <f>O933*H933</f>
        <v>0</v>
      </c>
      <c r="Q933" s="226">
        <v>0</v>
      </c>
      <c r="R933" s="226">
        <f>Q933*H933</f>
        <v>0</v>
      </c>
      <c r="S933" s="226">
        <v>0</v>
      </c>
      <c r="T933" s="227">
        <f>S933*H933</f>
        <v>0</v>
      </c>
      <c r="AR933" s="18" t="s">
        <v>350</v>
      </c>
      <c r="AT933" s="18" t="s">
        <v>223</v>
      </c>
      <c r="AU933" s="18" t="s">
        <v>84</v>
      </c>
      <c r="AY933" s="18" t="s">
        <v>221</v>
      </c>
      <c r="BE933" s="228">
        <f>IF(N933="základní",J933,0)</f>
        <v>0</v>
      </c>
      <c r="BF933" s="228">
        <f>IF(N933="snížená",J933,0)</f>
        <v>0</v>
      </c>
      <c r="BG933" s="228">
        <f>IF(N933="zákl. přenesená",J933,0)</f>
        <v>0</v>
      </c>
      <c r="BH933" s="228">
        <f>IF(N933="sníž. přenesená",J933,0)</f>
        <v>0</v>
      </c>
      <c r="BI933" s="228">
        <f>IF(N933="nulová",J933,0)</f>
        <v>0</v>
      </c>
      <c r="BJ933" s="18" t="s">
        <v>82</v>
      </c>
      <c r="BK933" s="228">
        <f>ROUND(I933*H933,2)</f>
        <v>0</v>
      </c>
      <c r="BL933" s="18" t="s">
        <v>350</v>
      </c>
      <c r="BM933" s="18" t="s">
        <v>1204</v>
      </c>
    </row>
    <row r="934" spans="2:47" s="1" customFormat="1" ht="12">
      <c r="B934" s="39"/>
      <c r="C934" s="40"/>
      <c r="D934" s="229" t="s">
        <v>230</v>
      </c>
      <c r="E934" s="40"/>
      <c r="F934" s="230" t="s">
        <v>1205</v>
      </c>
      <c r="G934" s="40"/>
      <c r="H934" s="40"/>
      <c r="I934" s="144"/>
      <c r="J934" s="40"/>
      <c r="K934" s="40"/>
      <c r="L934" s="44"/>
      <c r="M934" s="231"/>
      <c r="N934" s="80"/>
      <c r="O934" s="80"/>
      <c r="P934" s="80"/>
      <c r="Q934" s="80"/>
      <c r="R934" s="80"/>
      <c r="S934" s="80"/>
      <c r="T934" s="81"/>
      <c r="AT934" s="18" t="s">
        <v>230</v>
      </c>
      <c r="AU934" s="18" t="s">
        <v>84</v>
      </c>
    </row>
    <row r="935" spans="2:51" s="12" customFormat="1" ht="12">
      <c r="B935" s="232"/>
      <c r="C935" s="233"/>
      <c r="D935" s="229" t="s">
        <v>232</v>
      </c>
      <c r="E935" s="234" t="s">
        <v>21</v>
      </c>
      <c r="F935" s="235" t="s">
        <v>1206</v>
      </c>
      <c r="G935" s="233"/>
      <c r="H935" s="234" t="s">
        <v>21</v>
      </c>
      <c r="I935" s="236"/>
      <c r="J935" s="233"/>
      <c r="K935" s="233"/>
      <c r="L935" s="237"/>
      <c r="M935" s="238"/>
      <c r="N935" s="239"/>
      <c r="O935" s="239"/>
      <c r="P935" s="239"/>
      <c r="Q935" s="239"/>
      <c r="R935" s="239"/>
      <c r="S935" s="239"/>
      <c r="T935" s="240"/>
      <c r="AT935" s="241" t="s">
        <v>232</v>
      </c>
      <c r="AU935" s="241" t="s">
        <v>84</v>
      </c>
      <c r="AV935" s="12" t="s">
        <v>82</v>
      </c>
      <c r="AW935" s="12" t="s">
        <v>35</v>
      </c>
      <c r="AX935" s="12" t="s">
        <v>75</v>
      </c>
      <c r="AY935" s="241" t="s">
        <v>221</v>
      </c>
    </row>
    <row r="936" spans="2:51" s="13" customFormat="1" ht="12">
      <c r="B936" s="242"/>
      <c r="C936" s="243"/>
      <c r="D936" s="229" t="s">
        <v>232</v>
      </c>
      <c r="E936" s="244" t="s">
        <v>21</v>
      </c>
      <c r="F936" s="245" t="s">
        <v>1207</v>
      </c>
      <c r="G936" s="243"/>
      <c r="H936" s="246">
        <v>1146.399</v>
      </c>
      <c r="I936" s="247"/>
      <c r="J936" s="243"/>
      <c r="K936" s="243"/>
      <c r="L936" s="248"/>
      <c r="M936" s="249"/>
      <c r="N936" s="250"/>
      <c r="O936" s="250"/>
      <c r="P936" s="250"/>
      <c r="Q936" s="250"/>
      <c r="R936" s="250"/>
      <c r="S936" s="250"/>
      <c r="T936" s="251"/>
      <c r="AT936" s="252" t="s">
        <v>232</v>
      </c>
      <c r="AU936" s="252" t="s">
        <v>84</v>
      </c>
      <c r="AV936" s="13" t="s">
        <v>84</v>
      </c>
      <c r="AW936" s="13" t="s">
        <v>35</v>
      </c>
      <c r="AX936" s="13" t="s">
        <v>75</v>
      </c>
      <c r="AY936" s="252" t="s">
        <v>221</v>
      </c>
    </row>
    <row r="937" spans="2:51" s="12" customFormat="1" ht="12">
      <c r="B937" s="232"/>
      <c r="C937" s="233"/>
      <c r="D937" s="229" t="s">
        <v>232</v>
      </c>
      <c r="E937" s="234" t="s">
        <v>21</v>
      </c>
      <c r="F937" s="235" t="s">
        <v>1208</v>
      </c>
      <c r="G937" s="233"/>
      <c r="H937" s="234" t="s">
        <v>21</v>
      </c>
      <c r="I937" s="236"/>
      <c r="J937" s="233"/>
      <c r="K937" s="233"/>
      <c r="L937" s="237"/>
      <c r="M937" s="238"/>
      <c r="N937" s="239"/>
      <c r="O937" s="239"/>
      <c r="P937" s="239"/>
      <c r="Q937" s="239"/>
      <c r="R937" s="239"/>
      <c r="S937" s="239"/>
      <c r="T937" s="240"/>
      <c r="AT937" s="241" t="s">
        <v>232</v>
      </c>
      <c r="AU937" s="241" t="s">
        <v>84</v>
      </c>
      <c r="AV937" s="12" t="s">
        <v>82</v>
      </c>
      <c r="AW937" s="12" t="s">
        <v>35</v>
      </c>
      <c r="AX937" s="12" t="s">
        <v>75</v>
      </c>
      <c r="AY937" s="241" t="s">
        <v>221</v>
      </c>
    </row>
    <row r="938" spans="2:51" s="13" customFormat="1" ht="12">
      <c r="B938" s="242"/>
      <c r="C938" s="243"/>
      <c r="D938" s="229" t="s">
        <v>232</v>
      </c>
      <c r="E938" s="244" t="s">
        <v>21</v>
      </c>
      <c r="F938" s="245" t="s">
        <v>1209</v>
      </c>
      <c r="G938" s="243"/>
      <c r="H938" s="246">
        <v>270.207</v>
      </c>
      <c r="I938" s="247"/>
      <c r="J938" s="243"/>
      <c r="K938" s="243"/>
      <c r="L938" s="248"/>
      <c r="M938" s="249"/>
      <c r="N938" s="250"/>
      <c r="O938" s="250"/>
      <c r="P938" s="250"/>
      <c r="Q938" s="250"/>
      <c r="R938" s="250"/>
      <c r="S938" s="250"/>
      <c r="T938" s="251"/>
      <c r="AT938" s="252" t="s">
        <v>232</v>
      </c>
      <c r="AU938" s="252" t="s">
        <v>84</v>
      </c>
      <c r="AV938" s="13" t="s">
        <v>84</v>
      </c>
      <c r="AW938" s="13" t="s">
        <v>35</v>
      </c>
      <c r="AX938" s="13" t="s">
        <v>75</v>
      </c>
      <c r="AY938" s="252" t="s">
        <v>221</v>
      </c>
    </row>
    <row r="939" spans="2:51" s="13" customFormat="1" ht="12">
      <c r="B939" s="242"/>
      <c r="C939" s="243"/>
      <c r="D939" s="229" t="s">
        <v>232</v>
      </c>
      <c r="E939" s="244" t="s">
        <v>21</v>
      </c>
      <c r="F939" s="245" t="s">
        <v>1210</v>
      </c>
      <c r="G939" s="243"/>
      <c r="H939" s="246">
        <v>414.53</v>
      </c>
      <c r="I939" s="247"/>
      <c r="J939" s="243"/>
      <c r="K939" s="243"/>
      <c r="L939" s="248"/>
      <c r="M939" s="249"/>
      <c r="N939" s="250"/>
      <c r="O939" s="250"/>
      <c r="P939" s="250"/>
      <c r="Q939" s="250"/>
      <c r="R939" s="250"/>
      <c r="S939" s="250"/>
      <c r="T939" s="251"/>
      <c r="AT939" s="252" t="s">
        <v>232</v>
      </c>
      <c r="AU939" s="252" t="s">
        <v>84</v>
      </c>
      <c r="AV939" s="13" t="s">
        <v>84</v>
      </c>
      <c r="AW939" s="13" t="s">
        <v>35</v>
      </c>
      <c r="AX939" s="13" t="s">
        <v>75</v>
      </c>
      <c r="AY939" s="252" t="s">
        <v>221</v>
      </c>
    </row>
    <row r="940" spans="2:51" s="13" customFormat="1" ht="12">
      <c r="B940" s="242"/>
      <c r="C940" s="243"/>
      <c r="D940" s="229" t="s">
        <v>232</v>
      </c>
      <c r="E940" s="244" t="s">
        <v>21</v>
      </c>
      <c r="F940" s="245" t="s">
        <v>1211</v>
      </c>
      <c r="G940" s="243"/>
      <c r="H940" s="246">
        <v>314.349</v>
      </c>
      <c r="I940" s="247"/>
      <c r="J940" s="243"/>
      <c r="K940" s="243"/>
      <c r="L940" s="248"/>
      <c r="M940" s="249"/>
      <c r="N940" s="250"/>
      <c r="O940" s="250"/>
      <c r="P940" s="250"/>
      <c r="Q940" s="250"/>
      <c r="R940" s="250"/>
      <c r="S940" s="250"/>
      <c r="T940" s="251"/>
      <c r="AT940" s="252" t="s">
        <v>232</v>
      </c>
      <c r="AU940" s="252" t="s">
        <v>84</v>
      </c>
      <c r="AV940" s="13" t="s">
        <v>84</v>
      </c>
      <c r="AW940" s="13" t="s">
        <v>35</v>
      </c>
      <c r="AX940" s="13" t="s">
        <v>75</v>
      </c>
      <c r="AY940" s="252" t="s">
        <v>221</v>
      </c>
    </row>
    <row r="941" spans="2:51" s="13" customFormat="1" ht="12">
      <c r="B941" s="242"/>
      <c r="C941" s="243"/>
      <c r="D941" s="229" t="s">
        <v>232</v>
      </c>
      <c r="E941" s="244" t="s">
        <v>21</v>
      </c>
      <c r="F941" s="245" t="s">
        <v>1212</v>
      </c>
      <c r="G941" s="243"/>
      <c r="H941" s="246">
        <v>416.85</v>
      </c>
      <c r="I941" s="247"/>
      <c r="J941" s="243"/>
      <c r="K941" s="243"/>
      <c r="L941" s="248"/>
      <c r="M941" s="249"/>
      <c r="N941" s="250"/>
      <c r="O941" s="250"/>
      <c r="P941" s="250"/>
      <c r="Q941" s="250"/>
      <c r="R941" s="250"/>
      <c r="S941" s="250"/>
      <c r="T941" s="251"/>
      <c r="AT941" s="252" t="s">
        <v>232</v>
      </c>
      <c r="AU941" s="252" t="s">
        <v>84</v>
      </c>
      <c r="AV941" s="13" t="s">
        <v>84</v>
      </c>
      <c r="AW941" s="13" t="s">
        <v>35</v>
      </c>
      <c r="AX941" s="13" t="s">
        <v>75</v>
      </c>
      <c r="AY941" s="252" t="s">
        <v>221</v>
      </c>
    </row>
    <row r="942" spans="2:51" s="12" customFormat="1" ht="12">
      <c r="B942" s="232"/>
      <c r="C942" s="233"/>
      <c r="D942" s="229" t="s">
        <v>232</v>
      </c>
      <c r="E942" s="234" t="s">
        <v>21</v>
      </c>
      <c r="F942" s="235" t="s">
        <v>1213</v>
      </c>
      <c r="G942" s="233"/>
      <c r="H942" s="234" t="s">
        <v>21</v>
      </c>
      <c r="I942" s="236"/>
      <c r="J942" s="233"/>
      <c r="K942" s="233"/>
      <c r="L942" s="237"/>
      <c r="M942" s="238"/>
      <c r="N942" s="239"/>
      <c r="O942" s="239"/>
      <c r="P942" s="239"/>
      <c r="Q942" s="239"/>
      <c r="R942" s="239"/>
      <c r="S942" s="239"/>
      <c r="T942" s="240"/>
      <c r="AT942" s="241" t="s">
        <v>232</v>
      </c>
      <c r="AU942" s="241" t="s">
        <v>84</v>
      </c>
      <c r="AV942" s="12" t="s">
        <v>82</v>
      </c>
      <c r="AW942" s="12" t="s">
        <v>35</v>
      </c>
      <c r="AX942" s="12" t="s">
        <v>75</v>
      </c>
      <c r="AY942" s="241" t="s">
        <v>221</v>
      </c>
    </row>
    <row r="943" spans="2:51" s="13" customFormat="1" ht="12">
      <c r="B943" s="242"/>
      <c r="C943" s="243"/>
      <c r="D943" s="229" t="s">
        <v>232</v>
      </c>
      <c r="E943" s="244" t="s">
        <v>21</v>
      </c>
      <c r="F943" s="245" t="s">
        <v>1214</v>
      </c>
      <c r="G943" s="243"/>
      <c r="H943" s="246">
        <v>-21.84</v>
      </c>
      <c r="I943" s="247"/>
      <c r="J943" s="243"/>
      <c r="K943" s="243"/>
      <c r="L943" s="248"/>
      <c r="M943" s="249"/>
      <c r="N943" s="250"/>
      <c r="O943" s="250"/>
      <c r="P943" s="250"/>
      <c r="Q943" s="250"/>
      <c r="R943" s="250"/>
      <c r="S943" s="250"/>
      <c r="T943" s="251"/>
      <c r="AT943" s="252" t="s">
        <v>232</v>
      </c>
      <c r="AU943" s="252" t="s">
        <v>84</v>
      </c>
      <c r="AV943" s="13" t="s">
        <v>84</v>
      </c>
      <c r="AW943" s="13" t="s">
        <v>35</v>
      </c>
      <c r="AX943" s="13" t="s">
        <v>75</v>
      </c>
      <c r="AY943" s="252" t="s">
        <v>221</v>
      </c>
    </row>
    <row r="944" spans="2:51" s="13" customFormat="1" ht="12">
      <c r="B944" s="242"/>
      <c r="C944" s="243"/>
      <c r="D944" s="229" t="s">
        <v>232</v>
      </c>
      <c r="E944" s="244" t="s">
        <v>21</v>
      </c>
      <c r="F944" s="245" t="s">
        <v>1215</v>
      </c>
      <c r="G944" s="243"/>
      <c r="H944" s="246">
        <v>-0.429</v>
      </c>
      <c r="I944" s="247"/>
      <c r="J944" s="243"/>
      <c r="K944" s="243"/>
      <c r="L944" s="248"/>
      <c r="M944" s="249"/>
      <c r="N944" s="250"/>
      <c r="O944" s="250"/>
      <c r="P944" s="250"/>
      <c r="Q944" s="250"/>
      <c r="R944" s="250"/>
      <c r="S944" s="250"/>
      <c r="T944" s="251"/>
      <c r="AT944" s="252" t="s">
        <v>232</v>
      </c>
      <c r="AU944" s="252" t="s">
        <v>84</v>
      </c>
      <c r="AV944" s="13" t="s">
        <v>84</v>
      </c>
      <c r="AW944" s="13" t="s">
        <v>35</v>
      </c>
      <c r="AX944" s="13" t="s">
        <v>75</v>
      </c>
      <c r="AY944" s="252" t="s">
        <v>221</v>
      </c>
    </row>
    <row r="945" spans="2:51" s="13" customFormat="1" ht="12">
      <c r="B945" s="242"/>
      <c r="C945" s="243"/>
      <c r="D945" s="229" t="s">
        <v>232</v>
      </c>
      <c r="E945" s="244" t="s">
        <v>21</v>
      </c>
      <c r="F945" s="245" t="s">
        <v>1216</v>
      </c>
      <c r="G945" s="243"/>
      <c r="H945" s="246">
        <v>-0.924</v>
      </c>
      <c r="I945" s="247"/>
      <c r="J945" s="243"/>
      <c r="K945" s="243"/>
      <c r="L945" s="248"/>
      <c r="M945" s="249"/>
      <c r="N945" s="250"/>
      <c r="O945" s="250"/>
      <c r="P945" s="250"/>
      <c r="Q945" s="250"/>
      <c r="R945" s="250"/>
      <c r="S945" s="250"/>
      <c r="T945" s="251"/>
      <c r="AT945" s="252" t="s">
        <v>232</v>
      </c>
      <c r="AU945" s="252" t="s">
        <v>84</v>
      </c>
      <c r="AV945" s="13" t="s">
        <v>84</v>
      </c>
      <c r="AW945" s="13" t="s">
        <v>35</v>
      </c>
      <c r="AX945" s="13" t="s">
        <v>75</v>
      </c>
      <c r="AY945" s="252" t="s">
        <v>221</v>
      </c>
    </row>
    <row r="946" spans="2:51" s="13" customFormat="1" ht="12">
      <c r="B946" s="242"/>
      <c r="C946" s="243"/>
      <c r="D946" s="229" t="s">
        <v>232</v>
      </c>
      <c r="E946" s="244" t="s">
        <v>21</v>
      </c>
      <c r="F946" s="245" t="s">
        <v>1217</v>
      </c>
      <c r="G946" s="243"/>
      <c r="H946" s="246">
        <v>-15.576</v>
      </c>
      <c r="I946" s="247"/>
      <c r="J946" s="243"/>
      <c r="K946" s="243"/>
      <c r="L946" s="248"/>
      <c r="M946" s="249"/>
      <c r="N946" s="250"/>
      <c r="O946" s="250"/>
      <c r="P946" s="250"/>
      <c r="Q946" s="250"/>
      <c r="R946" s="250"/>
      <c r="S946" s="250"/>
      <c r="T946" s="251"/>
      <c r="AT946" s="252" t="s">
        <v>232</v>
      </c>
      <c r="AU946" s="252" t="s">
        <v>84</v>
      </c>
      <c r="AV946" s="13" t="s">
        <v>84</v>
      </c>
      <c r="AW946" s="13" t="s">
        <v>35</v>
      </c>
      <c r="AX946" s="13" t="s">
        <v>75</v>
      </c>
      <c r="AY946" s="252" t="s">
        <v>221</v>
      </c>
    </row>
    <row r="947" spans="2:51" s="13" customFormat="1" ht="12">
      <c r="B947" s="242"/>
      <c r="C947" s="243"/>
      <c r="D947" s="229" t="s">
        <v>232</v>
      </c>
      <c r="E947" s="244" t="s">
        <v>21</v>
      </c>
      <c r="F947" s="245" t="s">
        <v>1218</v>
      </c>
      <c r="G947" s="243"/>
      <c r="H947" s="246">
        <v>-2.761</v>
      </c>
      <c r="I947" s="247"/>
      <c r="J947" s="243"/>
      <c r="K947" s="243"/>
      <c r="L947" s="248"/>
      <c r="M947" s="249"/>
      <c r="N947" s="250"/>
      <c r="O947" s="250"/>
      <c r="P947" s="250"/>
      <c r="Q947" s="250"/>
      <c r="R947" s="250"/>
      <c r="S947" s="250"/>
      <c r="T947" s="251"/>
      <c r="AT947" s="252" t="s">
        <v>232</v>
      </c>
      <c r="AU947" s="252" t="s">
        <v>84</v>
      </c>
      <c r="AV947" s="13" t="s">
        <v>84</v>
      </c>
      <c r="AW947" s="13" t="s">
        <v>35</v>
      </c>
      <c r="AX947" s="13" t="s">
        <v>75</v>
      </c>
      <c r="AY947" s="252" t="s">
        <v>221</v>
      </c>
    </row>
    <row r="948" spans="2:51" s="13" customFormat="1" ht="12">
      <c r="B948" s="242"/>
      <c r="C948" s="243"/>
      <c r="D948" s="229" t="s">
        <v>232</v>
      </c>
      <c r="E948" s="244" t="s">
        <v>21</v>
      </c>
      <c r="F948" s="245" t="s">
        <v>1219</v>
      </c>
      <c r="G948" s="243"/>
      <c r="H948" s="246">
        <v>-22.09</v>
      </c>
      <c r="I948" s="247"/>
      <c r="J948" s="243"/>
      <c r="K948" s="243"/>
      <c r="L948" s="248"/>
      <c r="M948" s="249"/>
      <c r="N948" s="250"/>
      <c r="O948" s="250"/>
      <c r="P948" s="250"/>
      <c r="Q948" s="250"/>
      <c r="R948" s="250"/>
      <c r="S948" s="250"/>
      <c r="T948" s="251"/>
      <c r="AT948" s="252" t="s">
        <v>232</v>
      </c>
      <c r="AU948" s="252" t="s">
        <v>84</v>
      </c>
      <c r="AV948" s="13" t="s">
        <v>84</v>
      </c>
      <c r="AW948" s="13" t="s">
        <v>35</v>
      </c>
      <c r="AX948" s="13" t="s">
        <v>75</v>
      </c>
      <c r="AY948" s="252" t="s">
        <v>221</v>
      </c>
    </row>
    <row r="949" spans="2:51" s="13" customFormat="1" ht="12">
      <c r="B949" s="242"/>
      <c r="C949" s="243"/>
      <c r="D949" s="229" t="s">
        <v>232</v>
      </c>
      <c r="E949" s="244" t="s">
        <v>21</v>
      </c>
      <c r="F949" s="245" t="s">
        <v>1220</v>
      </c>
      <c r="G949" s="243"/>
      <c r="H949" s="246">
        <v>-3.115</v>
      </c>
      <c r="I949" s="247"/>
      <c r="J949" s="243"/>
      <c r="K949" s="243"/>
      <c r="L949" s="248"/>
      <c r="M949" s="249"/>
      <c r="N949" s="250"/>
      <c r="O949" s="250"/>
      <c r="P949" s="250"/>
      <c r="Q949" s="250"/>
      <c r="R949" s="250"/>
      <c r="S949" s="250"/>
      <c r="T949" s="251"/>
      <c r="AT949" s="252" t="s">
        <v>232</v>
      </c>
      <c r="AU949" s="252" t="s">
        <v>84</v>
      </c>
      <c r="AV949" s="13" t="s">
        <v>84</v>
      </c>
      <c r="AW949" s="13" t="s">
        <v>35</v>
      </c>
      <c r="AX949" s="13" t="s">
        <v>75</v>
      </c>
      <c r="AY949" s="252" t="s">
        <v>221</v>
      </c>
    </row>
    <row r="950" spans="2:51" s="13" customFormat="1" ht="12">
      <c r="B950" s="242"/>
      <c r="C950" s="243"/>
      <c r="D950" s="229" t="s">
        <v>232</v>
      </c>
      <c r="E950" s="244" t="s">
        <v>21</v>
      </c>
      <c r="F950" s="245" t="s">
        <v>1221</v>
      </c>
      <c r="G950" s="243"/>
      <c r="H950" s="246">
        <v>-11.045</v>
      </c>
      <c r="I950" s="247"/>
      <c r="J950" s="243"/>
      <c r="K950" s="243"/>
      <c r="L950" s="248"/>
      <c r="M950" s="249"/>
      <c r="N950" s="250"/>
      <c r="O950" s="250"/>
      <c r="P950" s="250"/>
      <c r="Q950" s="250"/>
      <c r="R950" s="250"/>
      <c r="S950" s="250"/>
      <c r="T950" s="251"/>
      <c r="AT950" s="252" t="s">
        <v>232</v>
      </c>
      <c r="AU950" s="252" t="s">
        <v>84</v>
      </c>
      <c r="AV950" s="13" t="s">
        <v>84</v>
      </c>
      <c r="AW950" s="13" t="s">
        <v>35</v>
      </c>
      <c r="AX950" s="13" t="s">
        <v>75</v>
      </c>
      <c r="AY950" s="252" t="s">
        <v>221</v>
      </c>
    </row>
    <row r="951" spans="2:51" s="14" customFormat="1" ht="12">
      <c r="B951" s="253"/>
      <c r="C951" s="254"/>
      <c r="D951" s="229" t="s">
        <v>232</v>
      </c>
      <c r="E951" s="255" t="s">
        <v>21</v>
      </c>
      <c r="F951" s="256" t="s">
        <v>235</v>
      </c>
      <c r="G951" s="254"/>
      <c r="H951" s="257">
        <v>2484.555</v>
      </c>
      <c r="I951" s="258"/>
      <c r="J951" s="254"/>
      <c r="K951" s="254"/>
      <c r="L951" s="259"/>
      <c r="M951" s="260"/>
      <c r="N951" s="261"/>
      <c r="O951" s="261"/>
      <c r="P951" s="261"/>
      <c r="Q951" s="261"/>
      <c r="R951" s="261"/>
      <c r="S951" s="261"/>
      <c r="T951" s="262"/>
      <c r="AT951" s="263" t="s">
        <v>232</v>
      </c>
      <c r="AU951" s="263" t="s">
        <v>84</v>
      </c>
      <c r="AV951" s="14" t="s">
        <v>228</v>
      </c>
      <c r="AW951" s="14" t="s">
        <v>35</v>
      </c>
      <c r="AX951" s="14" t="s">
        <v>82</v>
      </c>
      <c r="AY951" s="263" t="s">
        <v>221</v>
      </c>
    </row>
    <row r="952" spans="2:65" s="1" customFormat="1" ht="16.5" customHeight="1">
      <c r="B952" s="39"/>
      <c r="C952" s="275" t="s">
        <v>1222</v>
      </c>
      <c r="D952" s="275" t="s">
        <v>426</v>
      </c>
      <c r="E952" s="276" t="s">
        <v>1223</v>
      </c>
      <c r="F952" s="277" t="s">
        <v>1224</v>
      </c>
      <c r="G952" s="278" t="s">
        <v>358</v>
      </c>
      <c r="H952" s="279">
        <v>2534.246</v>
      </c>
      <c r="I952" s="280"/>
      <c r="J952" s="281">
        <f>ROUND(I952*H952,2)</f>
        <v>0</v>
      </c>
      <c r="K952" s="277" t="s">
        <v>227</v>
      </c>
      <c r="L952" s="282"/>
      <c r="M952" s="283" t="s">
        <v>21</v>
      </c>
      <c r="N952" s="284" t="s">
        <v>46</v>
      </c>
      <c r="O952" s="80"/>
      <c r="P952" s="226">
        <f>O952*H952</f>
        <v>0</v>
      </c>
      <c r="Q952" s="226">
        <v>0.0018</v>
      </c>
      <c r="R952" s="226">
        <f>Q952*H952</f>
        <v>4.5616428</v>
      </c>
      <c r="S952" s="226">
        <v>0</v>
      </c>
      <c r="T952" s="227">
        <f>S952*H952</f>
        <v>0</v>
      </c>
      <c r="AR952" s="18" t="s">
        <v>460</v>
      </c>
      <c r="AT952" s="18" t="s">
        <v>426</v>
      </c>
      <c r="AU952" s="18" t="s">
        <v>84</v>
      </c>
      <c r="AY952" s="18" t="s">
        <v>221</v>
      </c>
      <c r="BE952" s="228">
        <f>IF(N952="základní",J952,0)</f>
        <v>0</v>
      </c>
      <c r="BF952" s="228">
        <f>IF(N952="snížená",J952,0)</f>
        <v>0</v>
      </c>
      <c r="BG952" s="228">
        <f>IF(N952="zákl. přenesená",J952,0)</f>
        <v>0</v>
      </c>
      <c r="BH952" s="228">
        <f>IF(N952="sníž. přenesená",J952,0)</f>
        <v>0</v>
      </c>
      <c r="BI952" s="228">
        <f>IF(N952="nulová",J952,0)</f>
        <v>0</v>
      </c>
      <c r="BJ952" s="18" t="s">
        <v>82</v>
      </c>
      <c r="BK952" s="228">
        <f>ROUND(I952*H952,2)</f>
        <v>0</v>
      </c>
      <c r="BL952" s="18" t="s">
        <v>350</v>
      </c>
      <c r="BM952" s="18" t="s">
        <v>1225</v>
      </c>
    </row>
    <row r="953" spans="2:51" s="13" customFormat="1" ht="12">
      <c r="B953" s="242"/>
      <c r="C953" s="243"/>
      <c r="D953" s="229" t="s">
        <v>232</v>
      </c>
      <c r="E953" s="244" t="s">
        <v>21</v>
      </c>
      <c r="F953" s="245" t="s">
        <v>1226</v>
      </c>
      <c r="G953" s="243"/>
      <c r="H953" s="246">
        <v>2484.555</v>
      </c>
      <c r="I953" s="247"/>
      <c r="J953" s="243"/>
      <c r="K953" s="243"/>
      <c r="L953" s="248"/>
      <c r="M953" s="249"/>
      <c r="N953" s="250"/>
      <c r="O953" s="250"/>
      <c r="P953" s="250"/>
      <c r="Q953" s="250"/>
      <c r="R953" s="250"/>
      <c r="S953" s="250"/>
      <c r="T953" s="251"/>
      <c r="AT953" s="252" t="s">
        <v>232</v>
      </c>
      <c r="AU953" s="252" t="s">
        <v>84</v>
      </c>
      <c r="AV953" s="13" t="s">
        <v>84</v>
      </c>
      <c r="AW953" s="13" t="s">
        <v>35</v>
      </c>
      <c r="AX953" s="13" t="s">
        <v>75</v>
      </c>
      <c r="AY953" s="252" t="s">
        <v>221</v>
      </c>
    </row>
    <row r="954" spans="2:51" s="14" customFormat="1" ht="12">
      <c r="B954" s="253"/>
      <c r="C954" s="254"/>
      <c r="D954" s="229" t="s">
        <v>232</v>
      </c>
      <c r="E954" s="255" t="s">
        <v>21</v>
      </c>
      <c r="F954" s="256" t="s">
        <v>235</v>
      </c>
      <c r="G954" s="254"/>
      <c r="H954" s="257">
        <v>2484.555</v>
      </c>
      <c r="I954" s="258"/>
      <c r="J954" s="254"/>
      <c r="K954" s="254"/>
      <c r="L954" s="259"/>
      <c r="M954" s="260"/>
      <c r="N954" s="261"/>
      <c r="O954" s="261"/>
      <c r="P954" s="261"/>
      <c r="Q954" s="261"/>
      <c r="R954" s="261"/>
      <c r="S954" s="261"/>
      <c r="T954" s="262"/>
      <c r="AT954" s="263" t="s">
        <v>232</v>
      </c>
      <c r="AU954" s="263" t="s">
        <v>84</v>
      </c>
      <c r="AV954" s="14" t="s">
        <v>228</v>
      </c>
      <c r="AW954" s="14" t="s">
        <v>35</v>
      </c>
      <c r="AX954" s="14" t="s">
        <v>82</v>
      </c>
      <c r="AY954" s="263" t="s">
        <v>221</v>
      </c>
    </row>
    <row r="955" spans="2:51" s="13" customFormat="1" ht="12">
      <c r="B955" s="242"/>
      <c r="C955" s="243"/>
      <c r="D955" s="229" t="s">
        <v>232</v>
      </c>
      <c r="E955" s="243"/>
      <c r="F955" s="245" t="s">
        <v>1227</v>
      </c>
      <c r="G955" s="243"/>
      <c r="H955" s="246">
        <v>2534.246</v>
      </c>
      <c r="I955" s="247"/>
      <c r="J955" s="243"/>
      <c r="K955" s="243"/>
      <c r="L955" s="248"/>
      <c r="M955" s="249"/>
      <c r="N955" s="250"/>
      <c r="O955" s="250"/>
      <c r="P955" s="250"/>
      <c r="Q955" s="250"/>
      <c r="R955" s="250"/>
      <c r="S955" s="250"/>
      <c r="T955" s="251"/>
      <c r="AT955" s="252" t="s">
        <v>232</v>
      </c>
      <c r="AU955" s="252" t="s">
        <v>84</v>
      </c>
      <c r="AV955" s="13" t="s">
        <v>84</v>
      </c>
      <c r="AW955" s="13" t="s">
        <v>4</v>
      </c>
      <c r="AX955" s="13" t="s">
        <v>82</v>
      </c>
      <c r="AY955" s="252" t="s">
        <v>221</v>
      </c>
    </row>
    <row r="956" spans="2:65" s="1" customFormat="1" ht="22.5" customHeight="1">
      <c r="B956" s="39"/>
      <c r="C956" s="217" t="s">
        <v>1228</v>
      </c>
      <c r="D956" s="217" t="s">
        <v>223</v>
      </c>
      <c r="E956" s="218" t="s">
        <v>1229</v>
      </c>
      <c r="F956" s="219" t="s">
        <v>1230</v>
      </c>
      <c r="G956" s="220" t="s">
        <v>358</v>
      </c>
      <c r="H956" s="221">
        <v>702.66</v>
      </c>
      <c r="I956" s="222"/>
      <c r="J956" s="223">
        <f>ROUND(I956*H956,2)</f>
        <v>0</v>
      </c>
      <c r="K956" s="219" t="s">
        <v>227</v>
      </c>
      <c r="L956" s="44"/>
      <c r="M956" s="224" t="s">
        <v>21</v>
      </c>
      <c r="N956" s="225" t="s">
        <v>46</v>
      </c>
      <c r="O956" s="80"/>
      <c r="P956" s="226">
        <f>O956*H956</f>
        <v>0</v>
      </c>
      <c r="Q956" s="226">
        <v>0</v>
      </c>
      <c r="R956" s="226">
        <f>Q956*H956</f>
        <v>0</v>
      </c>
      <c r="S956" s="226">
        <v>0</v>
      </c>
      <c r="T956" s="227">
        <f>S956*H956</f>
        <v>0</v>
      </c>
      <c r="AR956" s="18" t="s">
        <v>350</v>
      </c>
      <c r="AT956" s="18" t="s">
        <v>223</v>
      </c>
      <c r="AU956" s="18" t="s">
        <v>84</v>
      </c>
      <c r="AY956" s="18" t="s">
        <v>221</v>
      </c>
      <c r="BE956" s="228">
        <f>IF(N956="základní",J956,0)</f>
        <v>0</v>
      </c>
      <c r="BF956" s="228">
        <f>IF(N956="snížená",J956,0)</f>
        <v>0</v>
      </c>
      <c r="BG956" s="228">
        <f>IF(N956="zákl. přenesená",J956,0)</f>
        <v>0</v>
      </c>
      <c r="BH956" s="228">
        <f>IF(N956="sníž. přenesená",J956,0)</f>
        <v>0</v>
      </c>
      <c r="BI956" s="228">
        <f>IF(N956="nulová",J956,0)</f>
        <v>0</v>
      </c>
      <c r="BJ956" s="18" t="s">
        <v>82</v>
      </c>
      <c r="BK956" s="228">
        <f>ROUND(I956*H956,2)</f>
        <v>0</v>
      </c>
      <c r="BL956" s="18" t="s">
        <v>350</v>
      </c>
      <c r="BM956" s="18" t="s">
        <v>1231</v>
      </c>
    </row>
    <row r="957" spans="2:51" s="12" customFormat="1" ht="12">
      <c r="B957" s="232"/>
      <c r="C957" s="233"/>
      <c r="D957" s="229" t="s">
        <v>232</v>
      </c>
      <c r="E957" s="234" t="s">
        <v>21</v>
      </c>
      <c r="F957" s="235" t="s">
        <v>503</v>
      </c>
      <c r="G957" s="233"/>
      <c r="H957" s="234" t="s">
        <v>21</v>
      </c>
      <c r="I957" s="236"/>
      <c r="J957" s="233"/>
      <c r="K957" s="233"/>
      <c r="L957" s="237"/>
      <c r="M957" s="238"/>
      <c r="N957" s="239"/>
      <c r="O957" s="239"/>
      <c r="P957" s="239"/>
      <c r="Q957" s="239"/>
      <c r="R957" s="239"/>
      <c r="S957" s="239"/>
      <c r="T957" s="240"/>
      <c r="AT957" s="241" t="s">
        <v>232</v>
      </c>
      <c r="AU957" s="241" t="s">
        <v>84</v>
      </c>
      <c r="AV957" s="12" t="s">
        <v>82</v>
      </c>
      <c r="AW957" s="12" t="s">
        <v>35</v>
      </c>
      <c r="AX957" s="12" t="s">
        <v>75</v>
      </c>
      <c r="AY957" s="241" t="s">
        <v>221</v>
      </c>
    </row>
    <row r="958" spans="2:51" s="13" customFormat="1" ht="12">
      <c r="B958" s="242"/>
      <c r="C958" s="243"/>
      <c r="D958" s="229" t="s">
        <v>232</v>
      </c>
      <c r="E958" s="244" t="s">
        <v>21</v>
      </c>
      <c r="F958" s="245" t="s">
        <v>504</v>
      </c>
      <c r="G958" s="243"/>
      <c r="H958" s="246">
        <v>702.66</v>
      </c>
      <c r="I958" s="247"/>
      <c r="J958" s="243"/>
      <c r="K958" s="243"/>
      <c r="L958" s="248"/>
      <c r="M958" s="249"/>
      <c r="N958" s="250"/>
      <c r="O958" s="250"/>
      <c r="P958" s="250"/>
      <c r="Q958" s="250"/>
      <c r="R958" s="250"/>
      <c r="S958" s="250"/>
      <c r="T958" s="251"/>
      <c r="AT958" s="252" t="s">
        <v>232</v>
      </c>
      <c r="AU958" s="252" t="s">
        <v>84</v>
      </c>
      <c r="AV958" s="13" t="s">
        <v>84</v>
      </c>
      <c r="AW958" s="13" t="s">
        <v>35</v>
      </c>
      <c r="AX958" s="13" t="s">
        <v>75</v>
      </c>
      <c r="AY958" s="252" t="s">
        <v>221</v>
      </c>
    </row>
    <row r="959" spans="2:51" s="14" customFormat="1" ht="12">
      <c r="B959" s="253"/>
      <c r="C959" s="254"/>
      <c r="D959" s="229" t="s">
        <v>232</v>
      </c>
      <c r="E959" s="255" t="s">
        <v>21</v>
      </c>
      <c r="F959" s="256" t="s">
        <v>235</v>
      </c>
      <c r="G959" s="254"/>
      <c r="H959" s="257">
        <v>702.66</v>
      </c>
      <c r="I959" s="258"/>
      <c r="J959" s="254"/>
      <c r="K959" s="254"/>
      <c r="L959" s="259"/>
      <c r="M959" s="260"/>
      <c r="N959" s="261"/>
      <c r="O959" s="261"/>
      <c r="P959" s="261"/>
      <c r="Q959" s="261"/>
      <c r="R959" s="261"/>
      <c r="S959" s="261"/>
      <c r="T959" s="262"/>
      <c r="AT959" s="263" t="s">
        <v>232</v>
      </c>
      <c r="AU959" s="263" t="s">
        <v>84</v>
      </c>
      <c r="AV959" s="14" t="s">
        <v>228</v>
      </c>
      <c r="AW959" s="14" t="s">
        <v>35</v>
      </c>
      <c r="AX959" s="14" t="s">
        <v>82</v>
      </c>
      <c r="AY959" s="263" t="s">
        <v>221</v>
      </c>
    </row>
    <row r="960" spans="2:65" s="1" customFormat="1" ht="16.5" customHeight="1">
      <c r="B960" s="39"/>
      <c r="C960" s="275" t="s">
        <v>1232</v>
      </c>
      <c r="D960" s="275" t="s">
        <v>426</v>
      </c>
      <c r="E960" s="276" t="s">
        <v>1233</v>
      </c>
      <c r="F960" s="277" t="s">
        <v>1234</v>
      </c>
      <c r="G960" s="278" t="s">
        <v>358</v>
      </c>
      <c r="H960" s="279">
        <v>772.926</v>
      </c>
      <c r="I960" s="280"/>
      <c r="J960" s="281">
        <f>ROUND(I960*H960,2)</f>
        <v>0</v>
      </c>
      <c r="K960" s="277" t="s">
        <v>227</v>
      </c>
      <c r="L960" s="282"/>
      <c r="M960" s="283" t="s">
        <v>21</v>
      </c>
      <c r="N960" s="284" t="s">
        <v>46</v>
      </c>
      <c r="O960" s="80"/>
      <c r="P960" s="226">
        <f>O960*H960</f>
        <v>0</v>
      </c>
      <c r="Q960" s="226">
        <v>0.0004</v>
      </c>
      <c r="R960" s="226">
        <f>Q960*H960</f>
        <v>0.3091704</v>
      </c>
      <c r="S960" s="226">
        <v>0</v>
      </c>
      <c r="T960" s="227">
        <f>S960*H960</f>
        <v>0</v>
      </c>
      <c r="AR960" s="18" t="s">
        <v>460</v>
      </c>
      <c r="AT960" s="18" t="s">
        <v>426</v>
      </c>
      <c r="AU960" s="18" t="s">
        <v>84</v>
      </c>
      <c r="AY960" s="18" t="s">
        <v>221</v>
      </c>
      <c r="BE960" s="228">
        <f>IF(N960="základní",J960,0)</f>
        <v>0</v>
      </c>
      <c r="BF960" s="228">
        <f>IF(N960="snížená",J960,0)</f>
        <v>0</v>
      </c>
      <c r="BG960" s="228">
        <f>IF(N960="zákl. přenesená",J960,0)</f>
        <v>0</v>
      </c>
      <c r="BH960" s="228">
        <f>IF(N960="sníž. přenesená",J960,0)</f>
        <v>0</v>
      </c>
      <c r="BI960" s="228">
        <f>IF(N960="nulová",J960,0)</f>
        <v>0</v>
      </c>
      <c r="BJ960" s="18" t="s">
        <v>82</v>
      </c>
      <c r="BK960" s="228">
        <f>ROUND(I960*H960,2)</f>
        <v>0</v>
      </c>
      <c r="BL960" s="18" t="s">
        <v>350</v>
      </c>
      <c r="BM960" s="18" t="s">
        <v>1235</v>
      </c>
    </row>
    <row r="961" spans="2:51" s="13" customFormat="1" ht="12">
      <c r="B961" s="242"/>
      <c r="C961" s="243"/>
      <c r="D961" s="229" t="s">
        <v>232</v>
      </c>
      <c r="E961" s="243"/>
      <c r="F961" s="245" t="s">
        <v>1236</v>
      </c>
      <c r="G961" s="243"/>
      <c r="H961" s="246">
        <v>772.926</v>
      </c>
      <c r="I961" s="247"/>
      <c r="J961" s="243"/>
      <c r="K961" s="243"/>
      <c r="L961" s="248"/>
      <c r="M961" s="249"/>
      <c r="N961" s="250"/>
      <c r="O961" s="250"/>
      <c r="P961" s="250"/>
      <c r="Q961" s="250"/>
      <c r="R961" s="250"/>
      <c r="S961" s="250"/>
      <c r="T961" s="251"/>
      <c r="AT961" s="252" t="s">
        <v>232</v>
      </c>
      <c r="AU961" s="252" t="s">
        <v>84</v>
      </c>
      <c r="AV961" s="13" t="s">
        <v>84</v>
      </c>
      <c r="AW961" s="13" t="s">
        <v>4</v>
      </c>
      <c r="AX961" s="13" t="s">
        <v>82</v>
      </c>
      <c r="AY961" s="252" t="s">
        <v>221</v>
      </c>
    </row>
    <row r="962" spans="2:65" s="1" customFormat="1" ht="22.5" customHeight="1">
      <c r="B962" s="39"/>
      <c r="C962" s="217" t="s">
        <v>1237</v>
      </c>
      <c r="D962" s="217" t="s">
        <v>223</v>
      </c>
      <c r="E962" s="218" t="s">
        <v>1238</v>
      </c>
      <c r="F962" s="219" t="s">
        <v>1239</v>
      </c>
      <c r="G962" s="220" t="s">
        <v>358</v>
      </c>
      <c r="H962" s="221">
        <v>36.311</v>
      </c>
      <c r="I962" s="222"/>
      <c r="J962" s="223">
        <f>ROUND(I962*H962,2)</f>
        <v>0</v>
      </c>
      <c r="K962" s="219" t="s">
        <v>227</v>
      </c>
      <c r="L962" s="44"/>
      <c r="M962" s="224" t="s">
        <v>21</v>
      </c>
      <c r="N962" s="225" t="s">
        <v>46</v>
      </c>
      <c r="O962" s="80"/>
      <c r="P962" s="226">
        <f>O962*H962</f>
        <v>0</v>
      </c>
      <c r="Q962" s="226">
        <v>1E-05</v>
      </c>
      <c r="R962" s="226">
        <f>Q962*H962</f>
        <v>0.00036311000000000004</v>
      </c>
      <c r="S962" s="226">
        <v>0</v>
      </c>
      <c r="T962" s="227">
        <f>S962*H962</f>
        <v>0</v>
      </c>
      <c r="AR962" s="18" t="s">
        <v>350</v>
      </c>
      <c r="AT962" s="18" t="s">
        <v>223</v>
      </c>
      <c r="AU962" s="18" t="s">
        <v>84</v>
      </c>
      <c r="AY962" s="18" t="s">
        <v>221</v>
      </c>
      <c r="BE962" s="228">
        <f>IF(N962="základní",J962,0)</f>
        <v>0</v>
      </c>
      <c r="BF962" s="228">
        <f>IF(N962="snížená",J962,0)</f>
        <v>0</v>
      </c>
      <c r="BG962" s="228">
        <f>IF(N962="zákl. přenesená",J962,0)</f>
        <v>0</v>
      </c>
      <c r="BH962" s="228">
        <f>IF(N962="sníž. přenesená",J962,0)</f>
        <v>0</v>
      </c>
      <c r="BI962" s="228">
        <f>IF(N962="nulová",J962,0)</f>
        <v>0</v>
      </c>
      <c r="BJ962" s="18" t="s">
        <v>82</v>
      </c>
      <c r="BK962" s="228">
        <f>ROUND(I962*H962,2)</f>
        <v>0</v>
      </c>
      <c r="BL962" s="18" t="s">
        <v>350</v>
      </c>
      <c r="BM962" s="18" t="s">
        <v>1240</v>
      </c>
    </row>
    <row r="963" spans="2:51" s="12" customFormat="1" ht="12">
      <c r="B963" s="232"/>
      <c r="C963" s="233"/>
      <c r="D963" s="229" t="s">
        <v>232</v>
      </c>
      <c r="E963" s="234" t="s">
        <v>21</v>
      </c>
      <c r="F963" s="235" t="s">
        <v>251</v>
      </c>
      <c r="G963" s="233"/>
      <c r="H963" s="234" t="s">
        <v>21</v>
      </c>
      <c r="I963" s="236"/>
      <c r="J963" s="233"/>
      <c r="K963" s="233"/>
      <c r="L963" s="237"/>
      <c r="M963" s="238"/>
      <c r="N963" s="239"/>
      <c r="O963" s="239"/>
      <c r="P963" s="239"/>
      <c r="Q963" s="239"/>
      <c r="R963" s="239"/>
      <c r="S963" s="239"/>
      <c r="T963" s="240"/>
      <c r="AT963" s="241" t="s">
        <v>232</v>
      </c>
      <c r="AU963" s="241" t="s">
        <v>84</v>
      </c>
      <c r="AV963" s="12" t="s">
        <v>82</v>
      </c>
      <c r="AW963" s="12" t="s">
        <v>35</v>
      </c>
      <c r="AX963" s="12" t="s">
        <v>75</v>
      </c>
      <c r="AY963" s="241" t="s">
        <v>221</v>
      </c>
    </row>
    <row r="964" spans="2:51" s="13" customFormat="1" ht="12">
      <c r="B964" s="242"/>
      <c r="C964" s="243"/>
      <c r="D964" s="229" t="s">
        <v>232</v>
      </c>
      <c r="E964" s="244" t="s">
        <v>21</v>
      </c>
      <c r="F964" s="245" t="s">
        <v>1185</v>
      </c>
      <c r="G964" s="243"/>
      <c r="H964" s="246">
        <v>9.36</v>
      </c>
      <c r="I964" s="247"/>
      <c r="J964" s="243"/>
      <c r="K964" s="243"/>
      <c r="L964" s="248"/>
      <c r="M964" s="249"/>
      <c r="N964" s="250"/>
      <c r="O964" s="250"/>
      <c r="P964" s="250"/>
      <c r="Q964" s="250"/>
      <c r="R964" s="250"/>
      <c r="S964" s="250"/>
      <c r="T964" s="251"/>
      <c r="AT964" s="252" t="s">
        <v>232</v>
      </c>
      <c r="AU964" s="252" t="s">
        <v>84</v>
      </c>
      <c r="AV964" s="13" t="s">
        <v>84</v>
      </c>
      <c r="AW964" s="13" t="s">
        <v>35</v>
      </c>
      <c r="AX964" s="13" t="s">
        <v>75</v>
      </c>
      <c r="AY964" s="252" t="s">
        <v>221</v>
      </c>
    </row>
    <row r="965" spans="2:51" s="12" customFormat="1" ht="12">
      <c r="B965" s="232"/>
      <c r="C965" s="233"/>
      <c r="D965" s="229" t="s">
        <v>232</v>
      </c>
      <c r="E965" s="234" t="s">
        <v>21</v>
      </c>
      <c r="F965" s="235" t="s">
        <v>1122</v>
      </c>
      <c r="G965" s="233"/>
      <c r="H965" s="234" t="s">
        <v>21</v>
      </c>
      <c r="I965" s="236"/>
      <c r="J965" s="233"/>
      <c r="K965" s="233"/>
      <c r="L965" s="237"/>
      <c r="M965" s="238"/>
      <c r="N965" s="239"/>
      <c r="O965" s="239"/>
      <c r="P965" s="239"/>
      <c r="Q965" s="239"/>
      <c r="R965" s="239"/>
      <c r="S965" s="239"/>
      <c r="T965" s="240"/>
      <c r="AT965" s="241" t="s">
        <v>232</v>
      </c>
      <c r="AU965" s="241" t="s">
        <v>84</v>
      </c>
      <c r="AV965" s="12" t="s">
        <v>82</v>
      </c>
      <c r="AW965" s="12" t="s">
        <v>35</v>
      </c>
      <c r="AX965" s="12" t="s">
        <v>75</v>
      </c>
      <c r="AY965" s="241" t="s">
        <v>221</v>
      </c>
    </row>
    <row r="966" spans="2:51" s="13" customFormat="1" ht="12">
      <c r="B966" s="242"/>
      <c r="C966" s="243"/>
      <c r="D966" s="229" t="s">
        <v>232</v>
      </c>
      <c r="E966" s="244" t="s">
        <v>21</v>
      </c>
      <c r="F966" s="245" t="s">
        <v>1186</v>
      </c>
      <c r="G966" s="243"/>
      <c r="H966" s="246">
        <v>26.951</v>
      </c>
      <c r="I966" s="247"/>
      <c r="J966" s="243"/>
      <c r="K966" s="243"/>
      <c r="L966" s="248"/>
      <c r="M966" s="249"/>
      <c r="N966" s="250"/>
      <c r="O966" s="250"/>
      <c r="P966" s="250"/>
      <c r="Q966" s="250"/>
      <c r="R966" s="250"/>
      <c r="S966" s="250"/>
      <c r="T966" s="251"/>
      <c r="AT966" s="252" t="s">
        <v>232</v>
      </c>
      <c r="AU966" s="252" t="s">
        <v>84</v>
      </c>
      <c r="AV966" s="13" t="s">
        <v>84</v>
      </c>
      <c r="AW966" s="13" t="s">
        <v>35</v>
      </c>
      <c r="AX966" s="13" t="s">
        <v>75</v>
      </c>
      <c r="AY966" s="252" t="s">
        <v>221</v>
      </c>
    </row>
    <row r="967" spans="2:51" s="14" customFormat="1" ht="12">
      <c r="B967" s="253"/>
      <c r="C967" s="254"/>
      <c r="D967" s="229" t="s">
        <v>232</v>
      </c>
      <c r="E967" s="255" t="s">
        <v>21</v>
      </c>
      <c r="F967" s="256" t="s">
        <v>235</v>
      </c>
      <c r="G967" s="254"/>
      <c r="H967" s="257">
        <v>36.311</v>
      </c>
      <c r="I967" s="258"/>
      <c r="J967" s="254"/>
      <c r="K967" s="254"/>
      <c r="L967" s="259"/>
      <c r="M967" s="260"/>
      <c r="N967" s="261"/>
      <c r="O967" s="261"/>
      <c r="P967" s="261"/>
      <c r="Q967" s="261"/>
      <c r="R967" s="261"/>
      <c r="S967" s="261"/>
      <c r="T967" s="262"/>
      <c r="AT967" s="263" t="s">
        <v>232</v>
      </c>
      <c r="AU967" s="263" t="s">
        <v>84</v>
      </c>
      <c r="AV967" s="14" t="s">
        <v>228</v>
      </c>
      <c r="AW967" s="14" t="s">
        <v>35</v>
      </c>
      <c r="AX967" s="14" t="s">
        <v>82</v>
      </c>
      <c r="AY967" s="263" t="s">
        <v>221</v>
      </c>
    </row>
    <row r="968" spans="2:65" s="1" customFormat="1" ht="16.5" customHeight="1">
      <c r="B968" s="39"/>
      <c r="C968" s="275" t="s">
        <v>1241</v>
      </c>
      <c r="D968" s="275" t="s">
        <v>426</v>
      </c>
      <c r="E968" s="276" t="s">
        <v>1242</v>
      </c>
      <c r="F968" s="277" t="s">
        <v>1243</v>
      </c>
      <c r="G968" s="278" t="s">
        <v>358</v>
      </c>
      <c r="H968" s="279">
        <v>39.942</v>
      </c>
      <c r="I968" s="280"/>
      <c r="J968" s="281">
        <f>ROUND(I968*H968,2)</f>
        <v>0</v>
      </c>
      <c r="K968" s="277" t="s">
        <v>227</v>
      </c>
      <c r="L968" s="282"/>
      <c r="M968" s="283" t="s">
        <v>21</v>
      </c>
      <c r="N968" s="284" t="s">
        <v>46</v>
      </c>
      <c r="O968" s="80"/>
      <c r="P968" s="226">
        <f>O968*H968</f>
        <v>0</v>
      </c>
      <c r="Q968" s="226">
        <v>0.00013</v>
      </c>
      <c r="R968" s="226">
        <f>Q968*H968</f>
        <v>0.0051924599999999994</v>
      </c>
      <c r="S968" s="226">
        <v>0</v>
      </c>
      <c r="T968" s="227">
        <f>S968*H968</f>
        <v>0</v>
      </c>
      <c r="AR968" s="18" t="s">
        <v>460</v>
      </c>
      <c r="AT968" s="18" t="s">
        <v>426</v>
      </c>
      <c r="AU968" s="18" t="s">
        <v>84</v>
      </c>
      <c r="AY968" s="18" t="s">
        <v>221</v>
      </c>
      <c r="BE968" s="228">
        <f>IF(N968="základní",J968,0)</f>
        <v>0</v>
      </c>
      <c r="BF968" s="228">
        <f>IF(N968="snížená",J968,0)</f>
        <v>0</v>
      </c>
      <c r="BG968" s="228">
        <f>IF(N968="zákl. přenesená",J968,0)</f>
        <v>0</v>
      </c>
      <c r="BH968" s="228">
        <f>IF(N968="sníž. přenesená",J968,0)</f>
        <v>0</v>
      </c>
      <c r="BI968" s="228">
        <f>IF(N968="nulová",J968,0)</f>
        <v>0</v>
      </c>
      <c r="BJ968" s="18" t="s">
        <v>82</v>
      </c>
      <c r="BK968" s="228">
        <f>ROUND(I968*H968,2)</f>
        <v>0</v>
      </c>
      <c r="BL968" s="18" t="s">
        <v>350</v>
      </c>
      <c r="BM968" s="18" t="s">
        <v>1244</v>
      </c>
    </row>
    <row r="969" spans="2:51" s="13" customFormat="1" ht="12">
      <c r="B969" s="242"/>
      <c r="C969" s="243"/>
      <c r="D969" s="229" t="s">
        <v>232</v>
      </c>
      <c r="E969" s="243"/>
      <c r="F969" s="245" t="s">
        <v>1245</v>
      </c>
      <c r="G969" s="243"/>
      <c r="H969" s="246">
        <v>39.942</v>
      </c>
      <c r="I969" s="247"/>
      <c r="J969" s="243"/>
      <c r="K969" s="243"/>
      <c r="L969" s="248"/>
      <c r="M969" s="249"/>
      <c r="N969" s="250"/>
      <c r="O969" s="250"/>
      <c r="P969" s="250"/>
      <c r="Q969" s="250"/>
      <c r="R969" s="250"/>
      <c r="S969" s="250"/>
      <c r="T969" s="251"/>
      <c r="AT969" s="252" t="s">
        <v>232</v>
      </c>
      <c r="AU969" s="252" t="s">
        <v>84</v>
      </c>
      <c r="AV969" s="13" t="s">
        <v>84</v>
      </c>
      <c r="AW969" s="13" t="s">
        <v>4</v>
      </c>
      <c r="AX969" s="13" t="s">
        <v>82</v>
      </c>
      <c r="AY969" s="252" t="s">
        <v>221</v>
      </c>
    </row>
    <row r="970" spans="2:65" s="1" customFormat="1" ht="22.5" customHeight="1">
      <c r="B970" s="39"/>
      <c r="C970" s="217" t="s">
        <v>1246</v>
      </c>
      <c r="D970" s="217" t="s">
        <v>223</v>
      </c>
      <c r="E970" s="218" t="s">
        <v>1247</v>
      </c>
      <c r="F970" s="219" t="s">
        <v>1248</v>
      </c>
      <c r="G970" s="220" t="s">
        <v>295</v>
      </c>
      <c r="H970" s="221">
        <v>7.804</v>
      </c>
      <c r="I970" s="222"/>
      <c r="J970" s="223">
        <f>ROUND(I970*H970,2)</f>
        <v>0</v>
      </c>
      <c r="K970" s="219" t="s">
        <v>227</v>
      </c>
      <c r="L970" s="44"/>
      <c r="M970" s="224" t="s">
        <v>21</v>
      </c>
      <c r="N970" s="225" t="s">
        <v>46</v>
      </c>
      <c r="O970" s="80"/>
      <c r="P970" s="226">
        <f>O970*H970</f>
        <v>0</v>
      </c>
      <c r="Q970" s="226">
        <v>0</v>
      </c>
      <c r="R970" s="226">
        <f>Q970*H970</f>
        <v>0</v>
      </c>
      <c r="S970" s="226">
        <v>0</v>
      </c>
      <c r="T970" s="227">
        <f>S970*H970</f>
        <v>0</v>
      </c>
      <c r="AR970" s="18" t="s">
        <v>350</v>
      </c>
      <c r="AT970" s="18" t="s">
        <v>223</v>
      </c>
      <c r="AU970" s="18" t="s">
        <v>84</v>
      </c>
      <c r="AY970" s="18" t="s">
        <v>221</v>
      </c>
      <c r="BE970" s="228">
        <f>IF(N970="základní",J970,0)</f>
        <v>0</v>
      </c>
      <c r="BF970" s="228">
        <f>IF(N970="snížená",J970,0)</f>
        <v>0</v>
      </c>
      <c r="BG970" s="228">
        <f>IF(N970="zákl. přenesená",J970,0)</f>
        <v>0</v>
      </c>
      <c r="BH970" s="228">
        <f>IF(N970="sníž. přenesená",J970,0)</f>
        <v>0</v>
      </c>
      <c r="BI970" s="228">
        <f>IF(N970="nulová",J970,0)</f>
        <v>0</v>
      </c>
      <c r="BJ970" s="18" t="s">
        <v>82</v>
      </c>
      <c r="BK970" s="228">
        <f>ROUND(I970*H970,2)</f>
        <v>0</v>
      </c>
      <c r="BL970" s="18" t="s">
        <v>350</v>
      </c>
      <c r="BM970" s="18" t="s">
        <v>1249</v>
      </c>
    </row>
    <row r="971" spans="2:47" s="1" customFormat="1" ht="12">
      <c r="B971" s="39"/>
      <c r="C971" s="40"/>
      <c r="D971" s="229" t="s">
        <v>230</v>
      </c>
      <c r="E971" s="40"/>
      <c r="F971" s="230" t="s">
        <v>1250</v>
      </c>
      <c r="G971" s="40"/>
      <c r="H971" s="40"/>
      <c r="I971" s="144"/>
      <c r="J971" s="40"/>
      <c r="K971" s="40"/>
      <c r="L971" s="44"/>
      <c r="M971" s="231"/>
      <c r="N971" s="80"/>
      <c r="O971" s="80"/>
      <c r="P971" s="80"/>
      <c r="Q971" s="80"/>
      <c r="R971" s="80"/>
      <c r="S971" s="80"/>
      <c r="T971" s="81"/>
      <c r="AT971" s="18" t="s">
        <v>230</v>
      </c>
      <c r="AU971" s="18" t="s">
        <v>84</v>
      </c>
    </row>
    <row r="972" spans="2:63" s="11" customFormat="1" ht="22.8" customHeight="1">
      <c r="B972" s="201"/>
      <c r="C972" s="202"/>
      <c r="D972" s="203" t="s">
        <v>74</v>
      </c>
      <c r="E972" s="215" t="s">
        <v>1251</v>
      </c>
      <c r="F972" s="215" t="s">
        <v>1252</v>
      </c>
      <c r="G972" s="202"/>
      <c r="H972" s="202"/>
      <c r="I972" s="205"/>
      <c r="J972" s="216">
        <f>BK972</f>
        <v>0</v>
      </c>
      <c r="K972" s="202"/>
      <c r="L972" s="207"/>
      <c r="M972" s="208"/>
      <c r="N972" s="209"/>
      <c r="O972" s="209"/>
      <c r="P972" s="210">
        <f>SUM(P973:P974)</f>
        <v>0</v>
      </c>
      <c r="Q972" s="209"/>
      <c r="R972" s="210">
        <f>SUM(R973:R974)</f>
        <v>0.0055000000000000005</v>
      </c>
      <c r="S972" s="209"/>
      <c r="T972" s="211">
        <f>SUM(T973:T974)</f>
        <v>0</v>
      </c>
      <c r="AR972" s="212" t="s">
        <v>84</v>
      </c>
      <c r="AT972" s="213" t="s">
        <v>74</v>
      </c>
      <c r="AU972" s="213" t="s">
        <v>82</v>
      </c>
      <c r="AY972" s="212" t="s">
        <v>221</v>
      </c>
      <c r="BK972" s="214">
        <f>SUM(BK973:BK974)</f>
        <v>0</v>
      </c>
    </row>
    <row r="973" spans="2:65" s="1" customFormat="1" ht="16.5" customHeight="1">
      <c r="B973" s="39"/>
      <c r="C973" s="217" t="s">
        <v>1253</v>
      </c>
      <c r="D973" s="217" t="s">
        <v>223</v>
      </c>
      <c r="E973" s="218" t="s">
        <v>1254</v>
      </c>
      <c r="F973" s="219" t="s">
        <v>1255</v>
      </c>
      <c r="G973" s="220" t="s">
        <v>421</v>
      </c>
      <c r="H973" s="221">
        <v>1</v>
      </c>
      <c r="I973" s="222"/>
      <c r="J973" s="223">
        <f>ROUND(I973*H973,2)</f>
        <v>0</v>
      </c>
      <c r="K973" s="219" t="s">
        <v>227</v>
      </c>
      <c r="L973" s="44"/>
      <c r="M973" s="224" t="s">
        <v>21</v>
      </c>
      <c r="N973" s="225" t="s">
        <v>46</v>
      </c>
      <c r="O973" s="80"/>
      <c r="P973" s="226">
        <f>O973*H973</f>
        <v>0</v>
      </c>
      <c r="Q973" s="226">
        <v>0.0011</v>
      </c>
      <c r="R973" s="226">
        <f>Q973*H973</f>
        <v>0.0011</v>
      </c>
      <c r="S973" s="226">
        <v>0</v>
      </c>
      <c r="T973" s="227">
        <f>S973*H973</f>
        <v>0</v>
      </c>
      <c r="AR973" s="18" t="s">
        <v>350</v>
      </c>
      <c r="AT973" s="18" t="s">
        <v>223</v>
      </c>
      <c r="AU973" s="18" t="s">
        <v>84</v>
      </c>
      <c r="AY973" s="18" t="s">
        <v>221</v>
      </c>
      <c r="BE973" s="228">
        <f>IF(N973="základní",J973,0)</f>
        <v>0</v>
      </c>
      <c r="BF973" s="228">
        <f>IF(N973="snížená",J973,0)</f>
        <v>0</v>
      </c>
      <c r="BG973" s="228">
        <f>IF(N973="zákl. přenesená",J973,0)</f>
        <v>0</v>
      </c>
      <c r="BH973" s="228">
        <f>IF(N973="sníž. přenesená",J973,0)</f>
        <v>0</v>
      </c>
      <c r="BI973" s="228">
        <f>IF(N973="nulová",J973,0)</f>
        <v>0</v>
      </c>
      <c r="BJ973" s="18" t="s">
        <v>82</v>
      </c>
      <c r="BK973" s="228">
        <f>ROUND(I973*H973,2)</f>
        <v>0</v>
      </c>
      <c r="BL973" s="18" t="s">
        <v>350</v>
      </c>
      <c r="BM973" s="18" t="s">
        <v>1256</v>
      </c>
    </row>
    <row r="974" spans="2:65" s="1" customFormat="1" ht="16.5" customHeight="1">
      <c r="B974" s="39"/>
      <c r="C974" s="217" t="s">
        <v>1257</v>
      </c>
      <c r="D974" s="217" t="s">
        <v>223</v>
      </c>
      <c r="E974" s="218" t="s">
        <v>1258</v>
      </c>
      <c r="F974" s="219" t="s">
        <v>1259</v>
      </c>
      <c r="G974" s="220" t="s">
        <v>421</v>
      </c>
      <c r="H974" s="221">
        <v>4</v>
      </c>
      <c r="I974" s="222"/>
      <c r="J974" s="223">
        <f>ROUND(I974*H974,2)</f>
        <v>0</v>
      </c>
      <c r="K974" s="219" t="s">
        <v>227</v>
      </c>
      <c r="L974" s="44"/>
      <c r="M974" s="224" t="s">
        <v>21</v>
      </c>
      <c r="N974" s="225" t="s">
        <v>46</v>
      </c>
      <c r="O974" s="80"/>
      <c r="P974" s="226">
        <f>O974*H974</f>
        <v>0</v>
      </c>
      <c r="Q974" s="226">
        <v>0.0011</v>
      </c>
      <c r="R974" s="226">
        <f>Q974*H974</f>
        <v>0.0044</v>
      </c>
      <c r="S974" s="226">
        <v>0</v>
      </c>
      <c r="T974" s="227">
        <f>S974*H974</f>
        <v>0</v>
      </c>
      <c r="AR974" s="18" t="s">
        <v>350</v>
      </c>
      <c r="AT974" s="18" t="s">
        <v>223</v>
      </c>
      <c r="AU974" s="18" t="s">
        <v>84</v>
      </c>
      <c r="AY974" s="18" t="s">
        <v>221</v>
      </c>
      <c r="BE974" s="228">
        <f>IF(N974="základní",J974,0)</f>
        <v>0</v>
      </c>
      <c r="BF974" s="228">
        <f>IF(N974="snížená",J974,0)</f>
        <v>0</v>
      </c>
      <c r="BG974" s="228">
        <f>IF(N974="zákl. přenesená",J974,0)</f>
        <v>0</v>
      </c>
      <c r="BH974" s="228">
        <f>IF(N974="sníž. přenesená",J974,0)</f>
        <v>0</v>
      </c>
      <c r="BI974" s="228">
        <f>IF(N974="nulová",J974,0)</f>
        <v>0</v>
      </c>
      <c r="BJ974" s="18" t="s">
        <v>82</v>
      </c>
      <c r="BK974" s="228">
        <f>ROUND(I974*H974,2)</f>
        <v>0</v>
      </c>
      <c r="BL974" s="18" t="s">
        <v>350</v>
      </c>
      <c r="BM974" s="18" t="s">
        <v>1260</v>
      </c>
    </row>
    <row r="975" spans="2:63" s="11" customFormat="1" ht="22.8" customHeight="1">
      <c r="B975" s="201"/>
      <c r="C975" s="202"/>
      <c r="D975" s="203" t="s">
        <v>74</v>
      </c>
      <c r="E975" s="215" t="s">
        <v>1261</v>
      </c>
      <c r="F975" s="215" t="s">
        <v>1262</v>
      </c>
      <c r="G975" s="202"/>
      <c r="H975" s="202"/>
      <c r="I975" s="205"/>
      <c r="J975" s="216">
        <f>BK975</f>
        <v>0</v>
      </c>
      <c r="K975" s="202"/>
      <c r="L975" s="207"/>
      <c r="M975" s="208"/>
      <c r="N975" s="209"/>
      <c r="O975" s="209"/>
      <c r="P975" s="210">
        <f>SUM(P976:P984)</f>
        <v>0</v>
      </c>
      <c r="Q975" s="209"/>
      <c r="R975" s="210">
        <f>SUM(R976:R984)</f>
        <v>0.092</v>
      </c>
      <c r="S975" s="209"/>
      <c r="T975" s="211">
        <f>SUM(T976:T984)</f>
        <v>0</v>
      </c>
      <c r="AR975" s="212" t="s">
        <v>84</v>
      </c>
      <c r="AT975" s="213" t="s">
        <v>74</v>
      </c>
      <c r="AU975" s="213" t="s">
        <v>82</v>
      </c>
      <c r="AY975" s="212" t="s">
        <v>221</v>
      </c>
      <c r="BK975" s="214">
        <f>SUM(BK976:BK984)</f>
        <v>0</v>
      </c>
    </row>
    <row r="976" spans="2:65" s="1" customFormat="1" ht="16.5" customHeight="1">
      <c r="B976" s="39"/>
      <c r="C976" s="217" t="s">
        <v>1263</v>
      </c>
      <c r="D976" s="217" t="s">
        <v>223</v>
      </c>
      <c r="E976" s="218" t="s">
        <v>1264</v>
      </c>
      <c r="F976" s="219" t="s">
        <v>1265</v>
      </c>
      <c r="G976" s="220" t="s">
        <v>1266</v>
      </c>
      <c r="H976" s="221">
        <v>12</v>
      </c>
      <c r="I976" s="222"/>
      <c r="J976" s="223">
        <f>ROUND(I976*H976,2)</f>
        <v>0</v>
      </c>
      <c r="K976" s="219" t="s">
        <v>365</v>
      </c>
      <c r="L976" s="44"/>
      <c r="M976" s="224" t="s">
        <v>21</v>
      </c>
      <c r="N976" s="225" t="s">
        <v>46</v>
      </c>
      <c r="O976" s="80"/>
      <c r="P976" s="226">
        <f>O976*H976</f>
        <v>0</v>
      </c>
      <c r="Q976" s="226">
        <v>0</v>
      </c>
      <c r="R976" s="226">
        <f>Q976*H976</f>
        <v>0</v>
      </c>
      <c r="S976" s="226">
        <v>0</v>
      </c>
      <c r="T976" s="227">
        <f>S976*H976</f>
        <v>0</v>
      </c>
      <c r="AR976" s="18" t="s">
        <v>350</v>
      </c>
      <c r="AT976" s="18" t="s">
        <v>223</v>
      </c>
      <c r="AU976" s="18" t="s">
        <v>84</v>
      </c>
      <c r="AY976" s="18" t="s">
        <v>221</v>
      </c>
      <c r="BE976" s="228">
        <f>IF(N976="základní",J976,0)</f>
        <v>0</v>
      </c>
      <c r="BF976" s="228">
        <f>IF(N976="snížená",J976,0)</f>
        <v>0</v>
      </c>
      <c r="BG976" s="228">
        <f>IF(N976="zákl. přenesená",J976,0)</f>
        <v>0</v>
      </c>
      <c r="BH976" s="228">
        <f>IF(N976="sníž. přenesená",J976,0)</f>
        <v>0</v>
      </c>
      <c r="BI976" s="228">
        <f>IF(N976="nulová",J976,0)</f>
        <v>0</v>
      </c>
      <c r="BJ976" s="18" t="s">
        <v>82</v>
      </c>
      <c r="BK976" s="228">
        <f>ROUND(I976*H976,2)</f>
        <v>0</v>
      </c>
      <c r="BL976" s="18" t="s">
        <v>350</v>
      </c>
      <c r="BM976" s="18" t="s">
        <v>1267</v>
      </c>
    </row>
    <row r="977" spans="2:51" s="12" customFormat="1" ht="12">
      <c r="B977" s="232"/>
      <c r="C977" s="233"/>
      <c r="D977" s="229" t="s">
        <v>232</v>
      </c>
      <c r="E977" s="234" t="s">
        <v>21</v>
      </c>
      <c r="F977" s="235" t="s">
        <v>1268</v>
      </c>
      <c r="G977" s="233"/>
      <c r="H977" s="234" t="s">
        <v>21</v>
      </c>
      <c r="I977" s="236"/>
      <c r="J977" s="233"/>
      <c r="K977" s="233"/>
      <c r="L977" s="237"/>
      <c r="M977" s="238"/>
      <c r="N977" s="239"/>
      <c r="O977" s="239"/>
      <c r="P977" s="239"/>
      <c r="Q977" s="239"/>
      <c r="R977" s="239"/>
      <c r="S977" s="239"/>
      <c r="T977" s="240"/>
      <c r="AT977" s="241" t="s">
        <v>232</v>
      </c>
      <c r="AU977" s="241" t="s">
        <v>84</v>
      </c>
      <c r="AV977" s="12" t="s">
        <v>82</v>
      </c>
      <c r="AW977" s="12" t="s">
        <v>35</v>
      </c>
      <c r="AX977" s="12" t="s">
        <v>75</v>
      </c>
      <c r="AY977" s="241" t="s">
        <v>221</v>
      </c>
    </row>
    <row r="978" spans="2:51" s="13" customFormat="1" ht="12">
      <c r="B978" s="242"/>
      <c r="C978" s="243"/>
      <c r="D978" s="229" t="s">
        <v>232</v>
      </c>
      <c r="E978" s="244" t="s">
        <v>21</v>
      </c>
      <c r="F978" s="245" t="s">
        <v>1269</v>
      </c>
      <c r="G978" s="243"/>
      <c r="H978" s="246">
        <v>1</v>
      </c>
      <c r="I978" s="247"/>
      <c r="J978" s="243"/>
      <c r="K978" s="243"/>
      <c r="L978" s="248"/>
      <c r="M978" s="249"/>
      <c r="N978" s="250"/>
      <c r="O978" s="250"/>
      <c r="P978" s="250"/>
      <c r="Q978" s="250"/>
      <c r="R978" s="250"/>
      <c r="S978" s="250"/>
      <c r="T978" s="251"/>
      <c r="AT978" s="252" t="s">
        <v>232</v>
      </c>
      <c r="AU978" s="252" t="s">
        <v>84</v>
      </c>
      <c r="AV978" s="13" t="s">
        <v>84</v>
      </c>
      <c r="AW978" s="13" t="s">
        <v>35</v>
      </c>
      <c r="AX978" s="13" t="s">
        <v>75</v>
      </c>
      <c r="AY978" s="252" t="s">
        <v>221</v>
      </c>
    </row>
    <row r="979" spans="2:51" s="13" customFormat="1" ht="12">
      <c r="B979" s="242"/>
      <c r="C979" s="243"/>
      <c r="D979" s="229" t="s">
        <v>232</v>
      </c>
      <c r="E979" s="244" t="s">
        <v>21</v>
      </c>
      <c r="F979" s="245" t="s">
        <v>1270</v>
      </c>
      <c r="G979" s="243"/>
      <c r="H979" s="246">
        <v>1</v>
      </c>
      <c r="I979" s="247"/>
      <c r="J979" s="243"/>
      <c r="K979" s="243"/>
      <c r="L979" s="248"/>
      <c r="M979" s="249"/>
      <c r="N979" s="250"/>
      <c r="O979" s="250"/>
      <c r="P979" s="250"/>
      <c r="Q979" s="250"/>
      <c r="R979" s="250"/>
      <c r="S979" s="250"/>
      <c r="T979" s="251"/>
      <c r="AT979" s="252" t="s">
        <v>232</v>
      </c>
      <c r="AU979" s="252" t="s">
        <v>84</v>
      </c>
      <c r="AV979" s="13" t="s">
        <v>84</v>
      </c>
      <c r="AW979" s="13" t="s">
        <v>35</v>
      </c>
      <c r="AX979" s="13" t="s">
        <v>75</v>
      </c>
      <c r="AY979" s="252" t="s">
        <v>221</v>
      </c>
    </row>
    <row r="980" spans="2:51" s="12" customFormat="1" ht="12">
      <c r="B980" s="232"/>
      <c r="C980" s="233"/>
      <c r="D980" s="229" t="s">
        <v>232</v>
      </c>
      <c r="E980" s="234" t="s">
        <v>21</v>
      </c>
      <c r="F980" s="235" t="s">
        <v>1271</v>
      </c>
      <c r="G980" s="233"/>
      <c r="H980" s="234" t="s">
        <v>21</v>
      </c>
      <c r="I980" s="236"/>
      <c r="J980" s="233"/>
      <c r="K980" s="233"/>
      <c r="L980" s="237"/>
      <c r="M980" s="238"/>
      <c r="N980" s="239"/>
      <c r="O980" s="239"/>
      <c r="P980" s="239"/>
      <c r="Q980" s="239"/>
      <c r="R980" s="239"/>
      <c r="S980" s="239"/>
      <c r="T980" s="240"/>
      <c r="AT980" s="241" t="s">
        <v>232</v>
      </c>
      <c r="AU980" s="241" t="s">
        <v>84</v>
      </c>
      <c r="AV980" s="12" t="s">
        <v>82</v>
      </c>
      <c r="AW980" s="12" t="s">
        <v>35</v>
      </c>
      <c r="AX980" s="12" t="s">
        <v>75</v>
      </c>
      <c r="AY980" s="241" t="s">
        <v>221</v>
      </c>
    </row>
    <row r="981" spans="2:51" s="13" customFormat="1" ht="12">
      <c r="B981" s="242"/>
      <c r="C981" s="243"/>
      <c r="D981" s="229" t="s">
        <v>232</v>
      </c>
      <c r="E981" s="244" t="s">
        <v>21</v>
      </c>
      <c r="F981" s="245" t="s">
        <v>1272</v>
      </c>
      <c r="G981" s="243"/>
      <c r="H981" s="246">
        <v>10</v>
      </c>
      <c r="I981" s="247"/>
      <c r="J981" s="243"/>
      <c r="K981" s="243"/>
      <c r="L981" s="248"/>
      <c r="M981" s="249"/>
      <c r="N981" s="250"/>
      <c r="O981" s="250"/>
      <c r="P981" s="250"/>
      <c r="Q981" s="250"/>
      <c r="R981" s="250"/>
      <c r="S981" s="250"/>
      <c r="T981" s="251"/>
      <c r="AT981" s="252" t="s">
        <v>232</v>
      </c>
      <c r="AU981" s="252" t="s">
        <v>84</v>
      </c>
      <c r="AV981" s="13" t="s">
        <v>84</v>
      </c>
      <c r="AW981" s="13" t="s">
        <v>35</v>
      </c>
      <c r="AX981" s="13" t="s">
        <v>75</v>
      </c>
      <c r="AY981" s="252" t="s">
        <v>221</v>
      </c>
    </row>
    <row r="982" spans="2:51" s="14" customFormat="1" ht="12">
      <c r="B982" s="253"/>
      <c r="C982" s="254"/>
      <c r="D982" s="229" t="s">
        <v>232</v>
      </c>
      <c r="E982" s="255" t="s">
        <v>21</v>
      </c>
      <c r="F982" s="256" t="s">
        <v>235</v>
      </c>
      <c r="G982" s="254"/>
      <c r="H982" s="257">
        <v>12</v>
      </c>
      <c r="I982" s="258"/>
      <c r="J982" s="254"/>
      <c r="K982" s="254"/>
      <c r="L982" s="259"/>
      <c r="M982" s="260"/>
      <c r="N982" s="261"/>
      <c r="O982" s="261"/>
      <c r="P982" s="261"/>
      <c r="Q982" s="261"/>
      <c r="R982" s="261"/>
      <c r="S982" s="261"/>
      <c r="T982" s="262"/>
      <c r="AT982" s="263" t="s">
        <v>232</v>
      </c>
      <c r="AU982" s="263" t="s">
        <v>84</v>
      </c>
      <c r="AV982" s="14" t="s">
        <v>228</v>
      </c>
      <c r="AW982" s="14" t="s">
        <v>35</v>
      </c>
      <c r="AX982" s="14" t="s">
        <v>82</v>
      </c>
      <c r="AY982" s="263" t="s">
        <v>221</v>
      </c>
    </row>
    <row r="983" spans="2:65" s="1" customFormat="1" ht="16.5" customHeight="1">
      <c r="B983" s="39"/>
      <c r="C983" s="275" t="s">
        <v>1273</v>
      </c>
      <c r="D983" s="275" t="s">
        <v>426</v>
      </c>
      <c r="E983" s="276" t="s">
        <v>1274</v>
      </c>
      <c r="F983" s="277" t="s">
        <v>1275</v>
      </c>
      <c r="G983" s="278" t="s">
        <v>421</v>
      </c>
      <c r="H983" s="279">
        <v>1</v>
      </c>
      <c r="I983" s="280"/>
      <c r="J983" s="281">
        <f>ROUND(I983*H983,2)</f>
        <v>0</v>
      </c>
      <c r="K983" s="277" t="s">
        <v>227</v>
      </c>
      <c r="L983" s="282"/>
      <c r="M983" s="283" t="s">
        <v>21</v>
      </c>
      <c r="N983" s="284" t="s">
        <v>46</v>
      </c>
      <c r="O983" s="80"/>
      <c r="P983" s="226">
        <f>O983*H983</f>
        <v>0</v>
      </c>
      <c r="Q983" s="226">
        <v>0.004</v>
      </c>
      <c r="R983" s="226">
        <f>Q983*H983</f>
        <v>0.004</v>
      </c>
      <c r="S983" s="226">
        <v>0</v>
      </c>
      <c r="T983" s="227">
        <f>S983*H983</f>
        <v>0</v>
      </c>
      <c r="AR983" s="18" t="s">
        <v>460</v>
      </c>
      <c r="AT983" s="18" t="s">
        <v>426</v>
      </c>
      <c r="AU983" s="18" t="s">
        <v>84</v>
      </c>
      <c r="AY983" s="18" t="s">
        <v>221</v>
      </c>
      <c r="BE983" s="228">
        <f>IF(N983="základní",J983,0)</f>
        <v>0</v>
      </c>
      <c r="BF983" s="228">
        <f>IF(N983="snížená",J983,0)</f>
        <v>0</v>
      </c>
      <c r="BG983" s="228">
        <f>IF(N983="zákl. přenesená",J983,0)</f>
        <v>0</v>
      </c>
      <c r="BH983" s="228">
        <f>IF(N983="sníž. přenesená",J983,0)</f>
        <v>0</v>
      </c>
      <c r="BI983" s="228">
        <f>IF(N983="nulová",J983,0)</f>
        <v>0</v>
      </c>
      <c r="BJ983" s="18" t="s">
        <v>82</v>
      </c>
      <c r="BK983" s="228">
        <f>ROUND(I983*H983,2)</f>
        <v>0</v>
      </c>
      <c r="BL983" s="18" t="s">
        <v>350</v>
      </c>
      <c r="BM983" s="18" t="s">
        <v>1276</v>
      </c>
    </row>
    <row r="984" spans="2:65" s="1" customFormat="1" ht="16.5" customHeight="1">
      <c r="B984" s="39"/>
      <c r="C984" s="275" t="s">
        <v>1277</v>
      </c>
      <c r="D984" s="275" t="s">
        <v>426</v>
      </c>
      <c r="E984" s="276" t="s">
        <v>1278</v>
      </c>
      <c r="F984" s="277" t="s">
        <v>1279</v>
      </c>
      <c r="G984" s="278" t="s">
        <v>421</v>
      </c>
      <c r="H984" s="279">
        <v>11</v>
      </c>
      <c r="I984" s="280"/>
      <c r="J984" s="281">
        <f>ROUND(I984*H984,2)</f>
        <v>0</v>
      </c>
      <c r="K984" s="277" t="s">
        <v>227</v>
      </c>
      <c r="L984" s="282"/>
      <c r="M984" s="283" t="s">
        <v>21</v>
      </c>
      <c r="N984" s="284" t="s">
        <v>46</v>
      </c>
      <c r="O984" s="80"/>
      <c r="P984" s="226">
        <f>O984*H984</f>
        <v>0</v>
      </c>
      <c r="Q984" s="226">
        <v>0.008</v>
      </c>
      <c r="R984" s="226">
        <f>Q984*H984</f>
        <v>0.088</v>
      </c>
      <c r="S984" s="226">
        <v>0</v>
      </c>
      <c r="T984" s="227">
        <f>S984*H984</f>
        <v>0</v>
      </c>
      <c r="AR984" s="18" t="s">
        <v>460</v>
      </c>
      <c r="AT984" s="18" t="s">
        <v>426</v>
      </c>
      <c r="AU984" s="18" t="s">
        <v>84</v>
      </c>
      <c r="AY984" s="18" t="s">
        <v>221</v>
      </c>
      <c r="BE984" s="228">
        <f>IF(N984="základní",J984,0)</f>
        <v>0</v>
      </c>
      <c r="BF984" s="228">
        <f>IF(N984="snížená",J984,0)</f>
        <v>0</v>
      </c>
      <c r="BG984" s="228">
        <f>IF(N984="zákl. přenesená",J984,0)</f>
        <v>0</v>
      </c>
      <c r="BH984" s="228">
        <f>IF(N984="sníž. přenesená",J984,0)</f>
        <v>0</v>
      </c>
      <c r="BI984" s="228">
        <f>IF(N984="nulová",J984,0)</f>
        <v>0</v>
      </c>
      <c r="BJ984" s="18" t="s">
        <v>82</v>
      </c>
      <c r="BK984" s="228">
        <f>ROUND(I984*H984,2)</f>
        <v>0</v>
      </c>
      <c r="BL984" s="18" t="s">
        <v>350</v>
      </c>
      <c r="BM984" s="18" t="s">
        <v>1280</v>
      </c>
    </row>
    <row r="985" spans="2:63" s="11" customFormat="1" ht="22.8" customHeight="1">
      <c r="B985" s="201"/>
      <c r="C985" s="202"/>
      <c r="D985" s="203" t="s">
        <v>74</v>
      </c>
      <c r="E985" s="215" t="s">
        <v>1281</v>
      </c>
      <c r="F985" s="215" t="s">
        <v>1282</v>
      </c>
      <c r="G985" s="202"/>
      <c r="H985" s="202"/>
      <c r="I985" s="205"/>
      <c r="J985" s="216">
        <f>BK985</f>
        <v>0</v>
      </c>
      <c r="K985" s="202"/>
      <c r="L985" s="207"/>
      <c r="M985" s="208"/>
      <c r="N985" s="209"/>
      <c r="O985" s="209"/>
      <c r="P985" s="210">
        <f>SUM(P986:P1070)</f>
        <v>0</v>
      </c>
      <c r="Q985" s="209"/>
      <c r="R985" s="210">
        <f>SUM(R986:R1070)</f>
        <v>9.50490713</v>
      </c>
      <c r="S985" s="209"/>
      <c r="T985" s="211">
        <f>SUM(T986:T1070)</f>
        <v>2.6017439999999996</v>
      </c>
      <c r="AR985" s="212" t="s">
        <v>84</v>
      </c>
      <c r="AT985" s="213" t="s">
        <v>74</v>
      </c>
      <c r="AU985" s="213" t="s">
        <v>82</v>
      </c>
      <c r="AY985" s="212" t="s">
        <v>221</v>
      </c>
      <c r="BK985" s="214">
        <f>SUM(BK986:BK1070)</f>
        <v>0</v>
      </c>
    </row>
    <row r="986" spans="2:65" s="1" customFormat="1" ht="16.5" customHeight="1">
      <c r="B986" s="39"/>
      <c r="C986" s="217" t="s">
        <v>1283</v>
      </c>
      <c r="D986" s="217" t="s">
        <v>223</v>
      </c>
      <c r="E986" s="218" t="s">
        <v>1284</v>
      </c>
      <c r="F986" s="219" t="s">
        <v>1285</v>
      </c>
      <c r="G986" s="220" t="s">
        <v>730</v>
      </c>
      <c r="H986" s="221">
        <v>15.546</v>
      </c>
      <c r="I986" s="222"/>
      <c r="J986" s="223">
        <f>ROUND(I986*H986,2)</f>
        <v>0</v>
      </c>
      <c r="K986" s="219" t="s">
        <v>227</v>
      </c>
      <c r="L986" s="44"/>
      <c r="M986" s="224" t="s">
        <v>21</v>
      </c>
      <c r="N986" s="225" t="s">
        <v>46</v>
      </c>
      <c r="O986" s="80"/>
      <c r="P986" s="226">
        <f>O986*H986</f>
        <v>0</v>
      </c>
      <c r="Q986" s="226">
        <v>0</v>
      </c>
      <c r="R986" s="226">
        <f>Q986*H986</f>
        <v>0</v>
      </c>
      <c r="S986" s="226">
        <v>0.024</v>
      </c>
      <c r="T986" s="227">
        <f>S986*H986</f>
        <v>0.373104</v>
      </c>
      <c r="AR986" s="18" t="s">
        <v>350</v>
      </c>
      <c r="AT986" s="18" t="s">
        <v>223</v>
      </c>
      <c r="AU986" s="18" t="s">
        <v>84</v>
      </c>
      <c r="AY986" s="18" t="s">
        <v>221</v>
      </c>
      <c r="BE986" s="228">
        <f>IF(N986="základní",J986,0)</f>
        <v>0</v>
      </c>
      <c r="BF986" s="228">
        <f>IF(N986="snížená",J986,0)</f>
        <v>0</v>
      </c>
      <c r="BG986" s="228">
        <f>IF(N986="zákl. přenesená",J986,0)</f>
        <v>0</v>
      </c>
      <c r="BH986" s="228">
        <f>IF(N986="sníž. přenesená",J986,0)</f>
        <v>0</v>
      </c>
      <c r="BI986" s="228">
        <f>IF(N986="nulová",J986,0)</f>
        <v>0</v>
      </c>
      <c r="BJ986" s="18" t="s">
        <v>82</v>
      </c>
      <c r="BK986" s="228">
        <f>ROUND(I986*H986,2)</f>
        <v>0</v>
      </c>
      <c r="BL986" s="18" t="s">
        <v>350</v>
      </c>
      <c r="BM986" s="18" t="s">
        <v>1286</v>
      </c>
    </row>
    <row r="987" spans="2:51" s="12" customFormat="1" ht="12">
      <c r="B987" s="232"/>
      <c r="C987" s="233"/>
      <c r="D987" s="229" t="s">
        <v>232</v>
      </c>
      <c r="E987" s="234" t="s">
        <v>21</v>
      </c>
      <c r="F987" s="235" t="s">
        <v>932</v>
      </c>
      <c r="G987" s="233"/>
      <c r="H987" s="234" t="s">
        <v>21</v>
      </c>
      <c r="I987" s="236"/>
      <c r="J987" s="233"/>
      <c r="K987" s="233"/>
      <c r="L987" s="237"/>
      <c r="M987" s="238"/>
      <c r="N987" s="239"/>
      <c r="O987" s="239"/>
      <c r="P987" s="239"/>
      <c r="Q987" s="239"/>
      <c r="R987" s="239"/>
      <c r="S987" s="239"/>
      <c r="T987" s="240"/>
      <c r="AT987" s="241" t="s">
        <v>232</v>
      </c>
      <c r="AU987" s="241" t="s">
        <v>84</v>
      </c>
      <c r="AV987" s="12" t="s">
        <v>82</v>
      </c>
      <c r="AW987" s="12" t="s">
        <v>35</v>
      </c>
      <c r="AX987" s="12" t="s">
        <v>75</v>
      </c>
      <c r="AY987" s="241" t="s">
        <v>221</v>
      </c>
    </row>
    <row r="988" spans="2:51" s="13" customFormat="1" ht="12">
      <c r="B988" s="242"/>
      <c r="C988" s="243"/>
      <c r="D988" s="229" t="s">
        <v>232</v>
      </c>
      <c r="E988" s="244" t="s">
        <v>21</v>
      </c>
      <c r="F988" s="245" t="s">
        <v>1287</v>
      </c>
      <c r="G988" s="243"/>
      <c r="H988" s="246">
        <v>15.546</v>
      </c>
      <c r="I988" s="247"/>
      <c r="J988" s="243"/>
      <c r="K988" s="243"/>
      <c r="L988" s="248"/>
      <c r="M988" s="249"/>
      <c r="N988" s="250"/>
      <c r="O988" s="250"/>
      <c r="P988" s="250"/>
      <c r="Q988" s="250"/>
      <c r="R988" s="250"/>
      <c r="S988" s="250"/>
      <c r="T988" s="251"/>
      <c r="AT988" s="252" t="s">
        <v>232</v>
      </c>
      <c r="AU988" s="252" t="s">
        <v>84</v>
      </c>
      <c r="AV988" s="13" t="s">
        <v>84</v>
      </c>
      <c r="AW988" s="13" t="s">
        <v>35</v>
      </c>
      <c r="AX988" s="13" t="s">
        <v>75</v>
      </c>
      <c r="AY988" s="252" t="s">
        <v>221</v>
      </c>
    </row>
    <row r="989" spans="2:51" s="14" customFormat="1" ht="12">
      <c r="B989" s="253"/>
      <c r="C989" s="254"/>
      <c r="D989" s="229" t="s">
        <v>232</v>
      </c>
      <c r="E989" s="255" t="s">
        <v>21</v>
      </c>
      <c r="F989" s="256" t="s">
        <v>235</v>
      </c>
      <c r="G989" s="254"/>
      <c r="H989" s="257">
        <v>15.546</v>
      </c>
      <c r="I989" s="258"/>
      <c r="J989" s="254"/>
      <c r="K989" s="254"/>
      <c r="L989" s="259"/>
      <c r="M989" s="260"/>
      <c r="N989" s="261"/>
      <c r="O989" s="261"/>
      <c r="P989" s="261"/>
      <c r="Q989" s="261"/>
      <c r="R989" s="261"/>
      <c r="S989" s="261"/>
      <c r="T989" s="262"/>
      <c r="AT989" s="263" t="s">
        <v>232</v>
      </c>
      <c r="AU989" s="263" t="s">
        <v>84</v>
      </c>
      <c r="AV989" s="14" t="s">
        <v>228</v>
      </c>
      <c r="AW989" s="14" t="s">
        <v>35</v>
      </c>
      <c r="AX989" s="14" t="s">
        <v>82</v>
      </c>
      <c r="AY989" s="263" t="s">
        <v>221</v>
      </c>
    </row>
    <row r="990" spans="2:65" s="1" customFormat="1" ht="16.5" customHeight="1">
      <c r="B990" s="39"/>
      <c r="C990" s="217" t="s">
        <v>1288</v>
      </c>
      <c r="D990" s="217" t="s">
        <v>223</v>
      </c>
      <c r="E990" s="218" t="s">
        <v>1289</v>
      </c>
      <c r="F990" s="219" t="s">
        <v>1290</v>
      </c>
      <c r="G990" s="220" t="s">
        <v>730</v>
      </c>
      <c r="H990" s="221">
        <v>18.972</v>
      </c>
      <c r="I990" s="222"/>
      <c r="J990" s="223">
        <f>ROUND(I990*H990,2)</f>
        <v>0</v>
      </c>
      <c r="K990" s="219" t="s">
        <v>227</v>
      </c>
      <c r="L990" s="44"/>
      <c r="M990" s="224" t="s">
        <v>21</v>
      </c>
      <c r="N990" s="225" t="s">
        <v>46</v>
      </c>
      <c r="O990" s="80"/>
      <c r="P990" s="226">
        <f>O990*H990</f>
        <v>0</v>
      </c>
      <c r="Q990" s="226">
        <v>0</v>
      </c>
      <c r="R990" s="226">
        <f>Q990*H990</f>
        <v>0</v>
      </c>
      <c r="S990" s="226">
        <v>0.004</v>
      </c>
      <c r="T990" s="227">
        <f>S990*H990</f>
        <v>0.07588800000000001</v>
      </c>
      <c r="AR990" s="18" t="s">
        <v>350</v>
      </c>
      <c r="AT990" s="18" t="s">
        <v>223</v>
      </c>
      <c r="AU990" s="18" t="s">
        <v>84</v>
      </c>
      <c r="AY990" s="18" t="s">
        <v>221</v>
      </c>
      <c r="BE990" s="228">
        <f>IF(N990="základní",J990,0)</f>
        <v>0</v>
      </c>
      <c r="BF990" s="228">
        <f>IF(N990="snížená",J990,0)</f>
        <v>0</v>
      </c>
      <c r="BG990" s="228">
        <f>IF(N990="zákl. přenesená",J990,0)</f>
        <v>0</v>
      </c>
      <c r="BH990" s="228">
        <f>IF(N990="sníž. přenesená",J990,0)</f>
        <v>0</v>
      </c>
      <c r="BI990" s="228">
        <f>IF(N990="nulová",J990,0)</f>
        <v>0</v>
      </c>
      <c r="BJ990" s="18" t="s">
        <v>82</v>
      </c>
      <c r="BK990" s="228">
        <f>ROUND(I990*H990,2)</f>
        <v>0</v>
      </c>
      <c r="BL990" s="18" t="s">
        <v>350</v>
      </c>
      <c r="BM990" s="18" t="s">
        <v>1291</v>
      </c>
    </row>
    <row r="991" spans="2:51" s="12" customFormat="1" ht="12">
      <c r="B991" s="232"/>
      <c r="C991" s="233"/>
      <c r="D991" s="229" t="s">
        <v>232</v>
      </c>
      <c r="E991" s="234" t="s">
        <v>21</v>
      </c>
      <c r="F991" s="235" t="s">
        <v>932</v>
      </c>
      <c r="G991" s="233"/>
      <c r="H991" s="234" t="s">
        <v>21</v>
      </c>
      <c r="I991" s="236"/>
      <c r="J991" s="233"/>
      <c r="K991" s="233"/>
      <c r="L991" s="237"/>
      <c r="M991" s="238"/>
      <c r="N991" s="239"/>
      <c r="O991" s="239"/>
      <c r="P991" s="239"/>
      <c r="Q991" s="239"/>
      <c r="R991" s="239"/>
      <c r="S991" s="239"/>
      <c r="T991" s="240"/>
      <c r="AT991" s="241" t="s">
        <v>232</v>
      </c>
      <c r="AU991" s="241" t="s">
        <v>84</v>
      </c>
      <c r="AV991" s="12" t="s">
        <v>82</v>
      </c>
      <c r="AW991" s="12" t="s">
        <v>35</v>
      </c>
      <c r="AX991" s="12" t="s">
        <v>75</v>
      </c>
      <c r="AY991" s="241" t="s">
        <v>221</v>
      </c>
    </row>
    <row r="992" spans="2:51" s="13" customFormat="1" ht="12">
      <c r="B992" s="242"/>
      <c r="C992" s="243"/>
      <c r="D992" s="229" t="s">
        <v>232</v>
      </c>
      <c r="E992" s="244" t="s">
        <v>21</v>
      </c>
      <c r="F992" s="245" t="s">
        <v>1292</v>
      </c>
      <c r="G992" s="243"/>
      <c r="H992" s="246">
        <v>18.972</v>
      </c>
      <c r="I992" s="247"/>
      <c r="J992" s="243"/>
      <c r="K992" s="243"/>
      <c r="L992" s="248"/>
      <c r="M992" s="249"/>
      <c r="N992" s="250"/>
      <c r="O992" s="250"/>
      <c r="P992" s="250"/>
      <c r="Q992" s="250"/>
      <c r="R992" s="250"/>
      <c r="S992" s="250"/>
      <c r="T992" s="251"/>
      <c r="AT992" s="252" t="s">
        <v>232</v>
      </c>
      <c r="AU992" s="252" t="s">
        <v>84</v>
      </c>
      <c r="AV992" s="13" t="s">
        <v>84</v>
      </c>
      <c r="AW992" s="13" t="s">
        <v>35</v>
      </c>
      <c r="AX992" s="13" t="s">
        <v>75</v>
      </c>
      <c r="AY992" s="252" t="s">
        <v>221</v>
      </c>
    </row>
    <row r="993" spans="2:51" s="14" customFormat="1" ht="12">
      <c r="B993" s="253"/>
      <c r="C993" s="254"/>
      <c r="D993" s="229" t="s">
        <v>232</v>
      </c>
      <c r="E993" s="255" t="s">
        <v>21</v>
      </c>
      <c r="F993" s="256" t="s">
        <v>235</v>
      </c>
      <c r="G993" s="254"/>
      <c r="H993" s="257">
        <v>18.972</v>
      </c>
      <c r="I993" s="258"/>
      <c r="J993" s="254"/>
      <c r="K993" s="254"/>
      <c r="L993" s="259"/>
      <c r="M993" s="260"/>
      <c r="N993" s="261"/>
      <c r="O993" s="261"/>
      <c r="P993" s="261"/>
      <c r="Q993" s="261"/>
      <c r="R993" s="261"/>
      <c r="S993" s="261"/>
      <c r="T993" s="262"/>
      <c r="AT993" s="263" t="s">
        <v>232</v>
      </c>
      <c r="AU993" s="263" t="s">
        <v>84</v>
      </c>
      <c r="AV993" s="14" t="s">
        <v>228</v>
      </c>
      <c r="AW993" s="14" t="s">
        <v>35</v>
      </c>
      <c r="AX993" s="14" t="s">
        <v>82</v>
      </c>
      <c r="AY993" s="263" t="s">
        <v>221</v>
      </c>
    </row>
    <row r="994" spans="2:65" s="1" customFormat="1" ht="22.5" customHeight="1">
      <c r="B994" s="39"/>
      <c r="C994" s="217" t="s">
        <v>1293</v>
      </c>
      <c r="D994" s="217" t="s">
        <v>223</v>
      </c>
      <c r="E994" s="218" t="s">
        <v>1294</v>
      </c>
      <c r="F994" s="219" t="s">
        <v>1295</v>
      </c>
      <c r="G994" s="220" t="s">
        <v>730</v>
      </c>
      <c r="H994" s="221">
        <v>59.4</v>
      </c>
      <c r="I994" s="222"/>
      <c r="J994" s="223">
        <f>ROUND(I994*H994,2)</f>
        <v>0</v>
      </c>
      <c r="K994" s="219" t="s">
        <v>227</v>
      </c>
      <c r="L994" s="44"/>
      <c r="M994" s="224" t="s">
        <v>21</v>
      </c>
      <c r="N994" s="225" t="s">
        <v>46</v>
      </c>
      <c r="O994" s="80"/>
      <c r="P994" s="226">
        <f>O994*H994</f>
        <v>0</v>
      </c>
      <c r="Q994" s="226">
        <v>0.01363</v>
      </c>
      <c r="R994" s="226">
        <f>Q994*H994</f>
        <v>0.809622</v>
      </c>
      <c r="S994" s="226">
        <v>0</v>
      </c>
      <c r="T994" s="227">
        <f>S994*H994</f>
        <v>0</v>
      </c>
      <c r="AR994" s="18" t="s">
        <v>350</v>
      </c>
      <c r="AT994" s="18" t="s">
        <v>223</v>
      </c>
      <c r="AU994" s="18" t="s">
        <v>84</v>
      </c>
      <c r="AY994" s="18" t="s">
        <v>221</v>
      </c>
      <c r="BE994" s="228">
        <f>IF(N994="základní",J994,0)</f>
        <v>0</v>
      </c>
      <c r="BF994" s="228">
        <f>IF(N994="snížená",J994,0)</f>
        <v>0</v>
      </c>
      <c r="BG994" s="228">
        <f>IF(N994="zákl. přenesená",J994,0)</f>
        <v>0</v>
      </c>
      <c r="BH994" s="228">
        <f>IF(N994="sníž. přenesená",J994,0)</f>
        <v>0</v>
      </c>
      <c r="BI994" s="228">
        <f>IF(N994="nulová",J994,0)</f>
        <v>0</v>
      </c>
      <c r="BJ994" s="18" t="s">
        <v>82</v>
      </c>
      <c r="BK994" s="228">
        <f>ROUND(I994*H994,2)</f>
        <v>0</v>
      </c>
      <c r="BL994" s="18" t="s">
        <v>350</v>
      </c>
      <c r="BM994" s="18" t="s">
        <v>1296</v>
      </c>
    </row>
    <row r="995" spans="2:47" s="1" customFormat="1" ht="12">
      <c r="B995" s="39"/>
      <c r="C995" s="40"/>
      <c r="D995" s="229" t="s">
        <v>230</v>
      </c>
      <c r="E995" s="40"/>
      <c r="F995" s="230" t="s">
        <v>1297</v>
      </c>
      <c r="G995" s="40"/>
      <c r="H995" s="40"/>
      <c r="I995" s="144"/>
      <c r="J995" s="40"/>
      <c r="K995" s="40"/>
      <c r="L995" s="44"/>
      <c r="M995" s="231"/>
      <c r="N995" s="80"/>
      <c r="O995" s="80"/>
      <c r="P995" s="80"/>
      <c r="Q995" s="80"/>
      <c r="R995" s="80"/>
      <c r="S995" s="80"/>
      <c r="T995" s="81"/>
      <c r="AT995" s="18" t="s">
        <v>230</v>
      </c>
      <c r="AU995" s="18" t="s">
        <v>84</v>
      </c>
    </row>
    <row r="996" spans="2:51" s="13" customFormat="1" ht="12">
      <c r="B996" s="242"/>
      <c r="C996" s="243"/>
      <c r="D996" s="229" t="s">
        <v>232</v>
      </c>
      <c r="E996" s="244" t="s">
        <v>21</v>
      </c>
      <c r="F996" s="245" t="s">
        <v>1298</v>
      </c>
      <c r="G996" s="243"/>
      <c r="H996" s="246">
        <v>59.4</v>
      </c>
      <c r="I996" s="247"/>
      <c r="J996" s="243"/>
      <c r="K996" s="243"/>
      <c r="L996" s="248"/>
      <c r="M996" s="249"/>
      <c r="N996" s="250"/>
      <c r="O996" s="250"/>
      <c r="P996" s="250"/>
      <c r="Q996" s="250"/>
      <c r="R996" s="250"/>
      <c r="S996" s="250"/>
      <c r="T996" s="251"/>
      <c r="AT996" s="252" t="s">
        <v>232</v>
      </c>
      <c r="AU996" s="252" t="s">
        <v>84</v>
      </c>
      <c r="AV996" s="13" t="s">
        <v>84</v>
      </c>
      <c r="AW996" s="13" t="s">
        <v>35</v>
      </c>
      <c r="AX996" s="13" t="s">
        <v>75</v>
      </c>
      <c r="AY996" s="252" t="s">
        <v>221</v>
      </c>
    </row>
    <row r="997" spans="2:51" s="14" customFormat="1" ht="12">
      <c r="B997" s="253"/>
      <c r="C997" s="254"/>
      <c r="D997" s="229" t="s">
        <v>232</v>
      </c>
      <c r="E997" s="255" t="s">
        <v>21</v>
      </c>
      <c r="F997" s="256" t="s">
        <v>235</v>
      </c>
      <c r="G997" s="254"/>
      <c r="H997" s="257">
        <v>59.4</v>
      </c>
      <c r="I997" s="258"/>
      <c r="J997" s="254"/>
      <c r="K997" s="254"/>
      <c r="L997" s="259"/>
      <c r="M997" s="260"/>
      <c r="N997" s="261"/>
      <c r="O997" s="261"/>
      <c r="P997" s="261"/>
      <c r="Q997" s="261"/>
      <c r="R997" s="261"/>
      <c r="S997" s="261"/>
      <c r="T997" s="262"/>
      <c r="AT997" s="263" t="s">
        <v>232</v>
      </c>
      <c r="AU997" s="263" t="s">
        <v>84</v>
      </c>
      <c r="AV997" s="14" t="s">
        <v>228</v>
      </c>
      <c r="AW997" s="14" t="s">
        <v>35</v>
      </c>
      <c r="AX997" s="14" t="s">
        <v>82</v>
      </c>
      <c r="AY997" s="263" t="s">
        <v>221</v>
      </c>
    </row>
    <row r="998" spans="2:65" s="1" customFormat="1" ht="22.5" customHeight="1">
      <c r="B998" s="39"/>
      <c r="C998" s="217" t="s">
        <v>1299</v>
      </c>
      <c r="D998" s="217" t="s">
        <v>223</v>
      </c>
      <c r="E998" s="218" t="s">
        <v>1300</v>
      </c>
      <c r="F998" s="219" t="s">
        <v>1301</v>
      </c>
      <c r="G998" s="220" t="s">
        <v>358</v>
      </c>
      <c r="H998" s="221">
        <v>78.988</v>
      </c>
      <c r="I998" s="222"/>
      <c r="J998" s="223">
        <f>ROUND(I998*H998,2)</f>
        <v>0</v>
      </c>
      <c r="K998" s="219" t="s">
        <v>227</v>
      </c>
      <c r="L998" s="44"/>
      <c r="M998" s="224" t="s">
        <v>21</v>
      </c>
      <c r="N998" s="225" t="s">
        <v>46</v>
      </c>
      <c r="O998" s="80"/>
      <c r="P998" s="226">
        <f>O998*H998</f>
        <v>0</v>
      </c>
      <c r="Q998" s="226">
        <v>0</v>
      </c>
      <c r="R998" s="226">
        <f>Q998*H998</f>
        <v>0</v>
      </c>
      <c r="S998" s="226">
        <v>0.007</v>
      </c>
      <c r="T998" s="227">
        <f>S998*H998</f>
        <v>0.552916</v>
      </c>
      <c r="AR998" s="18" t="s">
        <v>350</v>
      </c>
      <c r="AT998" s="18" t="s">
        <v>223</v>
      </c>
      <c r="AU998" s="18" t="s">
        <v>84</v>
      </c>
      <c r="AY998" s="18" t="s">
        <v>221</v>
      </c>
      <c r="BE998" s="228">
        <f>IF(N998="základní",J998,0)</f>
        <v>0</v>
      </c>
      <c r="BF998" s="228">
        <f>IF(N998="snížená",J998,0)</f>
        <v>0</v>
      </c>
      <c r="BG998" s="228">
        <f>IF(N998="zákl. přenesená",J998,0)</f>
        <v>0</v>
      </c>
      <c r="BH998" s="228">
        <f>IF(N998="sníž. přenesená",J998,0)</f>
        <v>0</v>
      </c>
      <c r="BI998" s="228">
        <f>IF(N998="nulová",J998,0)</f>
        <v>0</v>
      </c>
      <c r="BJ998" s="18" t="s">
        <v>82</v>
      </c>
      <c r="BK998" s="228">
        <f>ROUND(I998*H998,2)</f>
        <v>0</v>
      </c>
      <c r="BL998" s="18" t="s">
        <v>350</v>
      </c>
      <c r="BM998" s="18" t="s">
        <v>1302</v>
      </c>
    </row>
    <row r="999" spans="2:47" s="1" customFormat="1" ht="12">
      <c r="B999" s="39"/>
      <c r="C999" s="40"/>
      <c r="D999" s="229" t="s">
        <v>230</v>
      </c>
      <c r="E999" s="40"/>
      <c r="F999" s="230" t="s">
        <v>1303</v>
      </c>
      <c r="G999" s="40"/>
      <c r="H999" s="40"/>
      <c r="I999" s="144"/>
      <c r="J999" s="40"/>
      <c r="K999" s="40"/>
      <c r="L999" s="44"/>
      <c r="M999" s="231"/>
      <c r="N999" s="80"/>
      <c r="O999" s="80"/>
      <c r="P999" s="80"/>
      <c r="Q999" s="80"/>
      <c r="R999" s="80"/>
      <c r="S999" s="80"/>
      <c r="T999" s="81"/>
      <c r="AT999" s="18" t="s">
        <v>230</v>
      </c>
      <c r="AU999" s="18" t="s">
        <v>84</v>
      </c>
    </row>
    <row r="1000" spans="2:51" s="12" customFormat="1" ht="12">
      <c r="B1000" s="232"/>
      <c r="C1000" s="233"/>
      <c r="D1000" s="229" t="s">
        <v>232</v>
      </c>
      <c r="E1000" s="234" t="s">
        <v>21</v>
      </c>
      <c r="F1000" s="235" t="s">
        <v>1304</v>
      </c>
      <c r="G1000" s="233"/>
      <c r="H1000" s="234" t="s">
        <v>21</v>
      </c>
      <c r="I1000" s="236"/>
      <c r="J1000" s="233"/>
      <c r="K1000" s="233"/>
      <c r="L1000" s="237"/>
      <c r="M1000" s="238"/>
      <c r="N1000" s="239"/>
      <c r="O1000" s="239"/>
      <c r="P1000" s="239"/>
      <c r="Q1000" s="239"/>
      <c r="R1000" s="239"/>
      <c r="S1000" s="239"/>
      <c r="T1000" s="240"/>
      <c r="AT1000" s="241" t="s">
        <v>232</v>
      </c>
      <c r="AU1000" s="241" t="s">
        <v>84</v>
      </c>
      <c r="AV1000" s="12" t="s">
        <v>82</v>
      </c>
      <c r="AW1000" s="12" t="s">
        <v>35</v>
      </c>
      <c r="AX1000" s="12" t="s">
        <v>75</v>
      </c>
      <c r="AY1000" s="241" t="s">
        <v>221</v>
      </c>
    </row>
    <row r="1001" spans="2:51" s="13" customFormat="1" ht="12">
      <c r="B1001" s="242"/>
      <c r="C1001" s="243"/>
      <c r="D1001" s="229" t="s">
        <v>232</v>
      </c>
      <c r="E1001" s="244" t="s">
        <v>21</v>
      </c>
      <c r="F1001" s="245" t="s">
        <v>1305</v>
      </c>
      <c r="G1001" s="243"/>
      <c r="H1001" s="246">
        <v>21.84</v>
      </c>
      <c r="I1001" s="247"/>
      <c r="J1001" s="243"/>
      <c r="K1001" s="243"/>
      <c r="L1001" s="248"/>
      <c r="M1001" s="249"/>
      <c r="N1001" s="250"/>
      <c r="O1001" s="250"/>
      <c r="P1001" s="250"/>
      <c r="Q1001" s="250"/>
      <c r="R1001" s="250"/>
      <c r="S1001" s="250"/>
      <c r="T1001" s="251"/>
      <c r="AT1001" s="252" t="s">
        <v>232</v>
      </c>
      <c r="AU1001" s="252" t="s">
        <v>84</v>
      </c>
      <c r="AV1001" s="13" t="s">
        <v>84</v>
      </c>
      <c r="AW1001" s="13" t="s">
        <v>35</v>
      </c>
      <c r="AX1001" s="13" t="s">
        <v>75</v>
      </c>
      <c r="AY1001" s="252" t="s">
        <v>221</v>
      </c>
    </row>
    <row r="1002" spans="2:51" s="13" customFormat="1" ht="12">
      <c r="B1002" s="242"/>
      <c r="C1002" s="243"/>
      <c r="D1002" s="229" t="s">
        <v>232</v>
      </c>
      <c r="E1002" s="244" t="s">
        <v>21</v>
      </c>
      <c r="F1002" s="245" t="s">
        <v>1306</v>
      </c>
      <c r="G1002" s="243"/>
      <c r="H1002" s="246">
        <v>0.429</v>
      </c>
      <c r="I1002" s="247"/>
      <c r="J1002" s="243"/>
      <c r="K1002" s="243"/>
      <c r="L1002" s="248"/>
      <c r="M1002" s="249"/>
      <c r="N1002" s="250"/>
      <c r="O1002" s="250"/>
      <c r="P1002" s="250"/>
      <c r="Q1002" s="250"/>
      <c r="R1002" s="250"/>
      <c r="S1002" s="250"/>
      <c r="T1002" s="251"/>
      <c r="AT1002" s="252" t="s">
        <v>232</v>
      </c>
      <c r="AU1002" s="252" t="s">
        <v>84</v>
      </c>
      <c r="AV1002" s="13" t="s">
        <v>84</v>
      </c>
      <c r="AW1002" s="13" t="s">
        <v>35</v>
      </c>
      <c r="AX1002" s="13" t="s">
        <v>75</v>
      </c>
      <c r="AY1002" s="252" t="s">
        <v>221</v>
      </c>
    </row>
    <row r="1003" spans="2:51" s="13" customFormat="1" ht="12">
      <c r="B1003" s="242"/>
      <c r="C1003" s="243"/>
      <c r="D1003" s="229" t="s">
        <v>232</v>
      </c>
      <c r="E1003" s="244" t="s">
        <v>21</v>
      </c>
      <c r="F1003" s="245" t="s">
        <v>1307</v>
      </c>
      <c r="G1003" s="243"/>
      <c r="H1003" s="246">
        <v>0.924</v>
      </c>
      <c r="I1003" s="247"/>
      <c r="J1003" s="243"/>
      <c r="K1003" s="243"/>
      <c r="L1003" s="248"/>
      <c r="M1003" s="249"/>
      <c r="N1003" s="250"/>
      <c r="O1003" s="250"/>
      <c r="P1003" s="250"/>
      <c r="Q1003" s="250"/>
      <c r="R1003" s="250"/>
      <c r="S1003" s="250"/>
      <c r="T1003" s="251"/>
      <c r="AT1003" s="252" t="s">
        <v>232</v>
      </c>
      <c r="AU1003" s="252" t="s">
        <v>84</v>
      </c>
      <c r="AV1003" s="13" t="s">
        <v>84</v>
      </c>
      <c r="AW1003" s="13" t="s">
        <v>35</v>
      </c>
      <c r="AX1003" s="13" t="s">
        <v>75</v>
      </c>
      <c r="AY1003" s="252" t="s">
        <v>221</v>
      </c>
    </row>
    <row r="1004" spans="2:51" s="13" customFormat="1" ht="12">
      <c r="B1004" s="242"/>
      <c r="C1004" s="243"/>
      <c r="D1004" s="229" t="s">
        <v>232</v>
      </c>
      <c r="E1004" s="244" t="s">
        <v>21</v>
      </c>
      <c r="F1004" s="245" t="s">
        <v>1308</v>
      </c>
      <c r="G1004" s="243"/>
      <c r="H1004" s="246">
        <v>15.576</v>
      </c>
      <c r="I1004" s="247"/>
      <c r="J1004" s="243"/>
      <c r="K1004" s="243"/>
      <c r="L1004" s="248"/>
      <c r="M1004" s="249"/>
      <c r="N1004" s="250"/>
      <c r="O1004" s="250"/>
      <c r="P1004" s="250"/>
      <c r="Q1004" s="250"/>
      <c r="R1004" s="250"/>
      <c r="S1004" s="250"/>
      <c r="T1004" s="251"/>
      <c r="AT1004" s="252" t="s">
        <v>232</v>
      </c>
      <c r="AU1004" s="252" t="s">
        <v>84</v>
      </c>
      <c r="AV1004" s="13" t="s">
        <v>84</v>
      </c>
      <c r="AW1004" s="13" t="s">
        <v>35</v>
      </c>
      <c r="AX1004" s="13" t="s">
        <v>75</v>
      </c>
      <c r="AY1004" s="252" t="s">
        <v>221</v>
      </c>
    </row>
    <row r="1005" spans="2:51" s="13" customFormat="1" ht="12">
      <c r="B1005" s="242"/>
      <c r="C1005" s="243"/>
      <c r="D1005" s="229" t="s">
        <v>232</v>
      </c>
      <c r="E1005" s="244" t="s">
        <v>21</v>
      </c>
      <c r="F1005" s="245" t="s">
        <v>1309</v>
      </c>
      <c r="G1005" s="243"/>
      <c r="H1005" s="246">
        <v>24.851</v>
      </c>
      <c r="I1005" s="247"/>
      <c r="J1005" s="243"/>
      <c r="K1005" s="243"/>
      <c r="L1005" s="248"/>
      <c r="M1005" s="249"/>
      <c r="N1005" s="250"/>
      <c r="O1005" s="250"/>
      <c r="P1005" s="250"/>
      <c r="Q1005" s="250"/>
      <c r="R1005" s="250"/>
      <c r="S1005" s="250"/>
      <c r="T1005" s="251"/>
      <c r="AT1005" s="252" t="s">
        <v>232</v>
      </c>
      <c r="AU1005" s="252" t="s">
        <v>84</v>
      </c>
      <c r="AV1005" s="13" t="s">
        <v>84</v>
      </c>
      <c r="AW1005" s="13" t="s">
        <v>35</v>
      </c>
      <c r="AX1005" s="13" t="s">
        <v>75</v>
      </c>
      <c r="AY1005" s="252" t="s">
        <v>221</v>
      </c>
    </row>
    <row r="1006" spans="2:51" s="13" customFormat="1" ht="12">
      <c r="B1006" s="242"/>
      <c r="C1006" s="243"/>
      <c r="D1006" s="229" t="s">
        <v>232</v>
      </c>
      <c r="E1006" s="244" t="s">
        <v>21</v>
      </c>
      <c r="F1006" s="245" t="s">
        <v>1310</v>
      </c>
      <c r="G1006" s="243"/>
      <c r="H1006" s="246">
        <v>3.115</v>
      </c>
      <c r="I1006" s="247"/>
      <c r="J1006" s="243"/>
      <c r="K1006" s="243"/>
      <c r="L1006" s="248"/>
      <c r="M1006" s="249"/>
      <c r="N1006" s="250"/>
      <c r="O1006" s="250"/>
      <c r="P1006" s="250"/>
      <c r="Q1006" s="250"/>
      <c r="R1006" s="250"/>
      <c r="S1006" s="250"/>
      <c r="T1006" s="251"/>
      <c r="AT1006" s="252" t="s">
        <v>232</v>
      </c>
      <c r="AU1006" s="252" t="s">
        <v>84</v>
      </c>
      <c r="AV1006" s="13" t="s">
        <v>84</v>
      </c>
      <c r="AW1006" s="13" t="s">
        <v>35</v>
      </c>
      <c r="AX1006" s="13" t="s">
        <v>75</v>
      </c>
      <c r="AY1006" s="252" t="s">
        <v>221</v>
      </c>
    </row>
    <row r="1007" spans="2:51" s="13" customFormat="1" ht="12">
      <c r="B1007" s="242"/>
      <c r="C1007" s="243"/>
      <c r="D1007" s="229" t="s">
        <v>232</v>
      </c>
      <c r="E1007" s="244" t="s">
        <v>21</v>
      </c>
      <c r="F1007" s="245" t="s">
        <v>1311</v>
      </c>
      <c r="G1007" s="243"/>
      <c r="H1007" s="246">
        <v>11.045</v>
      </c>
      <c r="I1007" s="247"/>
      <c r="J1007" s="243"/>
      <c r="K1007" s="243"/>
      <c r="L1007" s="248"/>
      <c r="M1007" s="249"/>
      <c r="N1007" s="250"/>
      <c r="O1007" s="250"/>
      <c r="P1007" s="250"/>
      <c r="Q1007" s="250"/>
      <c r="R1007" s="250"/>
      <c r="S1007" s="250"/>
      <c r="T1007" s="251"/>
      <c r="AT1007" s="252" t="s">
        <v>232</v>
      </c>
      <c r="AU1007" s="252" t="s">
        <v>84</v>
      </c>
      <c r="AV1007" s="13" t="s">
        <v>84</v>
      </c>
      <c r="AW1007" s="13" t="s">
        <v>35</v>
      </c>
      <c r="AX1007" s="13" t="s">
        <v>75</v>
      </c>
      <c r="AY1007" s="252" t="s">
        <v>221</v>
      </c>
    </row>
    <row r="1008" spans="2:51" s="12" customFormat="1" ht="12">
      <c r="B1008" s="232"/>
      <c r="C1008" s="233"/>
      <c r="D1008" s="229" t="s">
        <v>232</v>
      </c>
      <c r="E1008" s="234" t="s">
        <v>21</v>
      </c>
      <c r="F1008" s="235" t="s">
        <v>140</v>
      </c>
      <c r="G1008" s="233"/>
      <c r="H1008" s="234" t="s">
        <v>21</v>
      </c>
      <c r="I1008" s="236"/>
      <c r="J1008" s="233"/>
      <c r="K1008" s="233"/>
      <c r="L1008" s="237"/>
      <c r="M1008" s="238"/>
      <c r="N1008" s="239"/>
      <c r="O1008" s="239"/>
      <c r="P1008" s="239"/>
      <c r="Q1008" s="239"/>
      <c r="R1008" s="239"/>
      <c r="S1008" s="239"/>
      <c r="T1008" s="240"/>
      <c r="AT1008" s="241" t="s">
        <v>232</v>
      </c>
      <c r="AU1008" s="241" t="s">
        <v>84</v>
      </c>
      <c r="AV1008" s="12" t="s">
        <v>82</v>
      </c>
      <c r="AW1008" s="12" t="s">
        <v>35</v>
      </c>
      <c r="AX1008" s="12" t="s">
        <v>75</v>
      </c>
      <c r="AY1008" s="241" t="s">
        <v>221</v>
      </c>
    </row>
    <row r="1009" spans="2:51" s="13" customFormat="1" ht="12">
      <c r="B1009" s="242"/>
      <c r="C1009" s="243"/>
      <c r="D1009" s="229" t="s">
        <v>232</v>
      </c>
      <c r="E1009" s="244" t="s">
        <v>21</v>
      </c>
      <c r="F1009" s="245" t="s">
        <v>1312</v>
      </c>
      <c r="G1009" s="243"/>
      <c r="H1009" s="246">
        <v>0.488</v>
      </c>
      <c r="I1009" s="247"/>
      <c r="J1009" s="243"/>
      <c r="K1009" s="243"/>
      <c r="L1009" s="248"/>
      <c r="M1009" s="249"/>
      <c r="N1009" s="250"/>
      <c r="O1009" s="250"/>
      <c r="P1009" s="250"/>
      <c r="Q1009" s="250"/>
      <c r="R1009" s="250"/>
      <c r="S1009" s="250"/>
      <c r="T1009" s="251"/>
      <c r="AT1009" s="252" t="s">
        <v>232</v>
      </c>
      <c r="AU1009" s="252" t="s">
        <v>84</v>
      </c>
      <c r="AV1009" s="13" t="s">
        <v>84</v>
      </c>
      <c r="AW1009" s="13" t="s">
        <v>35</v>
      </c>
      <c r="AX1009" s="13" t="s">
        <v>75</v>
      </c>
      <c r="AY1009" s="252" t="s">
        <v>221</v>
      </c>
    </row>
    <row r="1010" spans="2:51" s="13" customFormat="1" ht="12">
      <c r="B1010" s="242"/>
      <c r="C1010" s="243"/>
      <c r="D1010" s="229" t="s">
        <v>232</v>
      </c>
      <c r="E1010" s="244" t="s">
        <v>21</v>
      </c>
      <c r="F1010" s="245" t="s">
        <v>1313</v>
      </c>
      <c r="G1010" s="243"/>
      <c r="H1010" s="246">
        <v>0.72</v>
      </c>
      <c r="I1010" s="247"/>
      <c r="J1010" s="243"/>
      <c r="K1010" s="243"/>
      <c r="L1010" s="248"/>
      <c r="M1010" s="249"/>
      <c r="N1010" s="250"/>
      <c r="O1010" s="250"/>
      <c r="P1010" s="250"/>
      <c r="Q1010" s="250"/>
      <c r="R1010" s="250"/>
      <c r="S1010" s="250"/>
      <c r="T1010" s="251"/>
      <c r="AT1010" s="252" t="s">
        <v>232</v>
      </c>
      <c r="AU1010" s="252" t="s">
        <v>84</v>
      </c>
      <c r="AV1010" s="13" t="s">
        <v>84</v>
      </c>
      <c r="AW1010" s="13" t="s">
        <v>35</v>
      </c>
      <c r="AX1010" s="13" t="s">
        <v>75</v>
      </c>
      <c r="AY1010" s="252" t="s">
        <v>221</v>
      </c>
    </row>
    <row r="1011" spans="2:51" s="14" customFormat="1" ht="12">
      <c r="B1011" s="253"/>
      <c r="C1011" s="254"/>
      <c r="D1011" s="229" t="s">
        <v>232</v>
      </c>
      <c r="E1011" s="255" t="s">
        <v>21</v>
      </c>
      <c r="F1011" s="256" t="s">
        <v>235</v>
      </c>
      <c r="G1011" s="254"/>
      <c r="H1011" s="257">
        <v>78.988</v>
      </c>
      <c r="I1011" s="258"/>
      <c r="J1011" s="254"/>
      <c r="K1011" s="254"/>
      <c r="L1011" s="259"/>
      <c r="M1011" s="260"/>
      <c r="N1011" s="261"/>
      <c r="O1011" s="261"/>
      <c r="P1011" s="261"/>
      <c r="Q1011" s="261"/>
      <c r="R1011" s="261"/>
      <c r="S1011" s="261"/>
      <c r="T1011" s="262"/>
      <c r="AT1011" s="263" t="s">
        <v>232</v>
      </c>
      <c r="AU1011" s="263" t="s">
        <v>84</v>
      </c>
      <c r="AV1011" s="14" t="s">
        <v>228</v>
      </c>
      <c r="AW1011" s="14" t="s">
        <v>35</v>
      </c>
      <c r="AX1011" s="14" t="s">
        <v>82</v>
      </c>
      <c r="AY1011" s="263" t="s">
        <v>221</v>
      </c>
    </row>
    <row r="1012" spans="2:65" s="1" customFormat="1" ht="22.5" customHeight="1">
      <c r="B1012" s="39"/>
      <c r="C1012" s="217" t="s">
        <v>1314</v>
      </c>
      <c r="D1012" s="217" t="s">
        <v>223</v>
      </c>
      <c r="E1012" s="218" t="s">
        <v>1315</v>
      </c>
      <c r="F1012" s="219" t="s">
        <v>1316</v>
      </c>
      <c r="G1012" s="220" t="s">
        <v>730</v>
      </c>
      <c r="H1012" s="221">
        <v>347.69</v>
      </c>
      <c r="I1012" s="222"/>
      <c r="J1012" s="223">
        <f>ROUND(I1012*H1012,2)</f>
        <v>0</v>
      </c>
      <c r="K1012" s="219" t="s">
        <v>227</v>
      </c>
      <c r="L1012" s="44"/>
      <c r="M1012" s="224" t="s">
        <v>21</v>
      </c>
      <c r="N1012" s="225" t="s">
        <v>46</v>
      </c>
      <c r="O1012" s="80"/>
      <c r="P1012" s="226">
        <f>O1012*H1012</f>
        <v>0</v>
      </c>
      <c r="Q1012" s="226">
        <v>0</v>
      </c>
      <c r="R1012" s="226">
        <f>Q1012*H1012</f>
        <v>0</v>
      </c>
      <c r="S1012" s="226">
        <v>0.0044</v>
      </c>
      <c r="T1012" s="227">
        <f>S1012*H1012</f>
        <v>1.529836</v>
      </c>
      <c r="AR1012" s="18" t="s">
        <v>350</v>
      </c>
      <c r="AT1012" s="18" t="s">
        <v>223</v>
      </c>
      <c r="AU1012" s="18" t="s">
        <v>84</v>
      </c>
      <c r="AY1012" s="18" t="s">
        <v>221</v>
      </c>
      <c r="BE1012" s="228">
        <f>IF(N1012="základní",J1012,0)</f>
        <v>0</v>
      </c>
      <c r="BF1012" s="228">
        <f>IF(N1012="snížená",J1012,0)</f>
        <v>0</v>
      </c>
      <c r="BG1012" s="228">
        <f>IF(N1012="zákl. přenesená",J1012,0)</f>
        <v>0</v>
      </c>
      <c r="BH1012" s="228">
        <f>IF(N1012="sníž. přenesená",J1012,0)</f>
        <v>0</v>
      </c>
      <c r="BI1012" s="228">
        <f>IF(N1012="nulová",J1012,0)</f>
        <v>0</v>
      </c>
      <c r="BJ1012" s="18" t="s">
        <v>82</v>
      </c>
      <c r="BK1012" s="228">
        <f>ROUND(I1012*H1012,2)</f>
        <v>0</v>
      </c>
      <c r="BL1012" s="18" t="s">
        <v>350</v>
      </c>
      <c r="BM1012" s="18" t="s">
        <v>1317</v>
      </c>
    </row>
    <row r="1013" spans="2:47" s="1" customFormat="1" ht="12">
      <c r="B1013" s="39"/>
      <c r="C1013" s="40"/>
      <c r="D1013" s="229" t="s">
        <v>230</v>
      </c>
      <c r="E1013" s="40"/>
      <c r="F1013" s="230" t="s">
        <v>1303</v>
      </c>
      <c r="G1013" s="40"/>
      <c r="H1013" s="40"/>
      <c r="I1013" s="144"/>
      <c r="J1013" s="40"/>
      <c r="K1013" s="40"/>
      <c r="L1013" s="44"/>
      <c r="M1013" s="231"/>
      <c r="N1013" s="80"/>
      <c r="O1013" s="80"/>
      <c r="P1013" s="80"/>
      <c r="Q1013" s="80"/>
      <c r="R1013" s="80"/>
      <c r="S1013" s="80"/>
      <c r="T1013" s="81"/>
      <c r="AT1013" s="18" t="s">
        <v>230</v>
      </c>
      <c r="AU1013" s="18" t="s">
        <v>84</v>
      </c>
    </row>
    <row r="1014" spans="2:51" s="12" customFormat="1" ht="12">
      <c r="B1014" s="232"/>
      <c r="C1014" s="233"/>
      <c r="D1014" s="229" t="s">
        <v>232</v>
      </c>
      <c r="E1014" s="234" t="s">
        <v>21</v>
      </c>
      <c r="F1014" s="235" t="s">
        <v>1304</v>
      </c>
      <c r="G1014" s="233"/>
      <c r="H1014" s="234" t="s">
        <v>21</v>
      </c>
      <c r="I1014" s="236"/>
      <c r="J1014" s="233"/>
      <c r="K1014" s="233"/>
      <c r="L1014" s="237"/>
      <c r="M1014" s="238"/>
      <c r="N1014" s="239"/>
      <c r="O1014" s="239"/>
      <c r="P1014" s="239"/>
      <c r="Q1014" s="239"/>
      <c r="R1014" s="239"/>
      <c r="S1014" s="239"/>
      <c r="T1014" s="240"/>
      <c r="AT1014" s="241" t="s">
        <v>232</v>
      </c>
      <c r="AU1014" s="241" t="s">
        <v>84</v>
      </c>
      <c r="AV1014" s="12" t="s">
        <v>82</v>
      </c>
      <c r="AW1014" s="12" t="s">
        <v>35</v>
      </c>
      <c r="AX1014" s="12" t="s">
        <v>75</v>
      </c>
      <c r="AY1014" s="241" t="s">
        <v>221</v>
      </c>
    </row>
    <row r="1015" spans="2:51" s="13" customFormat="1" ht="12">
      <c r="B1015" s="242"/>
      <c r="C1015" s="243"/>
      <c r="D1015" s="229" t="s">
        <v>232</v>
      </c>
      <c r="E1015" s="244" t="s">
        <v>21</v>
      </c>
      <c r="F1015" s="245" t="s">
        <v>1318</v>
      </c>
      <c r="G1015" s="243"/>
      <c r="H1015" s="246">
        <v>87.2</v>
      </c>
      <c r="I1015" s="247"/>
      <c r="J1015" s="243"/>
      <c r="K1015" s="243"/>
      <c r="L1015" s="248"/>
      <c r="M1015" s="249"/>
      <c r="N1015" s="250"/>
      <c r="O1015" s="250"/>
      <c r="P1015" s="250"/>
      <c r="Q1015" s="250"/>
      <c r="R1015" s="250"/>
      <c r="S1015" s="250"/>
      <c r="T1015" s="251"/>
      <c r="AT1015" s="252" t="s">
        <v>232</v>
      </c>
      <c r="AU1015" s="252" t="s">
        <v>84</v>
      </c>
      <c r="AV1015" s="13" t="s">
        <v>84</v>
      </c>
      <c r="AW1015" s="13" t="s">
        <v>35</v>
      </c>
      <c r="AX1015" s="13" t="s">
        <v>75</v>
      </c>
      <c r="AY1015" s="252" t="s">
        <v>221</v>
      </c>
    </row>
    <row r="1016" spans="2:51" s="13" customFormat="1" ht="12">
      <c r="B1016" s="242"/>
      <c r="C1016" s="243"/>
      <c r="D1016" s="229" t="s">
        <v>232</v>
      </c>
      <c r="E1016" s="244" t="s">
        <v>21</v>
      </c>
      <c r="F1016" s="245" t="s">
        <v>1319</v>
      </c>
      <c r="G1016" s="243"/>
      <c r="H1016" s="246">
        <v>2.66</v>
      </c>
      <c r="I1016" s="247"/>
      <c r="J1016" s="243"/>
      <c r="K1016" s="243"/>
      <c r="L1016" s="248"/>
      <c r="M1016" s="249"/>
      <c r="N1016" s="250"/>
      <c r="O1016" s="250"/>
      <c r="P1016" s="250"/>
      <c r="Q1016" s="250"/>
      <c r="R1016" s="250"/>
      <c r="S1016" s="250"/>
      <c r="T1016" s="251"/>
      <c r="AT1016" s="252" t="s">
        <v>232</v>
      </c>
      <c r="AU1016" s="252" t="s">
        <v>84</v>
      </c>
      <c r="AV1016" s="13" t="s">
        <v>84</v>
      </c>
      <c r="AW1016" s="13" t="s">
        <v>35</v>
      </c>
      <c r="AX1016" s="13" t="s">
        <v>75</v>
      </c>
      <c r="AY1016" s="252" t="s">
        <v>221</v>
      </c>
    </row>
    <row r="1017" spans="2:51" s="13" customFormat="1" ht="12">
      <c r="B1017" s="242"/>
      <c r="C1017" s="243"/>
      <c r="D1017" s="229" t="s">
        <v>232</v>
      </c>
      <c r="E1017" s="244" t="s">
        <v>21</v>
      </c>
      <c r="F1017" s="245" t="s">
        <v>1320</v>
      </c>
      <c r="G1017" s="243"/>
      <c r="H1017" s="246">
        <v>4.12</v>
      </c>
      <c r="I1017" s="247"/>
      <c r="J1017" s="243"/>
      <c r="K1017" s="243"/>
      <c r="L1017" s="248"/>
      <c r="M1017" s="249"/>
      <c r="N1017" s="250"/>
      <c r="O1017" s="250"/>
      <c r="P1017" s="250"/>
      <c r="Q1017" s="250"/>
      <c r="R1017" s="250"/>
      <c r="S1017" s="250"/>
      <c r="T1017" s="251"/>
      <c r="AT1017" s="252" t="s">
        <v>232</v>
      </c>
      <c r="AU1017" s="252" t="s">
        <v>84</v>
      </c>
      <c r="AV1017" s="13" t="s">
        <v>84</v>
      </c>
      <c r="AW1017" s="13" t="s">
        <v>35</v>
      </c>
      <c r="AX1017" s="13" t="s">
        <v>75</v>
      </c>
      <c r="AY1017" s="252" t="s">
        <v>221</v>
      </c>
    </row>
    <row r="1018" spans="2:51" s="13" customFormat="1" ht="12">
      <c r="B1018" s="242"/>
      <c r="C1018" s="243"/>
      <c r="D1018" s="229" t="s">
        <v>232</v>
      </c>
      <c r="E1018" s="244" t="s">
        <v>21</v>
      </c>
      <c r="F1018" s="245" t="s">
        <v>1321</v>
      </c>
      <c r="G1018" s="243"/>
      <c r="H1018" s="246">
        <v>73.6</v>
      </c>
      <c r="I1018" s="247"/>
      <c r="J1018" s="243"/>
      <c r="K1018" s="243"/>
      <c r="L1018" s="248"/>
      <c r="M1018" s="249"/>
      <c r="N1018" s="250"/>
      <c r="O1018" s="250"/>
      <c r="P1018" s="250"/>
      <c r="Q1018" s="250"/>
      <c r="R1018" s="250"/>
      <c r="S1018" s="250"/>
      <c r="T1018" s="251"/>
      <c r="AT1018" s="252" t="s">
        <v>232</v>
      </c>
      <c r="AU1018" s="252" t="s">
        <v>84</v>
      </c>
      <c r="AV1018" s="13" t="s">
        <v>84</v>
      </c>
      <c r="AW1018" s="13" t="s">
        <v>35</v>
      </c>
      <c r="AX1018" s="13" t="s">
        <v>75</v>
      </c>
      <c r="AY1018" s="252" t="s">
        <v>221</v>
      </c>
    </row>
    <row r="1019" spans="2:51" s="13" customFormat="1" ht="12">
      <c r="B1019" s="242"/>
      <c r="C1019" s="243"/>
      <c r="D1019" s="229" t="s">
        <v>232</v>
      </c>
      <c r="E1019" s="244" t="s">
        <v>21</v>
      </c>
      <c r="F1019" s="245" t="s">
        <v>1322</v>
      </c>
      <c r="G1019" s="243"/>
      <c r="H1019" s="246">
        <v>105.84</v>
      </c>
      <c r="I1019" s="247"/>
      <c r="J1019" s="243"/>
      <c r="K1019" s="243"/>
      <c r="L1019" s="248"/>
      <c r="M1019" s="249"/>
      <c r="N1019" s="250"/>
      <c r="O1019" s="250"/>
      <c r="P1019" s="250"/>
      <c r="Q1019" s="250"/>
      <c r="R1019" s="250"/>
      <c r="S1019" s="250"/>
      <c r="T1019" s="251"/>
      <c r="AT1019" s="252" t="s">
        <v>232</v>
      </c>
      <c r="AU1019" s="252" t="s">
        <v>84</v>
      </c>
      <c r="AV1019" s="13" t="s">
        <v>84</v>
      </c>
      <c r="AW1019" s="13" t="s">
        <v>35</v>
      </c>
      <c r="AX1019" s="13" t="s">
        <v>75</v>
      </c>
      <c r="AY1019" s="252" t="s">
        <v>221</v>
      </c>
    </row>
    <row r="1020" spans="2:51" s="13" customFormat="1" ht="12">
      <c r="B1020" s="242"/>
      <c r="C1020" s="243"/>
      <c r="D1020" s="229" t="s">
        <v>232</v>
      </c>
      <c r="E1020" s="244" t="s">
        <v>21</v>
      </c>
      <c r="F1020" s="245" t="s">
        <v>1323</v>
      </c>
      <c r="G1020" s="243"/>
      <c r="H1020" s="246">
        <v>14.72</v>
      </c>
      <c r="I1020" s="247"/>
      <c r="J1020" s="243"/>
      <c r="K1020" s="243"/>
      <c r="L1020" s="248"/>
      <c r="M1020" s="249"/>
      <c r="N1020" s="250"/>
      <c r="O1020" s="250"/>
      <c r="P1020" s="250"/>
      <c r="Q1020" s="250"/>
      <c r="R1020" s="250"/>
      <c r="S1020" s="250"/>
      <c r="T1020" s="251"/>
      <c r="AT1020" s="252" t="s">
        <v>232</v>
      </c>
      <c r="AU1020" s="252" t="s">
        <v>84</v>
      </c>
      <c r="AV1020" s="13" t="s">
        <v>84</v>
      </c>
      <c r="AW1020" s="13" t="s">
        <v>35</v>
      </c>
      <c r="AX1020" s="13" t="s">
        <v>75</v>
      </c>
      <c r="AY1020" s="252" t="s">
        <v>221</v>
      </c>
    </row>
    <row r="1021" spans="2:51" s="13" customFormat="1" ht="12">
      <c r="B1021" s="242"/>
      <c r="C1021" s="243"/>
      <c r="D1021" s="229" t="s">
        <v>232</v>
      </c>
      <c r="E1021" s="244" t="s">
        <v>21</v>
      </c>
      <c r="F1021" s="245" t="s">
        <v>1324</v>
      </c>
      <c r="G1021" s="243"/>
      <c r="H1021" s="246">
        <v>47.04</v>
      </c>
      <c r="I1021" s="247"/>
      <c r="J1021" s="243"/>
      <c r="K1021" s="243"/>
      <c r="L1021" s="248"/>
      <c r="M1021" s="249"/>
      <c r="N1021" s="250"/>
      <c r="O1021" s="250"/>
      <c r="P1021" s="250"/>
      <c r="Q1021" s="250"/>
      <c r="R1021" s="250"/>
      <c r="S1021" s="250"/>
      <c r="T1021" s="251"/>
      <c r="AT1021" s="252" t="s">
        <v>232</v>
      </c>
      <c r="AU1021" s="252" t="s">
        <v>84</v>
      </c>
      <c r="AV1021" s="13" t="s">
        <v>84</v>
      </c>
      <c r="AW1021" s="13" t="s">
        <v>35</v>
      </c>
      <c r="AX1021" s="13" t="s">
        <v>75</v>
      </c>
      <c r="AY1021" s="252" t="s">
        <v>221</v>
      </c>
    </row>
    <row r="1022" spans="2:51" s="12" customFormat="1" ht="12">
      <c r="B1022" s="232"/>
      <c r="C1022" s="233"/>
      <c r="D1022" s="229" t="s">
        <v>232</v>
      </c>
      <c r="E1022" s="234" t="s">
        <v>21</v>
      </c>
      <c r="F1022" s="235" t="s">
        <v>140</v>
      </c>
      <c r="G1022" s="233"/>
      <c r="H1022" s="234" t="s">
        <v>21</v>
      </c>
      <c r="I1022" s="236"/>
      <c r="J1022" s="233"/>
      <c r="K1022" s="233"/>
      <c r="L1022" s="237"/>
      <c r="M1022" s="238"/>
      <c r="N1022" s="239"/>
      <c r="O1022" s="239"/>
      <c r="P1022" s="239"/>
      <c r="Q1022" s="239"/>
      <c r="R1022" s="239"/>
      <c r="S1022" s="239"/>
      <c r="T1022" s="240"/>
      <c r="AT1022" s="241" t="s">
        <v>232</v>
      </c>
      <c r="AU1022" s="241" t="s">
        <v>84</v>
      </c>
      <c r="AV1022" s="12" t="s">
        <v>82</v>
      </c>
      <c r="AW1022" s="12" t="s">
        <v>35</v>
      </c>
      <c r="AX1022" s="12" t="s">
        <v>75</v>
      </c>
      <c r="AY1022" s="241" t="s">
        <v>221</v>
      </c>
    </row>
    <row r="1023" spans="2:51" s="13" customFormat="1" ht="12">
      <c r="B1023" s="242"/>
      <c r="C1023" s="243"/>
      <c r="D1023" s="229" t="s">
        <v>232</v>
      </c>
      <c r="E1023" s="244" t="s">
        <v>21</v>
      </c>
      <c r="F1023" s="245" t="s">
        <v>1325</v>
      </c>
      <c r="G1023" s="243"/>
      <c r="H1023" s="246">
        <v>2.91</v>
      </c>
      <c r="I1023" s="247"/>
      <c r="J1023" s="243"/>
      <c r="K1023" s="243"/>
      <c r="L1023" s="248"/>
      <c r="M1023" s="249"/>
      <c r="N1023" s="250"/>
      <c r="O1023" s="250"/>
      <c r="P1023" s="250"/>
      <c r="Q1023" s="250"/>
      <c r="R1023" s="250"/>
      <c r="S1023" s="250"/>
      <c r="T1023" s="251"/>
      <c r="AT1023" s="252" t="s">
        <v>232</v>
      </c>
      <c r="AU1023" s="252" t="s">
        <v>84</v>
      </c>
      <c r="AV1023" s="13" t="s">
        <v>84</v>
      </c>
      <c r="AW1023" s="13" t="s">
        <v>35</v>
      </c>
      <c r="AX1023" s="13" t="s">
        <v>75</v>
      </c>
      <c r="AY1023" s="252" t="s">
        <v>221</v>
      </c>
    </row>
    <row r="1024" spans="2:51" s="13" customFormat="1" ht="12">
      <c r="B1024" s="242"/>
      <c r="C1024" s="243"/>
      <c r="D1024" s="229" t="s">
        <v>232</v>
      </c>
      <c r="E1024" s="244" t="s">
        <v>21</v>
      </c>
      <c r="F1024" s="245" t="s">
        <v>1326</v>
      </c>
      <c r="G1024" s="243"/>
      <c r="H1024" s="246">
        <v>9.6</v>
      </c>
      <c r="I1024" s="247"/>
      <c r="J1024" s="243"/>
      <c r="K1024" s="243"/>
      <c r="L1024" s="248"/>
      <c r="M1024" s="249"/>
      <c r="N1024" s="250"/>
      <c r="O1024" s="250"/>
      <c r="P1024" s="250"/>
      <c r="Q1024" s="250"/>
      <c r="R1024" s="250"/>
      <c r="S1024" s="250"/>
      <c r="T1024" s="251"/>
      <c r="AT1024" s="252" t="s">
        <v>232</v>
      </c>
      <c r="AU1024" s="252" t="s">
        <v>84</v>
      </c>
      <c r="AV1024" s="13" t="s">
        <v>84</v>
      </c>
      <c r="AW1024" s="13" t="s">
        <v>35</v>
      </c>
      <c r="AX1024" s="13" t="s">
        <v>75</v>
      </c>
      <c r="AY1024" s="252" t="s">
        <v>221</v>
      </c>
    </row>
    <row r="1025" spans="2:51" s="14" customFormat="1" ht="12">
      <c r="B1025" s="253"/>
      <c r="C1025" s="254"/>
      <c r="D1025" s="229" t="s">
        <v>232</v>
      </c>
      <c r="E1025" s="255" t="s">
        <v>21</v>
      </c>
      <c r="F1025" s="256" t="s">
        <v>235</v>
      </c>
      <c r="G1025" s="254"/>
      <c r="H1025" s="257">
        <v>347.69</v>
      </c>
      <c r="I1025" s="258"/>
      <c r="J1025" s="254"/>
      <c r="K1025" s="254"/>
      <c r="L1025" s="259"/>
      <c r="M1025" s="260"/>
      <c r="N1025" s="261"/>
      <c r="O1025" s="261"/>
      <c r="P1025" s="261"/>
      <c r="Q1025" s="261"/>
      <c r="R1025" s="261"/>
      <c r="S1025" s="261"/>
      <c r="T1025" s="262"/>
      <c r="AT1025" s="263" t="s">
        <v>232</v>
      </c>
      <c r="AU1025" s="263" t="s">
        <v>84</v>
      </c>
      <c r="AV1025" s="14" t="s">
        <v>228</v>
      </c>
      <c r="AW1025" s="14" t="s">
        <v>35</v>
      </c>
      <c r="AX1025" s="14" t="s">
        <v>82</v>
      </c>
      <c r="AY1025" s="263" t="s">
        <v>221</v>
      </c>
    </row>
    <row r="1026" spans="2:65" s="1" customFormat="1" ht="22.5" customHeight="1">
      <c r="B1026" s="39"/>
      <c r="C1026" s="217" t="s">
        <v>1327</v>
      </c>
      <c r="D1026" s="217" t="s">
        <v>223</v>
      </c>
      <c r="E1026" s="218" t="s">
        <v>1328</v>
      </c>
      <c r="F1026" s="219" t="s">
        <v>1329</v>
      </c>
      <c r="G1026" s="220" t="s">
        <v>358</v>
      </c>
      <c r="H1026" s="221">
        <v>12.641</v>
      </c>
      <c r="I1026" s="222"/>
      <c r="J1026" s="223">
        <f>ROUND(I1026*H1026,2)</f>
        <v>0</v>
      </c>
      <c r="K1026" s="219" t="s">
        <v>227</v>
      </c>
      <c r="L1026" s="44"/>
      <c r="M1026" s="224" t="s">
        <v>21</v>
      </c>
      <c r="N1026" s="225" t="s">
        <v>46</v>
      </c>
      <c r="O1026" s="80"/>
      <c r="P1026" s="226">
        <f>O1026*H1026</f>
        <v>0</v>
      </c>
      <c r="Q1026" s="226">
        <v>1E-05</v>
      </c>
      <c r="R1026" s="226">
        <f>Q1026*H1026</f>
        <v>0.00012641</v>
      </c>
      <c r="S1026" s="226">
        <v>0</v>
      </c>
      <c r="T1026" s="227">
        <f>S1026*H1026</f>
        <v>0</v>
      </c>
      <c r="AR1026" s="18" t="s">
        <v>350</v>
      </c>
      <c r="AT1026" s="18" t="s">
        <v>223</v>
      </c>
      <c r="AU1026" s="18" t="s">
        <v>84</v>
      </c>
      <c r="AY1026" s="18" t="s">
        <v>221</v>
      </c>
      <c r="BE1026" s="228">
        <f>IF(N1026="základní",J1026,0)</f>
        <v>0</v>
      </c>
      <c r="BF1026" s="228">
        <f>IF(N1026="snížená",J1026,0)</f>
        <v>0</v>
      </c>
      <c r="BG1026" s="228">
        <f>IF(N1026="zákl. přenesená",J1026,0)</f>
        <v>0</v>
      </c>
      <c r="BH1026" s="228">
        <f>IF(N1026="sníž. přenesená",J1026,0)</f>
        <v>0</v>
      </c>
      <c r="BI1026" s="228">
        <f>IF(N1026="nulová",J1026,0)</f>
        <v>0</v>
      </c>
      <c r="BJ1026" s="18" t="s">
        <v>82</v>
      </c>
      <c r="BK1026" s="228">
        <f>ROUND(I1026*H1026,2)</f>
        <v>0</v>
      </c>
      <c r="BL1026" s="18" t="s">
        <v>350</v>
      </c>
      <c r="BM1026" s="18" t="s">
        <v>1330</v>
      </c>
    </row>
    <row r="1027" spans="2:47" s="1" customFormat="1" ht="12">
      <c r="B1027" s="39"/>
      <c r="C1027" s="40"/>
      <c r="D1027" s="229" t="s">
        <v>230</v>
      </c>
      <c r="E1027" s="40"/>
      <c r="F1027" s="230" t="s">
        <v>1303</v>
      </c>
      <c r="G1027" s="40"/>
      <c r="H1027" s="40"/>
      <c r="I1027" s="144"/>
      <c r="J1027" s="40"/>
      <c r="K1027" s="40"/>
      <c r="L1027" s="44"/>
      <c r="M1027" s="231"/>
      <c r="N1027" s="80"/>
      <c r="O1027" s="80"/>
      <c r="P1027" s="80"/>
      <c r="Q1027" s="80"/>
      <c r="R1027" s="80"/>
      <c r="S1027" s="80"/>
      <c r="T1027" s="81"/>
      <c r="AT1027" s="18" t="s">
        <v>230</v>
      </c>
      <c r="AU1027" s="18" t="s">
        <v>84</v>
      </c>
    </row>
    <row r="1028" spans="2:51" s="12" customFormat="1" ht="12">
      <c r="B1028" s="232"/>
      <c r="C1028" s="233"/>
      <c r="D1028" s="229" t="s">
        <v>232</v>
      </c>
      <c r="E1028" s="234" t="s">
        <v>21</v>
      </c>
      <c r="F1028" s="235" t="s">
        <v>1331</v>
      </c>
      <c r="G1028" s="233"/>
      <c r="H1028" s="234" t="s">
        <v>21</v>
      </c>
      <c r="I1028" s="236"/>
      <c r="J1028" s="233"/>
      <c r="K1028" s="233"/>
      <c r="L1028" s="237"/>
      <c r="M1028" s="238"/>
      <c r="N1028" s="239"/>
      <c r="O1028" s="239"/>
      <c r="P1028" s="239"/>
      <c r="Q1028" s="239"/>
      <c r="R1028" s="239"/>
      <c r="S1028" s="239"/>
      <c r="T1028" s="240"/>
      <c r="AT1028" s="241" t="s">
        <v>232</v>
      </c>
      <c r="AU1028" s="241" t="s">
        <v>84</v>
      </c>
      <c r="AV1028" s="12" t="s">
        <v>82</v>
      </c>
      <c r="AW1028" s="12" t="s">
        <v>35</v>
      </c>
      <c r="AX1028" s="12" t="s">
        <v>75</v>
      </c>
      <c r="AY1028" s="241" t="s">
        <v>221</v>
      </c>
    </row>
    <row r="1029" spans="2:51" s="13" customFormat="1" ht="12">
      <c r="B1029" s="242"/>
      <c r="C1029" s="243"/>
      <c r="D1029" s="229" t="s">
        <v>232</v>
      </c>
      <c r="E1029" s="244" t="s">
        <v>21</v>
      </c>
      <c r="F1029" s="245" t="s">
        <v>1332</v>
      </c>
      <c r="G1029" s="243"/>
      <c r="H1029" s="246">
        <v>3.96</v>
      </c>
      <c r="I1029" s="247"/>
      <c r="J1029" s="243"/>
      <c r="K1029" s="243"/>
      <c r="L1029" s="248"/>
      <c r="M1029" s="249"/>
      <c r="N1029" s="250"/>
      <c r="O1029" s="250"/>
      <c r="P1029" s="250"/>
      <c r="Q1029" s="250"/>
      <c r="R1029" s="250"/>
      <c r="S1029" s="250"/>
      <c r="T1029" s="251"/>
      <c r="AT1029" s="252" t="s">
        <v>232</v>
      </c>
      <c r="AU1029" s="252" t="s">
        <v>84</v>
      </c>
      <c r="AV1029" s="13" t="s">
        <v>84</v>
      </c>
      <c r="AW1029" s="13" t="s">
        <v>35</v>
      </c>
      <c r="AX1029" s="13" t="s">
        <v>75</v>
      </c>
      <c r="AY1029" s="252" t="s">
        <v>221</v>
      </c>
    </row>
    <row r="1030" spans="2:51" s="12" customFormat="1" ht="12">
      <c r="B1030" s="232"/>
      <c r="C1030" s="233"/>
      <c r="D1030" s="229" t="s">
        <v>232</v>
      </c>
      <c r="E1030" s="234" t="s">
        <v>21</v>
      </c>
      <c r="F1030" s="235" t="s">
        <v>1333</v>
      </c>
      <c r="G1030" s="233"/>
      <c r="H1030" s="234" t="s">
        <v>21</v>
      </c>
      <c r="I1030" s="236"/>
      <c r="J1030" s="233"/>
      <c r="K1030" s="233"/>
      <c r="L1030" s="237"/>
      <c r="M1030" s="238"/>
      <c r="N1030" s="239"/>
      <c r="O1030" s="239"/>
      <c r="P1030" s="239"/>
      <c r="Q1030" s="239"/>
      <c r="R1030" s="239"/>
      <c r="S1030" s="239"/>
      <c r="T1030" s="240"/>
      <c r="AT1030" s="241" t="s">
        <v>232</v>
      </c>
      <c r="AU1030" s="241" t="s">
        <v>84</v>
      </c>
      <c r="AV1030" s="12" t="s">
        <v>82</v>
      </c>
      <c r="AW1030" s="12" t="s">
        <v>35</v>
      </c>
      <c r="AX1030" s="12" t="s">
        <v>75</v>
      </c>
      <c r="AY1030" s="241" t="s">
        <v>221</v>
      </c>
    </row>
    <row r="1031" spans="2:51" s="13" customFormat="1" ht="12">
      <c r="B1031" s="242"/>
      <c r="C1031" s="243"/>
      <c r="D1031" s="229" t="s">
        <v>232</v>
      </c>
      <c r="E1031" s="244" t="s">
        <v>21</v>
      </c>
      <c r="F1031" s="245" t="s">
        <v>1334</v>
      </c>
      <c r="G1031" s="243"/>
      <c r="H1031" s="246">
        <v>8.681</v>
      </c>
      <c r="I1031" s="247"/>
      <c r="J1031" s="243"/>
      <c r="K1031" s="243"/>
      <c r="L1031" s="248"/>
      <c r="M1031" s="249"/>
      <c r="N1031" s="250"/>
      <c r="O1031" s="250"/>
      <c r="P1031" s="250"/>
      <c r="Q1031" s="250"/>
      <c r="R1031" s="250"/>
      <c r="S1031" s="250"/>
      <c r="T1031" s="251"/>
      <c r="AT1031" s="252" t="s">
        <v>232</v>
      </c>
      <c r="AU1031" s="252" t="s">
        <v>84</v>
      </c>
      <c r="AV1031" s="13" t="s">
        <v>84</v>
      </c>
      <c r="AW1031" s="13" t="s">
        <v>35</v>
      </c>
      <c r="AX1031" s="13" t="s">
        <v>75</v>
      </c>
      <c r="AY1031" s="252" t="s">
        <v>221</v>
      </c>
    </row>
    <row r="1032" spans="2:51" s="14" customFormat="1" ht="12">
      <c r="B1032" s="253"/>
      <c r="C1032" s="254"/>
      <c r="D1032" s="229" t="s">
        <v>232</v>
      </c>
      <c r="E1032" s="255" t="s">
        <v>21</v>
      </c>
      <c r="F1032" s="256" t="s">
        <v>235</v>
      </c>
      <c r="G1032" s="254"/>
      <c r="H1032" s="257">
        <v>12.641</v>
      </c>
      <c r="I1032" s="258"/>
      <c r="J1032" s="254"/>
      <c r="K1032" s="254"/>
      <c r="L1032" s="259"/>
      <c r="M1032" s="260"/>
      <c r="N1032" s="261"/>
      <c r="O1032" s="261"/>
      <c r="P1032" s="261"/>
      <c r="Q1032" s="261"/>
      <c r="R1032" s="261"/>
      <c r="S1032" s="261"/>
      <c r="T1032" s="262"/>
      <c r="AT1032" s="263" t="s">
        <v>232</v>
      </c>
      <c r="AU1032" s="263" t="s">
        <v>84</v>
      </c>
      <c r="AV1032" s="14" t="s">
        <v>228</v>
      </c>
      <c r="AW1032" s="14" t="s">
        <v>35</v>
      </c>
      <c r="AX1032" s="14" t="s">
        <v>82</v>
      </c>
      <c r="AY1032" s="263" t="s">
        <v>221</v>
      </c>
    </row>
    <row r="1033" spans="2:65" s="1" customFormat="1" ht="22.5" customHeight="1">
      <c r="B1033" s="39"/>
      <c r="C1033" s="217" t="s">
        <v>1335</v>
      </c>
      <c r="D1033" s="217" t="s">
        <v>223</v>
      </c>
      <c r="E1033" s="218" t="s">
        <v>1336</v>
      </c>
      <c r="F1033" s="219" t="s">
        <v>1337</v>
      </c>
      <c r="G1033" s="220" t="s">
        <v>358</v>
      </c>
      <c r="H1033" s="221">
        <v>23.358</v>
      </c>
      <c r="I1033" s="222"/>
      <c r="J1033" s="223">
        <f>ROUND(I1033*H1033,2)</f>
        <v>0</v>
      </c>
      <c r="K1033" s="219" t="s">
        <v>227</v>
      </c>
      <c r="L1033" s="44"/>
      <c r="M1033" s="224" t="s">
        <v>21</v>
      </c>
      <c r="N1033" s="225" t="s">
        <v>46</v>
      </c>
      <c r="O1033" s="80"/>
      <c r="P1033" s="226">
        <f>O1033*H1033</f>
        <v>0</v>
      </c>
      <c r="Q1033" s="226">
        <v>1E-05</v>
      </c>
      <c r="R1033" s="226">
        <f>Q1033*H1033</f>
        <v>0.00023358000000000002</v>
      </c>
      <c r="S1033" s="226">
        <v>0</v>
      </c>
      <c r="T1033" s="227">
        <f>S1033*H1033</f>
        <v>0</v>
      </c>
      <c r="AR1033" s="18" t="s">
        <v>350</v>
      </c>
      <c r="AT1033" s="18" t="s">
        <v>223</v>
      </c>
      <c r="AU1033" s="18" t="s">
        <v>84</v>
      </c>
      <c r="AY1033" s="18" t="s">
        <v>221</v>
      </c>
      <c r="BE1033" s="228">
        <f>IF(N1033="základní",J1033,0)</f>
        <v>0</v>
      </c>
      <c r="BF1033" s="228">
        <f>IF(N1033="snížená",J1033,0)</f>
        <v>0</v>
      </c>
      <c r="BG1033" s="228">
        <f>IF(N1033="zákl. přenesená",J1033,0)</f>
        <v>0</v>
      </c>
      <c r="BH1033" s="228">
        <f>IF(N1033="sníž. přenesená",J1033,0)</f>
        <v>0</v>
      </c>
      <c r="BI1033" s="228">
        <f>IF(N1033="nulová",J1033,0)</f>
        <v>0</v>
      </c>
      <c r="BJ1033" s="18" t="s">
        <v>82</v>
      </c>
      <c r="BK1033" s="228">
        <f>ROUND(I1033*H1033,2)</f>
        <v>0</v>
      </c>
      <c r="BL1033" s="18" t="s">
        <v>350</v>
      </c>
      <c r="BM1033" s="18" t="s">
        <v>1338</v>
      </c>
    </row>
    <row r="1034" spans="2:47" s="1" customFormat="1" ht="12">
      <c r="B1034" s="39"/>
      <c r="C1034" s="40"/>
      <c r="D1034" s="229" t="s">
        <v>230</v>
      </c>
      <c r="E1034" s="40"/>
      <c r="F1034" s="230" t="s">
        <v>1303</v>
      </c>
      <c r="G1034" s="40"/>
      <c r="H1034" s="40"/>
      <c r="I1034" s="144"/>
      <c r="J1034" s="40"/>
      <c r="K1034" s="40"/>
      <c r="L1034" s="44"/>
      <c r="M1034" s="231"/>
      <c r="N1034" s="80"/>
      <c r="O1034" s="80"/>
      <c r="P1034" s="80"/>
      <c r="Q1034" s="80"/>
      <c r="R1034" s="80"/>
      <c r="S1034" s="80"/>
      <c r="T1034" s="81"/>
      <c r="AT1034" s="18" t="s">
        <v>230</v>
      </c>
      <c r="AU1034" s="18" t="s">
        <v>84</v>
      </c>
    </row>
    <row r="1035" spans="2:51" s="12" customFormat="1" ht="12">
      <c r="B1035" s="232"/>
      <c r="C1035" s="233"/>
      <c r="D1035" s="229" t="s">
        <v>232</v>
      </c>
      <c r="E1035" s="234" t="s">
        <v>21</v>
      </c>
      <c r="F1035" s="235" t="s">
        <v>1339</v>
      </c>
      <c r="G1035" s="233"/>
      <c r="H1035" s="234" t="s">
        <v>21</v>
      </c>
      <c r="I1035" s="236"/>
      <c r="J1035" s="233"/>
      <c r="K1035" s="233"/>
      <c r="L1035" s="237"/>
      <c r="M1035" s="238"/>
      <c r="N1035" s="239"/>
      <c r="O1035" s="239"/>
      <c r="P1035" s="239"/>
      <c r="Q1035" s="239"/>
      <c r="R1035" s="239"/>
      <c r="S1035" s="239"/>
      <c r="T1035" s="240"/>
      <c r="AT1035" s="241" t="s">
        <v>232</v>
      </c>
      <c r="AU1035" s="241" t="s">
        <v>84</v>
      </c>
      <c r="AV1035" s="12" t="s">
        <v>82</v>
      </c>
      <c r="AW1035" s="12" t="s">
        <v>35</v>
      </c>
      <c r="AX1035" s="12" t="s">
        <v>75</v>
      </c>
      <c r="AY1035" s="241" t="s">
        <v>221</v>
      </c>
    </row>
    <row r="1036" spans="2:51" s="13" customFormat="1" ht="12">
      <c r="B1036" s="242"/>
      <c r="C1036" s="243"/>
      <c r="D1036" s="229" t="s">
        <v>232</v>
      </c>
      <c r="E1036" s="244" t="s">
        <v>21</v>
      </c>
      <c r="F1036" s="245" t="s">
        <v>1340</v>
      </c>
      <c r="G1036" s="243"/>
      <c r="H1036" s="246">
        <v>8.154</v>
      </c>
      <c r="I1036" s="247"/>
      <c r="J1036" s="243"/>
      <c r="K1036" s="243"/>
      <c r="L1036" s="248"/>
      <c r="M1036" s="249"/>
      <c r="N1036" s="250"/>
      <c r="O1036" s="250"/>
      <c r="P1036" s="250"/>
      <c r="Q1036" s="250"/>
      <c r="R1036" s="250"/>
      <c r="S1036" s="250"/>
      <c r="T1036" s="251"/>
      <c r="AT1036" s="252" t="s">
        <v>232</v>
      </c>
      <c r="AU1036" s="252" t="s">
        <v>84</v>
      </c>
      <c r="AV1036" s="13" t="s">
        <v>84</v>
      </c>
      <c r="AW1036" s="13" t="s">
        <v>35</v>
      </c>
      <c r="AX1036" s="13" t="s">
        <v>75</v>
      </c>
      <c r="AY1036" s="252" t="s">
        <v>221</v>
      </c>
    </row>
    <row r="1037" spans="2:51" s="12" customFormat="1" ht="12">
      <c r="B1037" s="232"/>
      <c r="C1037" s="233"/>
      <c r="D1037" s="229" t="s">
        <v>232</v>
      </c>
      <c r="E1037" s="234" t="s">
        <v>21</v>
      </c>
      <c r="F1037" s="235" t="s">
        <v>1341</v>
      </c>
      <c r="G1037" s="233"/>
      <c r="H1037" s="234" t="s">
        <v>21</v>
      </c>
      <c r="I1037" s="236"/>
      <c r="J1037" s="233"/>
      <c r="K1037" s="233"/>
      <c r="L1037" s="237"/>
      <c r="M1037" s="238"/>
      <c r="N1037" s="239"/>
      <c r="O1037" s="239"/>
      <c r="P1037" s="239"/>
      <c r="Q1037" s="239"/>
      <c r="R1037" s="239"/>
      <c r="S1037" s="239"/>
      <c r="T1037" s="240"/>
      <c r="AT1037" s="241" t="s">
        <v>232</v>
      </c>
      <c r="AU1037" s="241" t="s">
        <v>84</v>
      </c>
      <c r="AV1037" s="12" t="s">
        <v>82</v>
      </c>
      <c r="AW1037" s="12" t="s">
        <v>35</v>
      </c>
      <c r="AX1037" s="12" t="s">
        <v>75</v>
      </c>
      <c r="AY1037" s="241" t="s">
        <v>221</v>
      </c>
    </row>
    <row r="1038" spans="2:51" s="13" customFormat="1" ht="12">
      <c r="B1038" s="242"/>
      <c r="C1038" s="243"/>
      <c r="D1038" s="229" t="s">
        <v>232</v>
      </c>
      <c r="E1038" s="244" t="s">
        <v>21</v>
      </c>
      <c r="F1038" s="245" t="s">
        <v>1342</v>
      </c>
      <c r="G1038" s="243"/>
      <c r="H1038" s="246">
        <v>8.282</v>
      </c>
      <c r="I1038" s="247"/>
      <c r="J1038" s="243"/>
      <c r="K1038" s="243"/>
      <c r="L1038" s="248"/>
      <c r="M1038" s="249"/>
      <c r="N1038" s="250"/>
      <c r="O1038" s="250"/>
      <c r="P1038" s="250"/>
      <c r="Q1038" s="250"/>
      <c r="R1038" s="250"/>
      <c r="S1038" s="250"/>
      <c r="T1038" s="251"/>
      <c r="AT1038" s="252" t="s">
        <v>232</v>
      </c>
      <c r="AU1038" s="252" t="s">
        <v>84</v>
      </c>
      <c r="AV1038" s="13" t="s">
        <v>84</v>
      </c>
      <c r="AW1038" s="13" t="s">
        <v>35</v>
      </c>
      <c r="AX1038" s="13" t="s">
        <v>75</v>
      </c>
      <c r="AY1038" s="252" t="s">
        <v>221</v>
      </c>
    </row>
    <row r="1039" spans="2:51" s="13" customFormat="1" ht="12">
      <c r="B1039" s="242"/>
      <c r="C1039" s="243"/>
      <c r="D1039" s="229" t="s">
        <v>232</v>
      </c>
      <c r="E1039" s="244" t="s">
        <v>21</v>
      </c>
      <c r="F1039" s="245" t="s">
        <v>1343</v>
      </c>
      <c r="G1039" s="243"/>
      <c r="H1039" s="246">
        <v>6.922</v>
      </c>
      <c r="I1039" s="247"/>
      <c r="J1039" s="243"/>
      <c r="K1039" s="243"/>
      <c r="L1039" s="248"/>
      <c r="M1039" s="249"/>
      <c r="N1039" s="250"/>
      <c r="O1039" s="250"/>
      <c r="P1039" s="250"/>
      <c r="Q1039" s="250"/>
      <c r="R1039" s="250"/>
      <c r="S1039" s="250"/>
      <c r="T1039" s="251"/>
      <c r="AT1039" s="252" t="s">
        <v>232</v>
      </c>
      <c r="AU1039" s="252" t="s">
        <v>84</v>
      </c>
      <c r="AV1039" s="13" t="s">
        <v>84</v>
      </c>
      <c r="AW1039" s="13" t="s">
        <v>35</v>
      </c>
      <c r="AX1039" s="13" t="s">
        <v>75</v>
      </c>
      <c r="AY1039" s="252" t="s">
        <v>221</v>
      </c>
    </row>
    <row r="1040" spans="2:51" s="14" customFormat="1" ht="12">
      <c r="B1040" s="253"/>
      <c r="C1040" s="254"/>
      <c r="D1040" s="229" t="s">
        <v>232</v>
      </c>
      <c r="E1040" s="255" t="s">
        <v>21</v>
      </c>
      <c r="F1040" s="256" t="s">
        <v>235</v>
      </c>
      <c r="G1040" s="254"/>
      <c r="H1040" s="257">
        <v>23.358</v>
      </c>
      <c r="I1040" s="258"/>
      <c r="J1040" s="254"/>
      <c r="K1040" s="254"/>
      <c r="L1040" s="259"/>
      <c r="M1040" s="260"/>
      <c r="N1040" s="261"/>
      <c r="O1040" s="261"/>
      <c r="P1040" s="261"/>
      <c r="Q1040" s="261"/>
      <c r="R1040" s="261"/>
      <c r="S1040" s="261"/>
      <c r="T1040" s="262"/>
      <c r="AT1040" s="263" t="s">
        <v>232</v>
      </c>
      <c r="AU1040" s="263" t="s">
        <v>84</v>
      </c>
      <c r="AV1040" s="14" t="s">
        <v>228</v>
      </c>
      <c r="AW1040" s="14" t="s">
        <v>35</v>
      </c>
      <c r="AX1040" s="14" t="s">
        <v>82</v>
      </c>
      <c r="AY1040" s="263" t="s">
        <v>221</v>
      </c>
    </row>
    <row r="1041" spans="2:65" s="1" customFormat="1" ht="16.5" customHeight="1">
      <c r="B1041" s="39"/>
      <c r="C1041" s="275" t="s">
        <v>1344</v>
      </c>
      <c r="D1041" s="275" t="s">
        <v>426</v>
      </c>
      <c r="E1041" s="276" t="s">
        <v>1345</v>
      </c>
      <c r="F1041" s="277" t="s">
        <v>1346</v>
      </c>
      <c r="G1041" s="278" t="s">
        <v>226</v>
      </c>
      <c r="H1041" s="279">
        <v>0.086</v>
      </c>
      <c r="I1041" s="280"/>
      <c r="J1041" s="281">
        <f>ROUND(I1041*H1041,2)</f>
        <v>0</v>
      </c>
      <c r="K1041" s="277" t="s">
        <v>227</v>
      </c>
      <c r="L1041" s="282"/>
      <c r="M1041" s="283" t="s">
        <v>21</v>
      </c>
      <c r="N1041" s="284" t="s">
        <v>46</v>
      </c>
      <c r="O1041" s="80"/>
      <c r="P1041" s="226">
        <f>O1041*H1041</f>
        <v>0</v>
      </c>
      <c r="Q1041" s="226">
        <v>0.55</v>
      </c>
      <c r="R1041" s="226">
        <f>Q1041*H1041</f>
        <v>0.0473</v>
      </c>
      <c r="S1041" s="226">
        <v>0</v>
      </c>
      <c r="T1041" s="227">
        <f>S1041*H1041</f>
        <v>0</v>
      </c>
      <c r="AR1041" s="18" t="s">
        <v>460</v>
      </c>
      <c r="AT1041" s="18" t="s">
        <v>426</v>
      </c>
      <c r="AU1041" s="18" t="s">
        <v>84</v>
      </c>
      <c r="AY1041" s="18" t="s">
        <v>221</v>
      </c>
      <c r="BE1041" s="228">
        <f>IF(N1041="základní",J1041,0)</f>
        <v>0</v>
      </c>
      <c r="BF1041" s="228">
        <f>IF(N1041="snížená",J1041,0)</f>
        <v>0</v>
      </c>
      <c r="BG1041" s="228">
        <f>IF(N1041="zákl. přenesená",J1041,0)</f>
        <v>0</v>
      </c>
      <c r="BH1041" s="228">
        <f>IF(N1041="sníž. přenesená",J1041,0)</f>
        <v>0</v>
      </c>
      <c r="BI1041" s="228">
        <f>IF(N1041="nulová",J1041,0)</f>
        <v>0</v>
      </c>
      <c r="BJ1041" s="18" t="s">
        <v>82</v>
      </c>
      <c r="BK1041" s="228">
        <f>ROUND(I1041*H1041,2)</f>
        <v>0</v>
      </c>
      <c r="BL1041" s="18" t="s">
        <v>350</v>
      </c>
      <c r="BM1041" s="18" t="s">
        <v>1347</v>
      </c>
    </row>
    <row r="1042" spans="2:51" s="13" customFormat="1" ht="12">
      <c r="B1042" s="242"/>
      <c r="C1042" s="243"/>
      <c r="D1042" s="229" t="s">
        <v>232</v>
      </c>
      <c r="E1042" s="244" t="s">
        <v>21</v>
      </c>
      <c r="F1042" s="245" t="s">
        <v>1348</v>
      </c>
      <c r="G1042" s="243"/>
      <c r="H1042" s="246">
        <v>0.03</v>
      </c>
      <c r="I1042" s="247"/>
      <c r="J1042" s="243"/>
      <c r="K1042" s="243"/>
      <c r="L1042" s="248"/>
      <c r="M1042" s="249"/>
      <c r="N1042" s="250"/>
      <c r="O1042" s="250"/>
      <c r="P1042" s="250"/>
      <c r="Q1042" s="250"/>
      <c r="R1042" s="250"/>
      <c r="S1042" s="250"/>
      <c r="T1042" s="251"/>
      <c r="AT1042" s="252" t="s">
        <v>232</v>
      </c>
      <c r="AU1042" s="252" t="s">
        <v>84</v>
      </c>
      <c r="AV1042" s="13" t="s">
        <v>84</v>
      </c>
      <c r="AW1042" s="13" t="s">
        <v>35</v>
      </c>
      <c r="AX1042" s="13" t="s">
        <v>75</v>
      </c>
      <c r="AY1042" s="252" t="s">
        <v>221</v>
      </c>
    </row>
    <row r="1043" spans="2:51" s="13" customFormat="1" ht="12">
      <c r="B1043" s="242"/>
      <c r="C1043" s="243"/>
      <c r="D1043" s="229" t="s">
        <v>232</v>
      </c>
      <c r="E1043" s="244" t="s">
        <v>21</v>
      </c>
      <c r="F1043" s="245" t="s">
        <v>1349</v>
      </c>
      <c r="G1043" s="243"/>
      <c r="H1043" s="246">
        <v>0.056</v>
      </c>
      <c r="I1043" s="247"/>
      <c r="J1043" s="243"/>
      <c r="K1043" s="243"/>
      <c r="L1043" s="248"/>
      <c r="M1043" s="249"/>
      <c r="N1043" s="250"/>
      <c r="O1043" s="250"/>
      <c r="P1043" s="250"/>
      <c r="Q1043" s="250"/>
      <c r="R1043" s="250"/>
      <c r="S1043" s="250"/>
      <c r="T1043" s="251"/>
      <c r="AT1043" s="252" t="s">
        <v>232</v>
      </c>
      <c r="AU1043" s="252" t="s">
        <v>84</v>
      </c>
      <c r="AV1043" s="13" t="s">
        <v>84</v>
      </c>
      <c r="AW1043" s="13" t="s">
        <v>35</v>
      </c>
      <c r="AX1043" s="13" t="s">
        <v>75</v>
      </c>
      <c r="AY1043" s="252" t="s">
        <v>221</v>
      </c>
    </row>
    <row r="1044" spans="2:51" s="14" customFormat="1" ht="12">
      <c r="B1044" s="253"/>
      <c r="C1044" s="254"/>
      <c r="D1044" s="229" t="s">
        <v>232</v>
      </c>
      <c r="E1044" s="255" t="s">
        <v>21</v>
      </c>
      <c r="F1044" s="256" t="s">
        <v>235</v>
      </c>
      <c r="G1044" s="254"/>
      <c r="H1044" s="257">
        <v>0.086</v>
      </c>
      <c r="I1044" s="258"/>
      <c r="J1044" s="254"/>
      <c r="K1044" s="254"/>
      <c r="L1044" s="259"/>
      <c r="M1044" s="260"/>
      <c r="N1044" s="261"/>
      <c r="O1044" s="261"/>
      <c r="P1044" s="261"/>
      <c r="Q1044" s="261"/>
      <c r="R1044" s="261"/>
      <c r="S1044" s="261"/>
      <c r="T1044" s="262"/>
      <c r="AT1044" s="263" t="s">
        <v>232</v>
      </c>
      <c r="AU1044" s="263" t="s">
        <v>84</v>
      </c>
      <c r="AV1044" s="14" t="s">
        <v>228</v>
      </c>
      <c r="AW1044" s="14" t="s">
        <v>35</v>
      </c>
      <c r="AX1044" s="14" t="s">
        <v>82</v>
      </c>
      <c r="AY1044" s="263" t="s">
        <v>221</v>
      </c>
    </row>
    <row r="1045" spans="2:65" s="1" customFormat="1" ht="22.5" customHeight="1">
      <c r="B1045" s="39"/>
      <c r="C1045" s="217" t="s">
        <v>1350</v>
      </c>
      <c r="D1045" s="217" t="s">
        <v>223</v>
      </c>
      <c r="E1045" s="218" t="s">
        <v>1351</v>
      </c>
      <c r="F1045" s="219" t="s">
        <v>1352</v>
      </c>
      <c r="G1045" s="220" t="s">
        <v>358</v>
      </c>
      <c r="H1045" s="221">
        <v>12.641</v>
      </c>
      <c r="I1045" s="222"/>
      <c r="J1045" s="223">
        <f>ROUND(I1045*H1045,2)</f>
        <v>0</v>
      </c>
      <c r="K1045" s="219" t="s">
        <v>227</v>
      </c>
      <c r="L1045" s="44"/>
      <c r="M1045" s="224" t="s">
        <v>21</v>
      </c>
      <c r="N1045" s="225" t="s">
        <v>46</v>
      </c>
      <c r="O1045" s="80"/>
      <c r="P1045" s="226">
        <f>O1045*H1045</f>
        <v>0</v>
      </c>
      <c r="Q1045" s="226">
        <v>0.01946</v>
      </c>
      <c r="R1045" s="226">
        <f>Q1045*H1045</f>
        <v>0.24599386</v>
      </c>
      <c r="S1045" s="226">
        <v>0</v>
      </c>
      <c r="T1045" s="227">
        <f>S1045*H1045</f>
        <v>0</v>
      </c>
      <c r="AR1045" s="18" t="s">
        <v>350</v>
      </c>
      <c r="AT1045" s="18" t="s">
        <v>223</v>
      </c>
      <c r="AU1045" s="18" t="s">
        <v>84</v>
      </c>
      <c r="AY1045" s="18" t="s">
        <v>221</v>
      </c>
      <c r="BE1045" s="228">
        <f>IF(N1045="základní",J1045,0)</f>
        <v>0</v>
      </c>
      <c r="BF1045" s="228">
        <f>IF(N1045="snížená",J1045,0)</f>
        <v>0</v>
      </c>
      <c r="BG1045" s="228">
        <f>IF(N1045="zákl. přenesená",J1045,0)</f>
        <v>0</v>
      </c>
      <c r="BH1045" s="228">
        <f>IF(N1045="sníž. přenesená",J1045,0)</f>
        <v>0</v>
      </c>
      <c r="BI1045" s="228">
        <f>IF(N1045="nulová",J1045,0)</f>
        <v>0</v>
      </c>
      <c r="BJ1045" s="18" t="s">
        <v>82</v>
      </c>
      <c r="BK1045" s="228">
        <f>ROUND(I1045*H1045,2)</f>
        <v>0</v>
      </c>
      <c r="BL1045" s="18" t="s">
        <v>350</v>
      </c>
      <c r="BM1045" s="18" t="s">
        <v>1353</v>
      </c>
    </row>
    <row r="1046" spans="2:47" s="1" customFormat="1" ht="12">
      <c r="B1046" s="39"/>
      <c r="C1046" s="40"/>
      <c r="D1046" s="229" t="s">
        <v>230</v>
      </c>
      <c r="E1046" s="40"/>
      <c r="F1046" s="230" t="s">
        <v>1303</v>
      </c>
      <c r="G1046" s="40"/>
      <c r="H1046" s="40"/>
      <c r="I1046" s="144"/>
      <c r="J1046" s="40"/>
      <c r="K1046" s="40"/>
      <c r="L1046" s="44"/>
      <c r="M1046" s="231"/>
      <c r="N1046" s="80"/>
      <c r="O1046" s="80"/>
      <c r="P1046" s="80"/>
      <c r="Q1046" s="80"/>
      <c r="R1046" s="80"/>
      <c r="S1046" s="80"/>
      <c r="T1046" s="81"/>
      <c r="AT1046" s="18" t="s">
        <v>230</v>
      </c>
      <c r="AU1046" s="18" t="s">
        <v>84</v>
      </c>
    </row>
    <row r="1047" spans="2:51" s="12" customFormat="1" ht="12">
      <c r="B1047" s="232"/>
      <c r="C1047" s="233"/>
      <c r="D1047" s="229" t="s">
        <v>232</v>
      </c>
      <c r="E1047" s="234" t="s">
        <v>21</v>
      </c>
      <c r="F1047" s="235" t="s">
        <v>1331</v>
      </c>
      <c r="G1047" s="233"/>
      <c r="H1047" s="234" t="s">
        <v>21</v>
      </c>
      <c r="I1047" s="236"/>
      <c r="J1047" s="233"/>
      <c r="K1047" s="233"/>
      <c r="L1047" s="237"/>
      <c r="M1047" s="238"/>
      <c r="N1047" s="239"/>
      <c r="O1047" s="239"/>
      <c r="P1047" s="239"/>
      <c r="Q1047" s="239"/>
      <c r="R1047" s="239"/>
      <c r="S1047" s="239"/>
      <c r="T1047" s="240"/>
      <c r="AT1047" s="241" t="s">
        <v>232</v>
      </c>
      <c r="AU1047" s="241" t="s">
        <v>84</v>
      </c>
      <c r="AV1047" s="12" t="s">
        <v>82</v>
      </c>
      <c r="AW1047" s="12" t="s">
        <v>35</v>
      </c>
      <c r="AX1047" s="12" t="s">
        <v>75</v>
      </c>
      <c r="AY1047" s="241" t="s">
        <v>221</v>
      </c>
    </row>
    <row r="1048" spans="2:51" s="13" customFormat="1" ht="12">
      <c r="B1048" s="242"/>
      <c r="C1048" s="243"/>
      <c r="D1048" s="229" t="s">
        <v>232</v>
      </c>
      <c r="E1048" s="244" t="s">
        <v>21</v>
      </c>
      <c r="F1048" s="245" t="s">
        <v>1332</v>
      </c>
      <c r="G1048" s="243"/>
      <c r="H1048" s="246">
        <v>3.96</v>
      </c>
      <c r="I1048" s="247"/>
      <c r="J1048" s="243"/>
      <c r="K1048" s="243"/>
      <c r="L1048" s="248"/>
      <c r="M1048" s="249"/>
      <c r="N1048" s="250"/>
      <c r="O1048" s="250"/>
      <c r="P1048" s="250"/>
      <c r="Q1048" s="250"/>
      <c r="R1048" s="250"/>
      <c r="S1048" s="250"/>
      <c r="T1048" s="251"/>
      <c r="AT1048" s="252" t="s">
        <v>232</v>
      </c>
      <c r="AU1048" s="252" t="s">
        <v>84</v>
      </c>
      <c r="AV1048" s="13" t="s">
        <v>84</v>
      </c>
      <c r="AW1048" s="13" t="s">
        <v>35</v>
      </c>
      <c r="AX1048" s="13" t="s">
        <v>75</v>
      </c>
      <c r="AY1048" s="252" t="s">
        <v>221</v>
      </c>
    </row>
    <row r="1049" spans="2:51" s="12" customFormat="1" ht="12">
      <c r="B1049" s="232"/>
      <c r="C1049" s="233"/>
      <c r="D1049" s="229" t="s">
        <v>232</v>
      </c>
      <c r="E1049" s="234" t="s">
        <v>21</v>
      </c>
      <c r="F1049" s="235" t="s">
        <v>1333</v>
      </c>
      <c r="G1049" s="233"/>
      <c r="H1049" s="234" t="s">
        <v>21</v>
      </c>
      <c r="I1049" s="236"/>
      <c r="J1049" s="233"/>
      <c r="K1049" s="233"/>
      <c r="L1049" s="237"/>
      <c r="M1049" s="238"/>
      <c r="N1049" s="239"/>
      <c r="O1049" s="239"/>
      <c r="P1049" s="239"/>
      <c r="Q1049" s="239"/>
      <c r="R1049" s="239"/>
      <c r="S1049" s="239"/>
      <c r="T1049" s="240"/>
      <c r="AT1049" s="241" t="s">
        <v>232</v>
      </c>
      <c r="AU1049" s="241" t="s">
        <v>84</v>
      </c>
      <c r="AV1049" s="12" t="s">
        <v>82</v>
      </c>
      <c r="AW1049" s="12" t="s">
        <v>35</v>
      </c>
      <c r="AX1049" s="12" t="s">
        <v>75</v>
      </c>
      <c r="AY1049" s="241" t="s">
        <v>221</v>
      </c>
    </row>
    <row r="1050" spans="2:51" s="13" customFormat="1" ht="12">
      <c r="B1050" s="242"/>
      <c r="C1050" s="243"/>
      <c r="D1050" s="229" t="s">
        <v>232</v>
      </c>
      <c r="E1050" s="244" t="s">
        <v>21</v>
      </c>
      <c r="F1050" s="245" t="s">
        <v>1334</v>
      </c>
      <c r="G1050" s="243"/>
      <c r="H1050" s="246">
        <v>8.681</v>
      </c>
      <c r="I1050" s="247"/>
      <c r="J1050" s="243"/>
      <c r="K1050" s="243"/>
      <c r="L1050" s="248"/>
      <c r="M1050" s="249"/>
      <c r="N1050" s="250"/>
      <c r="O1050" s="250"/>
      <c r="P1050" s="250"/>
      <c r="Q1050" s="250"/>
      <c r="R1050" s="250"/>
      <c r="S1050" s="250"/>
      <c r="T1050" s="251"/>
      <c r="AT1050" s="252" t="s">
        <v>232</v>
      </c>
      <c r="AU1050" s="252" t="s">
        <v>84</v>
      </c>
      <c r="AV1050" s="13" t="s">
        <v>84</v>
      </c>
      <c r="AW1050" s="13" t="s">
        <v>35</v>
      </c>
      <c r="AX1050" s="13" t="s">
        <v>75</v>
      </c>
      <c r="AY1050" s="252" t="s">
        <v>221</v>
      </c>
    </row>
    <row r="1051" spans="2:51" s="14" customFormat="1" ht="12">
      <c r="B1051" s="253"/>
      <c r="C1051" s="254"/>
      <c r="D1051" s="229" t="s">
        <v>232</v>
      </c>
      <c r="E1051" s="255" t="s">
        <v>21</v>
      </c>
      <c r="F1051" s="256" t="s">
        <v>235</v>
      </c>
      <c r="G1051" s="254"/>
      <c r="H1051" s="257">
        <v>12.641</v>
      </c>
      <c r="I1051" s="258"/>
      <c r="J1051" s="254"/>
      <c r="K1051" s="254"/>
      <c r="L1051" s="259"/>
      <c r="M1051" s="260"/>
      <c r="N1051" s="261"/>
      <c r="O1051" s="261"/>
      <c r="P1051" s="261"/>
      <c r="Q1051" s="261"/>
      <c r="R1051" s="261"/>
      <c r="S1051" s="261"/>
      <c r="T1051" s="262"/>
      <c r="AT1051" s="263" t="s">
        <v>232</v>
      </c>
      <c r="AU1051" s="263" t="s">
        <v>84</v>
      </c>
      <c r="AV1051" s="14" t="s">
        <v>228</v>
      </c>
      <c r="AW1051" s="14" t="s">
        <v>35</v>
      </c>
      <c r="AX1051" s="14" t="s">
        <v>82</v>
      </c>
      <c r="AY1051" s="263" t="s">
        <v>221</v>
      </c>
    </row>
    <row r="1052" spans="2:65" s="1" customFormat="1" ht="22.5" customHeight="1">
      <c r="B1052" s="39"/>
      <c r="C1052" s="217" t="s">
        <v>1354</v>
      </c>
      <c r="D1052" s="217" t="s">
        <v>223</v>
      </c>
      <c r="E1052" s="218" t="s">
        <v>1355</v>
      </c>
      <c r="F1052" s="219" t="s">
        <v>1356</v>
      </c>
      <c r="G1052" s="220" t="s">
        <v>358</v>
      </c>
      <c r="H1052" s="221">
        <v>23.358</v>
      </c>
      <c r="I1052" s="222"/>
      <c r="J1052" s="223">
        <f>ROUND(I1052*H1052,2)</f>
        <v>0</v>
      </c>
      <c r="K1052" s="219" t="s">
        <v>227</v>
      </c>
      <c r="L1052" s="44"/>
      <c r="M1052" s="224" t="s">
        <v>21</v>
      </c>
      <c r="N1052" s="225" t="s">
        <v>46</v>
      </c>
      <c r="O1052" s="80"/>
      <c r="P1052" s="226">
        <f>O1052*H1052</f>
        <v>0</v>
      </c>
      <c r="Q1052" s="226">
        <v>0.01946</v>
      </c>
      <c r="R1052" s="226">
        <f>Q1052*H1052</f>
        <v>0.45454668000000004</v>
      </c>
      <c r="S1052" s="226">
        <v>0</v>
      </c>
      <c r="T1052" s="227">
        <f>S1052*H1052</f>
        <v>0</v>
      </c>
      <c r="AR1052" s="18" t="s">
        <v>350</v>
      </c>
      <c r="AT1052" s="18" t="s">
        <v>223</v>
      </c>
      <c r="AU1052" s="18" t="s">
        <v>84</v>
      </c>
      <c r="AY1052" s="18" t="s">
        <v>221</v>
      </c>
      <c r="BE1052" s="228">
        <f>IF(N1052="základní",J1052,0)</f>
        <v>0</v>
      </c>
      <c r="BF1052" s="228">
        <f>IF(N1052="snížená",J1052,0)</f>
        <v>0</v>
      </c>
      <c r="BG1052" s="228">
        <f>IF(N1052="zákl. přenesená",J1052,0)</f>
        <v>0</v>
      </c>
      <c r="BH1052" s="228">
        <f>IF(N1052="sníž. přenesená",J1052,0)</f>
        <v>0</v>
      </c>
      <c r="BI1052" s="228">
        <f>IF(N1052="nulová",J1052,0)</f>
        <v>0</v>
      </c>
      <c r="BJ1052" s="18" t="s">
        <v>82</v>
      </c>
      <c r="BK1052" s="228">
        <f>ROUND(I1052*H1052,2)</f>
        <v>0</v>
      </c>
      <c r="BL1052" s="18" t="s">
        <v>350</v>
      </c>
      <c r="BM1052" s="18" t="s">
        <v>1357</v>
      </c>
    </row>
    <row r="1053" spans="2:47" s="1" customFormat="1" ht="12">
      <c r="B1053" s="39"/>
      <c r="C1053" s="40"/>
      <c r="D1053" s="229" t="s">
        <v>230</v>
      </c>
      <c r="E1053" s="40"/>
      <c r="F1053" s="230" t="s">
        <v>1303</v>
      </c>
      <c r="G1053" s="40"/>
      <c r="H1053" s="40"/>
      <c r="I1053" s="144"/>
      <c r="J1053" s="40"/>
      <c r="K1053" s="40"/>
      <c r="L1053" s="44"/>
      <c r="M1053" s="231"/>
      <c r="N1053" s="80"/>
      <c r="O1053" s="80"/>
      <c r="P1053" s="80"/>
      <c r="Q1053" s="80"/>
      <c r="R1053" s="80"/>
      <c r="S1053" s="80"/>
      <c r="T1053" s="81"/>
      <c r="AT1053" s="18" t="s">
        <v>230</v>
      </c>
      <c r="AU1053" s="18" t="s">
        <v>84</v>
      </c>
    </row>
    <row r="1054" spans="2:51" s="12" customFormat="1" ht="12">
      <c r="B1054" s="232"/>
      <c r="C1054" s="233"/>
      <c r="D1054" s="229" t="s">
        <v>232</v>
      </c>
      <c r="E1054" s="234" t="s">
        <v>21</v>
      </c>
      <c r="F1054" s="235" t="s">
        <v>1339</v>
      </c>
      <c r="G1054" s="233"/>
      <c r="H1054" s="234" t="s">
        <v>21</v>
      </c>
      <c r="I1054" s="236"/>
      <c r="J1054" s="233"/>
      <c r="K1054" s="233"/>
      <c r="L1054" s="237"/>
      <c r="M1054" s="238"/>
      <c r="N1054" s="239"/>
      <c r="O1054" s="239"/>
      <c r="P1054" s="239"/>
      <c r="Q1054" s="239"/>
      <c r="R1054" s="239"/>
      <c r="S1054" s="239"/>
      <c r="T1054" s="240"/>
      <c r="AT1054" s="241" t="s">
        <v>232</v>
      </c>
      <c r="AU1054" s="241" t="s">
        <v>84</v>
      </c>
      <c r="AV1054" s="12" t="s">
        <v>82</v>
      </c>
      <c r="AW1054" s="12" t="s">
        <v>35</v>
      </c>
      <c r="AX1054" s="12" t="s">
        <v>75</v>
      </c>
      <c r="AY1054" s="241" t="s">
        <v>221</v>
      </c>
    </row>
    <row r="1055" spans="2:51" s="13" customFormat="1" ht="12">
      <c r="B1055" s="242"/>
      <c r="C1055" s="243"/>
      <c r="D1055" s="229" t="s">
        <v>232</v>
      </c>
      <c r="E1055" s="244" t="s">
        <v>21</v>
      </c>
      <c r="F1055" s="245" t="s">
        <v>1340</v>
      </c>
      <c r="G1055" s="243"/>
      <c r="H1055" s="246">
        <v>8.154</v>
      </c>
      <c r="I1055" s="247"/>
      <c r="J1055" s="243"/>
      <c r="K1055" s="243"/>
      <c r="L1055" s="248"/>
      <c r="M1055" s="249"/>
      <c r="N1055" s="250"/>
      <c r="O1055" s="250"/>
      <c r="P1055" s="250"/>
      <c r="Q1055" s="250"/>
      <c r="R1055" s="250"/>
      <c r="S1055" s="250"/>
      <c r="T1055" s="251"/>
      <c r="AT1055" s="252" t="s">
        <v>232</v>
      </c>
      <c r="AU1055" s="252" t="s">
        <v>84</v>
      </c>
      <c r="AV1055" s="13" t="s">
        <v>84</v>
      </c>
      <c r="AW1055" s="13" t="s">
        <v>35</v>
      </c>
      <c r="AX1055" s="13" t="s">
        <v>75</v>
      </c>
      <c r="AY1055" s="252" t="s">
        <v>221</v>
      </c>
    </row>
    <row r="1056" spans="2:51" s="12" customFormat="1" ht="12">
      <c r="B1056" s="232"/>
      <c r="C1056" s="233"/>
      <c r="D1056" s="229" t="s">
        <v>232</v>
      </c>
      <c r="E1056" s="234" t="s">
        <v>21</v>
      </c>
      <c r="F1056" s="235" t="s">
        <v>1341</v>
      </c>
      <c r="G1056" s="233"/>
      <c r="H1056" s="234" t="s">
        <v>21</v>
      </c>
      <c r="I1056" s="236"/>
      <c r="J1056" s="233"/>
      <c r="K1056" s="233"/>
      <c r="L1056" s="237"/>
      <c r="M1056" s="238"/>
      <c r="N1056" s="239"/>
      <c r="O1056" s="239"/>
      <c r="P1056" s="239"/>
      <c r="Q1056" s="239"/>
      <c r="R1056" s="239"/>
      <c r="S1056" s="239"/>
      <c r="T1056" s="240"/>
      <c r="AT1056" s="241" t="s">
        <v>232</v>
      </c>
      <c r="AU1056" s="241" t="s">
        <v>84</v>
      </c>
      <c r="AV1056" s="12" t="s">
        <v>82</v>
      </c>
      <c r="AW1056" s="12" t="s">
        <v>35</v>
      </c>
      <c r="AX1056" s="12" t="s">
        <v>75</v>
      </c>
      <c r="AY1056" s="241" t="s">
        <v>221</v>
      </c>
    </row>
    <row r="1057" spans="2:51" s="13" customFormat="1" ht="12">
      <c r="B1057" s="242"/>
      <c r="C1057" s="243"/>
      <c r="D1057" s="229" t="s">
        <v>232</v>
      </c>
      <c r="E1057" s="244" t="s">
        <v>21</v>
      </c>
      <c r="F1057" s="245" t="s">
        <v>1342</v>
      </c>
      <c r="G1057" s="243"/>
      <c r="H1057" s="246">
        <v>8.282</v>
      </c>
      <c r="I1057" s="247"/>
      <c r="J1057" s="243"/>
      <c r="K1057" s="243"/>
      <c r="L1057" s="248"/>
      <c r="M1057" s="249"/>
      <c r="N1057" s="250"/>
      <c r="O1057" s="250"/>
      <c r="P1057" s="250"/>
      <c r="Q1057" s="250"/>
      <c r="R1057" s="250"/>
      <c r="S1057" s="250"/>
      <c r="T1057" s="251"/>
      <c r="AT1057" s="252" t="s">
        <v>232</v>
      </c>
      <c r="AU1057" s="252" t="s">
        <v>84</v>
      </c>
      <c r="AV1057" s="13" t="s">
        <v>84</v>
      </c>
      <c r="AW1057" s="13" t="s">
        <v>35</v>
      </c>
      <c r="AX1057" s="13" t="s">
        <v>75</v>
      </c>
      <c r="AY1057" s="252" t="s">
        <v>221</v>
      </c>
    </row>
    <row r="1058" spans="2:51" s="13" customFormat="1" ht="12">
      <c r="B1058" s="242"/>
      <c r="C1058" s="243"/>
      <c r="D1058" s="229" t="s">
        <v>232</v>
      </c>
      <c r="E1058" s="244" t="s">
        <v>21</v>
      </c>
      <c r="F1058" s="245" t="s">
        <v>1343</v>
      </c>
      <c r="G1058" s="243"/>
      <c r="H1058" s="246">
        <v>6.922</v>
      </c>
      <c r="I1058" s="247"/>
      <c r="J1058" s="243"/>
      <c r="K1058" s="243"/>
      <c r="L1058" s="248"/>
      <c r="M1058" s="249"/>
      <c r="N1058" s="250"/>
      <c r="O1058" s="250"/>
      <c r="P1058" s="250"/>
      <c r="Q1058" s="250"/>
      <c r="R1058" s="250"/>
      <c r="S1058" s="250"/>
      <c r="T1058" s="251"/>
      <c r="AT1058" s="252" t="s">
        <v>232</v>
      </c>
      <c r="AU1058" s="252" t="s">
        <v>84</v>
      </c>
      <c r="AV1058" s="13" t="s">
        <v>84</v>
      </c>
      <c r="AW1058" s="13" t="s">
        <v>35</v>
      </c>
      <c r="AX1058" s="13" t="s">
        <v>75</v>
      </c>
      <c r="AY1058" s="252" t="s">
        <v>221</v>
      </c>
    </row>
    <row r="1059" spans="2:51" s="14" customFormat="1" ht="12">
      <c r="B1059" s="253"/>
      <c r="C1059" s="254"/>
      <c r="D1059" s="229" t="s">
        <v>232</v>
      </c>
      <c r="E1059" s="255" t="s">
        <v>21</v>
      </c>
      <c r="F1059" s="256" t="s">
        <v>235</v>
      </c>
      <c r="G1059" s="254"/>
      <c r="H1059" s="257">
        <v>23.358</v>
      </c>
      <c r="I1059" s="258"/>
      <c r="J1059" s="254"/>
      <c r="K1059" s="254"/>
      <c r="L1059" s="259"/>
      <c r="M1059" s="260"/>
      <c r="N1059" s="261"/>
      <c r="O1059" s="261"/>
      <c r="P1059" s="261"/>
      <c r="Q1059" s="261"/>
      <c r="R1059" s="261"/>
      <c r="S1059" s="261"/>
      <c r="T1059" s="262"/>
      <c r="AT1059" s="263" t="s">
        <v>232</v>
      </c>
      <c r="AU1059" s="263" t="s">
        <v>84</v>
      </c>
      <c r="AV1059" s="14" t="s">
        <v>228</v>
      </c>
      <c r="AW1059" s="14" t="s">
        <v>35</v>
      </c>
      <c r="AX1059" s="14" t="s">
        <v>82</v>
      </c>
      <c r="AY1059" s="263" t="s">
        <v>221</v>
      </c>
    </row>
    <row r="1060" spans="2:65" s="1" customFormat="1" ht="22.5" customHeight="1">
      <c r="B1060" s="39"/>
      <c r="C1060" s="217" t="s">
        <v>1358</v>
      </c>
      <c r="D1060" s="217" t="s">
        <v>223</v>
      </c>
      <c r="E1060" s="218" t="s">
        <v>1359</v>
      </c>
      <c r="F1060" s="219" t="s">
        <v>1360</v>
      </c>
      <c r="G1060" s="220" t="s">
        <v>358</v>
      </c>
      <c r="H1060" s="221">
        <v>702.66</v>
      </c>
      <c r="I1060" s="222"/>
      <c r="J1060" s="223">
        <f>ROUND(I1060*H1060,2)</f>
        <v>0</v>
      </c>
      <c r="K1060" s="219" t="s">
        <v>227</v>
      </c>
      <c r="L1060" s="44"/>
      <c r="M1060" s="224" t="s">
        <v>21</v>
      </c>
      <c r="N1060" s="225" t="s">
        <v>46</v>
      </c>
      <c r="O1060" s="80"/>
      <c r="P1060" s="226">
        <f>O1060*H1060</f>
        <v>0</v>
      </c>
      <c r="Q1060" s="226">
        <v>0.01131</v>
      </c>
      <c r="R1060" s="226">
        <f>Q1060*H1060</f>
        <v>7.9470846</v>
      </c>
      <c r="S1060" s="226">
        <v>0</v>
      </c>
      <c r="T1060" s="227">
        <f>S1060*H1060</f>
        <v>0</v>
      </c>
      <c r="AR1060" s="18" t="s">
        <v>350</v>
      </c>
      <c r="AT1060" s="18" t="s">
        <v>223</v>
      </c>
      <c r="AU1060" s="18" t="s">
        <v>84</v>
      </c>
      <c r="AY1060" s="18" t="s">
        <v>221</v>
      </c>
      <c r="BE1060" s="228">
        <f>IF(N1060="základní",J1060,0)</f>
        <v>0</v>
      </c>
      <c r="BF1060" s="228">
        <f>IF(N1060="snížená",J1060,0)</f>
        <v>0</v>
      </c>
      <c r="BG1060" s="228">
        <f>IF(N1060="zákl. přenesená",J1060,0)</f>
        <v>0</v>
      </c>
      <c r="BH1060" s="228">
        <f>IF(N1060="sníž. přenesená",J1060,0)</f>
        <v>0</v>
      </c>
      <c r="BI1060" s="228">
        <f>IF(N1060="nulová",J1060,0)</f>
        <v>0</v>
      </c>
      <c r="BJ1060" s="18" t="s">
        <v>82</v>
      </c>
      <c r="BK1060" s="228">
        <f>ROUND(I1060*H1060,2)</f>
        <v>0</v>
      </c>
      <c r="BL1060" s="18" t="s">
        <v>350</v>
      </c>
      <c r="BM1060" s="18" t="s">
        <v>1361</v>
      </c>
    </row>
    <row r="1061" spans="2:47" s="1" customFormat="1" ht="12">
      <c r="B1061" s="39"/>
      <c r="C1061" s="40"/>
      <c r="D1061" s="229" t="s">
        <v>230</v>
      </c>
      <c r="E1061" s="40"/>
      <c r="F1061" s="230" t="s">
        <v>1362</v>
      </c>
      <c r="G1061" s="40"/>
      <c r="H1061" s="40"/>
      <c r="I1061" s="144"/>
      <c r="J1061" s="40"/>
      <c r="K1061" s="40"/>
      <c r="L1061" s="44"/>
      <c r="M1061" s="231"/>
      <c r="N1061" s="80"/>
      <c r="O1061" s="80"/>
      <c r="P1061" s="80"/>
      <c r="Q1061" s="80"/>
      <c r="R1061" s="80"/>
      <c r="S1061" s="80"/>
      <c r="T1061" s="81"/>
      <c r="AT1061" s="18" t="s">
        <v>230</v>
      </c>
      <c r="AU1061" s="18" t="s">
        <v>84</v>
      </c>
    </row>
    <row r="1062" spans="2:51" s="12" customFormat="1" ht="12">
      <c r="B1062" s="232"/>
      <c r="C1062" s="233"/>
      <c r="D1062" s="229" t="s">
        <v>232</v>
      </c>
      <c r="E1062" s="234" t="s">
        <v>21</v>
      </c>
      <c r="F1062" s="235" t="s">
        <v>503</v>
      </c>
      <c r="G1062" s="233"/>
      <c r="H1062" s="234" t="s">
        <v>21</v>
      </c>
      <c r="I1062" s="236"/>
      <c r="J1062" s="233"/>
      <c r="K1062" s="233"/>
      <c r="L1062" s="237"/>
      <c r="M1062" s="238"/>
      <c r="N1062" s="239"/>
      <c r="O1062" s="239"/>
      <c r="P1062" s="239"/>
      <c r="Q1062" s="239"/>
      <c r="R1062" s="239"/>
      <c r="S1062" s="239"/>
      <c r="T1062" s="240"/>
      <c r="AT1062" s="241" t="s">
        <v>232</v>
      </c>
      <c r="AU1062" s="241" t="s">
        <v>84</v>
      </c>
      <c r="AV1062" s="12" t="s">
        <v>82</v>
      </c>
      <c r="AW1062" s="12" t="s">
        <v>35</v>
      </c>
      <c r="AX1062" s="12" t="s">
        <v>75</v>
      </c>
      <c r="AY1062" s="241" t="s">
        <v>221</v>
      </c>
    </row>
    <row r="1063" spans="2:51" s="13" customFormat="1" ht="12">
      <c r="B1063" s="242"/>
      <c r="C1063" s="243"/>
      <c r="D1063" s="229" t="s">
        <v>232</v>
      </c>
      <c r="E1063" s="244" t="s">
        <v>21</v>
      </c>
      <c r="F1063" s="245" t="s">
        <v>504</v>
      </c>
      <c r="G1063" s="243"/>
      <c r="H1063" s="246">
        <v>702.66</v>
      </c>
      <c r="I1063" s="247"/>
      <c r="J1063" s="243"/>
      <c r="K1063" s="243"/>
      <c r="L1063" s="248"/>
      <c r="M1063" s="249"/>
      <c r="N1063" s="250"/>
      <c r="O1063" s="250"/>
      <c r="P1063" s="250"/>
      <c r="Q1063" s="250"/>
      <c r="R1063" s="250"/>
      <c r="S1063" s="250"/>
      <c r="T1063" s="251"/>
      <c r="AT1063" s="252" t="s">
        <v>232</v>
      </c>
      <c r="AU1063" s="252" t="s">
        <v>84</v>
      </c>
      <c r="AV1063" s="13" t="s">
        <v>84</v>
      </c>
      <c r="AW1063" s="13" t="s">
        <v>35</v>
      </c>
      <c r="AX1063" s="13" t="s">
        <v>75</v>
      </c>
      <c r="AY1063" s="252" t="s">
        <v>221</v>
      </c>
    </row>
    <row r="1064" spans="2:51" s="14" customFormat="1" ht="12">
      <c r="B1064" s="253"/>
      <c r="C1064" s="254"/>
      <c r="D1064" s="229" t="s">
        <v>232</v>
      </c>
      <c r="E1064" s="255" t="s">
        <v>21</v>
      </c>
      <c r="F1064" s="256" t="s">
        <v>235</v>
      </c>
      <c r="G1064" s="254"/>
      <c r="H1064" s="257">
        <v>702.66</v>
      </c>
      <c r="I1064" s="258"/>
      <c r="J1064" s="254"/>
      <c r="K1064" s="254"/>
      <c r="L1064" s="259"/>
      <c r="M1064" s="260"/>
      <c r="N1064" s="261"/>
      <c r="O1064" s="261"/>
      <c r="P1064" s="261"/>
      <c r="Q1064" s="261"/>
      <c r="R1064" s="261"/>
      <c r="S1064" s="261"/>
      <c r="T1064" s="262"/>
      <c r="AT1064" s="263" t="s">
        <v>232</v>
      </c>
      <c r="AU1064" s="263" t="s">
        <v>84</v>
      </c>
      <c r="AV1064" s="14" t="s">
        <v>228</v>
      </c>
      <c r="AW1064" s="14" t="s">
        <v>35</v>
      </c>
      <c r="AX1064" s="14" t="s">
        <v>82</v>
      </c>
      <c r="AY1064" s="263" t="s">
        <v>221</v>
      </c>
    </row>
    <row r="1065" spans="2:65" s="1" customFormat="1" ht="16.5" customHeight="1">
      <c r="B1065" s="39"/>
      <c r="C1065" s="217" t="s">
        <v>1363</v>
      </c>
      <c r="D1065" s="217" t="s">
        <v>223</v>
      </c>
      <c r="E1065" s="218" t="s">
        <v>1364</v>
      </c>
      <c r="F1065" s="219" t="s">
        <v>1365</v>
      </c>
      <c r="G1065" s="220" t="s">
        <v>358</v>
      </c>
      <c r="H1065" s="221">
        <v>5</v>
      </c>
      <c r="I1065" s="222"/>
      <c r="J1065" s="223">
        <f>ROUND(I1065*H1065,2)</f>
        <v>0</v>
      </c>
      <c r="K1065" s="219" t="s">
        <v>227</v>
      </c>
      <c r="L1065" s="44"/>
      <c r="M1065" s="224" t="s">
        <v>21</v>
      </c>
      <c r="N1065" s="225" t="s">
        <v>46</v>
      </c>
      <c r="O1065" s="80"/>
      <c r="P1065" s="226">
        <f>O1065*H1065</f>
        <v>0</v>
      </c>
      <c r="Q1065" s="226">
        <v>0</v>
      </c>
      <c r="R1065" s="226">
        <f>Q1065*H1065</f>
        <v>0</v>
      </c>
      <c r="S1065" s="226">
        <v>0.014</v>
      </c>
      <c r="T1065" s="227">
        <f>S1065*H1065</f>
        <v>0.07</v>
      </c>
      <c r="AR1065" s="18" t="s">
        <v>350</v>
      </c>
      <c r="AT1065" s="18" t="s">
        <v>223</v>
      </c>
      <c r="AU1065" s="18" t="s">
        <v>84</v>
      </c>
      <c r="AY1065" s="18" t="s">
        <v>221</v>
      </c>
      <c r="BE1065" s="228">
        <f>IF(N1065="základní",J1065,0)</f>
        <v>0</v>
      </c>
      <c r="BF1065" s="228">
        <f>IF(N1065="snížená",J1065,0)</f>
        <v>0</v>
      </c>
      <c r="BG1065" s="228">
        <f>IF(N1065="zákl. přenesená",J1065,0)</f>
        <v>0</v>
      </c>
      <c r="BH1065" s="228">
        <f>IF(N1065="sníž. přenesená",J1065,0)</f>
        <v>0</v>
      </c>
      <c r="BI1065" s="228">
        <f>IF(N1065="nulová",J1065,0)</f>
        <v>0</v>
      </c>
      <c r="BJ1065" s="18" t="s">
        <v>82</v>
      </c>
      <c r="BK1065" s="228">
        <f>ROUND(I1065*H1065,2)</f>
        <v>0</v>
      </c>
      <c r="BL1065" s="18" t="s">
        <v>350</v>
      </c>
      <c r="BM1065" s="18" t="s">
        <v>1366</v>
      </c>
    </row>
    <row r="1066" spans="2:51" s="12" customFormat="1" ht="12">
      <c r="B1066" s="232"/>
      <c r="C1066" s="233"/>
      <c r="D1066" s="229" t="s">
        <v>232</v>
      </c>
      <c r="E1066" s="234" t="s">
        <v>21</v>
      </c>
      <c r="F1066" s="235" t="s">
        <v>373</v>
      </c>
      <c r="G1066" s="233"/>
      <c r="H1066" s="234" t="s">
        <v>21</v>
      </c>
      <c r="I1066" s="236"/>
      <c r="J1066" s="233"/>
      <c r="K1066" s="233"/>
      <c r="L1066" s="237"/>
      <c r="M1066" s="238"/>
      <c r="N1066" s="239"/>
      <c r="O1066" s="239"/>
      <c r="P1066" s="239"/>
      <c r="Q1066" s="239"/>
      <c r="R1066" s="239"/>
      <c r="S1066" s="239"/>
      <c r="T1066" s="240"/>
      <c r="AT1066" s="241" t="s">
        <v>232</v>
      </c>
      <c r="AU1066" s="241" t="s">
        <v>84</v>
      </c>
      <c r="AV1066" s="12" t="s">
        <v>82</v>
      </c>
      <c r="AW1066" s="12" t="s">
        <v>35</v>
      </c>
      <c r="AX1066" s="12" t="s">
        <v>75</v>
      </c>
      <c r="AY1066" s="241" t="s">
        <v>221</v>
      </c>
    </row>
    <row r="1067" spans="2:51" s="13" customFormat="1" ht="12">
      <c r="B1067" s="242"/>
      <c r="C1067" s="243"/>
      <c r="D1067" s="229" t="s">
        <v>232</v>
      </c>
      <c r="E1067" s="244" t="s">
        <v>21</v>
      </c>
      <c r="F1067" s="245" t="s">
        <v>960</v>
      </c>
      <c r="G1067" s="243"/>
      <c r="H1067" s="246">
        <v>5</v>
      </c>
      <c r="I1067" s="247"/>
      <c r="J1067" s="243"/>
      <c r="K1067" s="243"/>
      <c r="L1067" s="248"/>
      <c r="M1067" s="249"/>
      <c r="N1067" s="250"/>
      <c r="O1067" s="250"/>
      <c r="P1067" s="250"/>
      <c r="Q1067" s="250"/>
      <c r="R1067" s="250"/>
      <c r="S1067" s="250"/>
      <c r="T1067" s="251"/>
      <c r="AT1067" s="252" t="s">
        <v>232</v>
      </c>
      <c r="AU1067" s="252" t="s">
        <v>84</v>
      </c>
      <c r="AV1067" s="13" t="s">
        <v>84</v>
      </c>
      <c r="AW1067" s="13" t="s">
        <v>35</v>
      </c>
      <c r="AX1067" s="13" t="s">
        <v>75</v>
      </c>
      <c r="AY1067" s="252" t="s">
        <v>221</v>
      </c>
    </row>
    <row r="1068" spans="2:51" s="14" customFormat="1" ht="12">
      <c r="B1068" s="253"/>
      <c r="C1068" s="254"/>
      <c r="D1068" s="229" t="s">
        <v>232</v>
      </c>
      <c r="E1068" s="255" t="s">
        <v>21</v>
      </c>
      <c r="F1068" s="256" t="s">
        <v>235</v>
      </c>
      <c r="G1068" s="254"/>
      <c r="H1068" s="257">
        <v>5</v>
      </c>
      <c r="I1068" s="258"/>
      <c r="J1068" s="254"/>
      <c r="K1068" s="254"/>
      <c r="L1068" s="259"/>
      <c r="M1068" s="260"/>
      <c r="N1068" s="261"/>
      <c r="O1068" s="261"/>
      <c r="P1068" s="261"/>
      <c r="Q1068" s="261"/>
      <c r="R1068" s="261"/>
      <c r="S1068" s="261"/>
      <c r="T1068" s="262"/>
      <c r="AT1068" s="263" t="s">
        <v>232</v>
      </c>
      <c r="AU1068" s="263" t="s">
        <v>84</v>
      </c>
      <c r="AV1068" s="14" t="s">
        <v>228</v>
      </c>
      <c r="AW1068" s="14" t="s">
        <v>35</v>
      </c>
      <c r="AX1068" s="14" t="s">
        <v>82</v>
      </c>
      <c r="AY1068" s="263" t="s">
        <v>221</v>
      </c>
    </row>
    <row r="1069" spans="2:65" s="1" customFormat="1" ht="22.5" customHeight="1">
      <c r="B1069" s="39"/>
      <c r="C1069" s="217" t="s">
        <v>1367</v>
      </c>
      <c r="D1069" s="217" t="s">
        <v>223</v>
      </c>
      <c r="E1069" s="218" t="s">
        <v>1368</v>
      </c>
      <c r="F1069" s="219" t="s">
        <v>1369</v>
      </c>
      <c r="G1069" s="220" t="s">
        <v>295</v>
      </c>
      <c r="H1069" s="221">
        <v>9.505</v>
      </c>
      <c r="I1069" s="222"/>
      <c r="J1069" s="223">
        <f>ROUND(I1069*H1069,2)</f>
        <v>0</v>
      </c>
      <c r="K1069" s="219" t="s">
        <v>227</v>
      </c>
      <c r="L1069" s="44"/>
      <c r="M1069" s="224" t="s">
        <v>21</v>
      </c>
      <c r="N1069" s="225" t="s">
        <v>46</v>
      </c>
      <c r="O1069" s="80"/>
      <c r="P1069" s="226">
        <f>O1069*H1069</f>
        <v>0</v>
      </c>
      <c r="Q1069" s="226">
        <v>0</v>
      </c>
      <c r="R1069" s="226">
        <f>Q1069*H1069</f>
        <v>0</v>
      </c>
      <c r="S1069" s="226">
        <v>0</v>
      </c>
      <c r="T1069" s="227">
        <f>S1069*H1069</f>
        <v>0</v>
      </c>
      <c r="AR1069" s="18" t="s">
        <v>350</v>
      </c>
      <c r="AT1069" s="18" t="s">
        <v>223</v>
      </c>
      <c r="AU1069" s="18" t="s">
        <v>84</v>
      </c>
      <c r="AY1069" s="18" t="s">
        <v>221</v>
      </c>
      <c r="BE1069" s="228">
        <f>IF(N1069="základní",J1069,0)</f>
        <v>0</v>
      </c>
      <c r="BF1069" s="228">
        <f>IF(N1069="snížená",J1069,0)</f>
        <v>0</v>
      </c>
      <c r="BG1069" s="228">
        <f>IF(N1069="zákl. přenesená",J1069,0)</f>
        <v>0</v>
      </c>
      <c r="BH1069" s="228">
        <f>IF(N1069="sníž. přenesená",J1069,0)</f>
        <v>0</v>
      </c>
      <c r="BI1069" s="228">
        <f>IF(N1069="nulová",J1069,0)</f>
        <v>0</v>
      </c>
      <c r="BJ1069" s="18" t="s">
        <v>82</v>
      </c>
      <c r="BK1069" s="228">
        <f>ROUND(I1069*H1069,2)</f>
        <v>0</v>
      </c>
      <c r="BL1069" s="18" t="s">
        <v>350</v>
      </c>
      <c r="BM1069" s="18" t="s">
        <v>1370</v>
      </c>
    </row>
    <row r="1070" spans="2:47" s="1" customFormat="1" ht="12">
      <c r="B1070" s="39"/>
      <c r="C1070" s="40"/>
      <c r="D1070" s="229" t="s">
        <v>230</v>
      </c>
      <c r="E1070" s="40"/>
      <c r="F1070" s="230" t="s">
        <v>1132</v>
      </c>
      <c r="G1070" s="40"/>
      <c r="H1070" s="40"/>
      <c r="I1070" s="144"/>
      <c r="J1070" s="40"/>
      <c r="K1070" s="40"/>
      <c r="L1070" s="44"/>
      <c r="M1070" s="231"/>
      <c r="N1070" s="80"/>
      <c r="O1070" s="80"/>
      <c r="P1070" s="80"/>
      <c r="Q1070" s="80"/>
      <c r="R1070" s="80"/>
      <c r="S1070" s="80"/>
      <c r="T1070" s="81"/>
      <c r="AT1070" s="18" t="s">
        <v>230</v>
      </c>
      <c r="AU1070" s="18" t="s">
        <v>84</v>
      </c>
    </row>
    <row r="1071" spans="2:63" s="11" customFormat="1" ht="22.8" customHeight="1">
      <c r="B1071" s="201"/>
      <c r="C1071" s="202"/>
      <c r="D1071" s="203" t="s">
        <v>74</v>
      </c>
      <c r="E1071" s="215" t="s">
        <v>1371</v>
      </c>
      <c r="F1071" s="215" t="s">
        <v>1372</v>
      </c>
      <c r="G1071" s="202"/>
      <c r="H1071" s="202"/>
      <c r="I1071" s="205"/>
      <c r="J1071" s="216">
        <f>BK1071</f>
        <v>0</v>
      </c>
      <c r="K1071" s="202"/>
      <c r="L1071" s="207"/>
      <c r="M1071" s="208"/>
      <c r="N1071" s="209"/>
      <c r="O1071" s="209"/>
      <c r="P1071" s="210">
        <f>SUM(P1072:P1238)</f>
        <v>0</v>
      </c>
      <c r="Q1071" s="209"/>
      <c r="R1071" s="210">
        <f>SUM(R1072:R1238)</f>
        <v>45.74061628999999</v>
      </c>
      <c r="S1071" s="209"/>
      <c r="T1071" s="211">
        <f>SUM(T1072:T1238)</f>
        <v>0</v>
      </c>
      <c r="AR1071" s="212" t="s">
        <v>84</v>
      </c>
      <c r="AT1071" s="213" t="s">
        <v>74</v>
      </c>
      <c r="AU1071" s="213" t="s">
        <v>82</v>
      </c>
      <c r="AY1071" s="212" t="s">
        <v>221</v>
      </c>
      <c r="BK1071" s="214">
        <f>SUM(BK1072:BK1238)</f>
        <v>0</v>
      </c>
    </row>
    <row r="1072" spans="2:65" s="1" customFormat="1" ht="22.5" customHeight="1">
      <c r="B1072" s="39"/>
      <c r="C1072" s="217" t="s">
        <v>1373</v>
      </c>
      <c r="D1072" s="217" t="s">
        <v>223</v>
      </c>
      <c r="E1072" s="218" t="s">
        <v>1374</v>
      </c>
      <c r="F1072" s="219" t="s">
        <v>1375</v>
      </c>
      <c r="G1072" s="220" t="s">
        <v>358</v>
      </c>
      <c r="H1072" s="221">
        <v>170.14</v>
      </c>
      <c r="I1072" s="222"/>
      <c r="J1072" s="223">
        <f>ROUND(I1072*H1072,2)</f>
        <v>0</v>
      </c>
      <c r="K1072" s="219" t="s">
        <v>227</v>
      </c>
      <c r="L1072" s="44"/>
      <c r="M1072" s="224" t="s">
        <v>21</v>
      </c>
      <c r="N1072" s="225" t="s">
        <v>46</v>
      </c>
      <c r="O1072" s="80"/>
      <c r="P1072" s="226">
        <f>O1072*H1072</f>
        <v>0</v>
      </c>
      <c r="Q1072" s="226">
        <v>0.02818</v>
      </c>
      <c r="R1072" s="226">
        <f>Q1072*H1072</f>
        <v>4.7945452</v>
      </c>
      <c r="S1072" s="226">
        <v>0</v>
      </c>
      <c r="T1072" s="227">
        <f>S1072*H1072</f>
        <v>0</v>
      </c>
      <c r="AR1072" s="18" t="s">
        <v>350</v>
      </c>
      <c r="AT1072" s="18" t="s">
        <v>223</v>
      </c>
      <c r="AU1072" s="18" t="s">
        <v>84</v>
      </c>
      <c r="AY1072" s="18" t="s">
        <v>221</v>
      </c>
      <c r="BE1072" s="228">
        <f>IF(N1072="základní",J1072,0)</f>
        <v>0</v>
      </c>
      <c r="BF1072" s="228">
        <f>IF(N1072="snížená",J1072,0)</f>
        <v>0</v>
      </c>
      <c r="BG1072" s="228">
        <f>IF(N1072="zákl. přenesená",J1072,0)</f>
        <v>0</v>
      </c>
      <c r="BH1072" s="228">
        <f>IF(N1072="sníž. přenesená",J1072,0)</f>
        <v>0</v>
      </c>
      <c r="BI1072" s="228">
        <f>IF(N1072="nulová",J1072,0)</f>
        <v>0</v>
      </c>
      <c r="BJ1072" s="18" t="s">
        <v>82</v>
      </c>
      <c r="BK1072" s="228">
        <f>ROUND(I1072*H1072,2)</f>
        <v>0</v>
      </c>
      <c r="BL1072" s="18" t="s">
        <v>350</v>
      </c>
      <c r="BM1072" s="18" t="s">
        <v>1376</v>
      </c>
    </row>
    <row r="1073" spans="2:47" s="1" customFormat="1" ht="12">
      <c r="B1073" s="39"/>
      <c r="C1073" s="40"/>
      <c r="D1073" s="229" t="s">
        <v>230</v>
      </c>
      <c r="E1073" s="40"/>
      <c r="F1073" s="230" t="s">
        <v>1377</v>
      </c>
      <c r="G1073" s="40"/>
      <c r="H1073" s="40"/>
      <c r="I1073" s="144"/>
      <c r="J1073" s="40"/>
      <c r="K1073" s="40"/>
      <c r="L1073" s="44"/>
      <c r="M1073" s="231"/>
      <c r="N1073" s="80"/>
      <c r="O1073" s="80"/>
      <c r="P1073" s="80"/>
      <c r="Q1073" s="80"/>
      <c r="R1073" s="80"/>
      <c r="S1073" s="80"/>
      <c r="T1073" s="81"/>
      <c r="AT1073" s="18" t="s">
        <v>230</v>
      </c>
      <c r="AU1073" s="18" t="s">
        <v>84</v>
      </c>
    </row>
    <row r="1074" spans="2:51" s="12" customFormat="1" ht="12">
      <c r="B1074" s="232"/>
      <c r="C1074" s="233"/>
      <c r="D1074" s="229" t="s">
        <v>232</v>
      </c>
      <c r="E1074" s="234" t="s">
        <v>21</v>
      </c>
      <c r="F1074" s="235" t="s">
        <v>1378</v>
      </c>
      <c r="G1074" s="233"/>
      <c r="H1074" s="234" t="s">
        <v>21</v>
      </c>
      <c r="I1074" s="236"/>
      <c r="J1074" s="233"/>
      <c r="K1074" s="233"/>
      <c r="L1074" s="237"/>
      <c r="M1074" s="238"/>
      <c r="N1074" s="239"/>
      <c r="O1074" s="239"/>
      <c r="P1074" s="239"/>
      <c r="Q1074" s="239"/>
      <c r="R1074" s="239"/>
      <c r="S1074" s="239"/>
      <c r="T1074" s="240"/>
      <c r="AT1074" s="241" t="s">
        <v>232</v>
      </c>
      <c r="AU1074" s="241" t="s">
        <v>84</v>
      </c>
      <c r="AV1074" s="12" t="s">
        <v>82</v>
      </c>
      <c r="AW1074" s="12" t="s">
        <v>35</v>
      </c>
      <c r="AX1074" s="12" t="s">
        <v>75</v>
      </c>
      <c r="AY1074" s="241" t="s">
        <v>221</v>
      </c>
    </row>
    <row r="1075" spans="2:51" s="13" customFormat="1" ht="12">
      <c r="B1075" s="242"/>
      <c r="C1075" s="243"/>
      <c r="D1075" s="229" t="s">
        <v>232</v>
      </c>
      <c r="E1075" s="244" t="s">
        <v>21</v>
      </c>
      <c r="F1075" s="245" t="s">
        <v>1379</v>
      </c>
      <c r="G1075" s="243"/>
      <c r="H1075" s="246">
        <v>51.96</v>
      </c>
      <c r="I1075" s="247"/>
      <c r="J1075" s="243"/>
      <c r="K1075" s="243"/>
      <c r="L1075" s="248"/>
      <c r="M1075" s="249"/>
      <c r="N1075" s="250"/>
      <c r="O1075" s="250"/>
      <c r="P1075" s="250"/>
      <c r="Q1075" s="250"/>
      <c r="R1075" s="250"/>
      <c r="S1075" s="250"/>
      <c r="T1075" s="251"/>
      <c r="AT1075" s="252" t="s">
        <v>232</v>
      </c>
      <c r="AU1075" s="252" t="s">
        <v>84</v>
      </c>
      <c r="AV1075" s="13" t="s">
        <v>84</v>
      </c>
      <c r="AW1075" s="13" t="s">
        <v>35</v>
      </c>
      <c r="AX1075" s="13" t="s">
        <v>75</v>
      </c>
      <c r="AY1075" s="252" t="s">
        <v>221</v>
      </c>
    </row>
    <row r="1076" spans="2:51" s="13" customFormat="1" ht="12">
      <c r="B1076" s="242"/>
      <c r="C1076" s="243"/>
      <c r="D1076" s="229" t="s">
        <v>232</v>
      </c>
      <c r="E1076" s="244" t="s">
        <v>21</v>
      </c>
      <c r="F1076" s="245" t="s">
        <v>1380</v>
      </c>
      <c r="G1076" s="243"/>
      <c r="H1076" s="246">
        <v>79.912</v>
      </c>
      <c r="I1076" s="247"/>
      <c r="J1076" s="243"/>
      <c r="K1076" s="243"/>
      <c r="L1076" s="248"/>
      <c r="M1076" s="249"/>
      <c r="N1076" s="250"/>
      <c r="O1076" s="250"/>
      <c r="P1076" s="250"/>
      <c r="Q1076" s="250"/>
      <c r="R1076" s="250"/>
      <c r="S1076" s="250"/>
      <c r="T1076" s="251"/>
      <c r="AT1076" s="252" t="s">
        <v>232</v>
      </c>
      <c r="AU1076" s="252" t="s">
        <v>84</v>
      </c>
      <c r="AV1076" s="13" t="s">
        <v>84</v>
      </c>
      <c r="AW1076" s="13" t="s">
        <v>35</v>
      </c>
      <c r="AX1076" s="13" t="s">
        <v>75</v>
      </c>
      <c r="AY1076" s="252" t="s">
        <v>221</v>
      </c>
    </row>
    <row r="1077" spans="2:51" s="12" customFormat="1" ht="12">
      <c r="B1077" s="232"/>
      <c r="C1077" s="233"/>
      <c r="D1077" s="229" t="s">
        <v>232</v>
      </c>
      <c r="E1077" s="234" t="s">
        <v>21</v>
      </c>
      <c r="F1077" s="235" t="s">
        <v>1381</v>
      </c>
      <c r="G1077" s="233"/>
      <c r="H1077" s="234" t="s">
        <v>21</v>
      </c>
      <c r="I1077" s="236"/>
      <c r="J1077" s="233"/>
      <c r="K1077" s="233"/>
      <c r="L1077" s="237"/>
      <c r="M1077" s="238"/>
      <c r="N1077" s="239"/>
      <c r="O1077" s="239"/>
      <c r="P1077" s="239"/>
      <c r="Q1077" s="239"/>
      <c r="R1077" s="239"/>
      <c r="S1077" s="239"/>
      <c r="T1077" s="240"/>
      <c r="AT1077" s="241" t="s">
        <v>232</v>
      </c>
      <c r="AU1077" s="241" t="s">
        <v>84</v>
      </c>
      <c r="AV1077" s="12" t="s">
        <v>82</v>
      </c>
      <c r="AW1077" s="12" t="s">
        <v>35</v>
      </c>
      <c r="AX1077" s="12" t="s">
        <v>75</v>
      </c>
      <c r="AY1077" s="241" t="s">
        <v>221</v>
      </c>
    </row>
    <row r="1078" spans="2:51" s="13" customFormat="1" ht="12">
      <c r="B1078" s="242"/>
      <c r="C1078" s="243"/>
      <c r="D1078" s="229" t="s">
        <v>232</v>
      </c>
      <c r="E1078" s="244" t="s">
        <v>21</v>
      </c>
      <c r="F1078" s="245" t="s">
        <v>1382</v>
      </c>
      <c r="G1078" s="243"/>
      <c r="H1078" s="246">
        <v>-10.8</v>
      </c>
      <c r="I1078" s="247"/>
      <c r="J1078" s="243"/>
      <c r="K1078" s="243"/>
      <c r="L1078" s="248"/>
      <c r="M1078" s="249"/>
      <c r="N1078" s="250"/>
      <c r="O1078" s="250"/>
      <c r="P1078" s="250"/>
      <c r="Q1078" s="250"/>
      <c r="R1078" s="250"/>
      <c r="S1078" s="250"/>
      <c r="T1078" s="251"/>
      <c r="AT1078" s="252" t="s">
        <v>232</v>
      </c>
      <c r="AU1078" s="252" t="s">
        <v>84</v>
      </c>
      <c r="AV1078" s="13" t="s">
        <v>84</v>
      </c>
      <c r="AW1078" s="13" t="s">
        <v>35</v>
      </c>
      <c r="AX1078" s="13" t="s">
        <v>75</v>
      </c>
      <c r="AY1078" s="252" t="s">
        <v>221</v>
      </c>
    </row>
    <row r="1079" spans="2:51" s="12" customFormat="1" ht="12">
      <c r="B1079" s="232"/>
      <c r="C1079" s="233"/>
      <c r="D1079" s="229" t="s">
        <v>232</v>
      </c>
      <c r="E1079" s="234" t="s">
        <v>21</v>
      </c>
      <c r="F1079" s="235" t="s">
        <v>1383</v>
      </c>
      <c r="G1079" s="233"/>
      <c r="H1079" s="234" t="s">
        <v>21</v>
      </c>
      <c r="I1079" s="236"/>
      <c r="J1079" s="233"/>
      <c r="K1079" s="233"/>
      <c r="L1079" s="237"/>
      <c r="M1079" s="238"/>
      <c r="N1079" s="239"/>
      <c r="O1079" s="239"/>
      <c r="P1079" s="239"/>
      <c r="Q1079" s="239"/>
      <c r="R1079" s="239"/>
      <c r="S1079" s="239"/>
      <c r="T1079" s="240"/>
      <c r="AT1079" s="241" t="s">
        <v>232</v>
      </c>
      <c r="AU1079" s="241" t="s">
        <v>84</v>
      </c>
      <c r="AV1079" s="12" t="s">
        <v>82</v>
      </c>
      <c r="AW1079" s="12" t="s">
        <v>35</v>
      </c>
      <c r="AX1079" s="12" t="s">
        <v>75</v>
      </c>
      <c r="AY1079" s="241" t="s">
        <v>221</v>
      </c>
    </row>
    <row r="1080" spans="2:51" s="13" customFormat="1" ht="12">
      <c r="B1080" s="242"/>
      <c r="C1080" s="243"/>
      <c r="D1080" s="229" t="s">
        <v>232</v>
      </c>
      <c r="E1080" s="244" t="s">
        <v>21</v>
      </c>
      <c r="F1080" s="245" t="s">
        <v>1384</v>
      </c>
      <c r="G1080" s="243"/>
      <c r="H1080" s="246">
        <v>-11.032</v>
      </c>
      <c r="I1080" s="247"/>
      <c r="J1080" s="243"/>
      <c r="K1080" s="243"/>
      <c r="L1080" s="248"/>
      <c r="M1080" s="249"/>
      <c r="N1080" s="250"/>
      <c r="O1080" s="250"/>
      <c r="P1080" s="250"/>
      <c r="Q1080" s="250"/>
      <c r="R1080" s="250"/>
      <c r="S1080" s="250"/>
      <c r="T1080" s="251"/>
      <c r="AT1080" s="252" t="s">
        <v>232</v>
      </c>
      <c r="AU1080" s="252" t="s">
        <v>84</v>
      </c>
      <c r="AV1080" s="13" t="s">
        <v>84</v>
      </c>
      <c r="AW1080" s="13" t="s">
        <v>35</v>
      </c>
      <c r="AX1080" s="13" t="s">
        <v>75</v>
      </c>
      <c r="AY1080" s="252" t="s">
        <v>221</v>
      </c>
    </row>
    <row r="1081" spans="2:51" s="13" customFormat="1" ht="12">
      <c r="B1081" s="242"/>
      <c r="C1081" s="243"/>
      <c r="D1081" s="229" t="s">
        <v>232</v>
      </c>
      <c r="E1081" s="244" t="s">
        <v>21</v>
      </c>
      <c r="F1081" s="245" t="s">
        <v>1385</v>
      </c>
      <c r="G1081" s="243"/>
      <c r="H1081" s="246">
        <v>-1.576</v>
      </c>
      <c r="I1081" s="247"/>
      <c r="J1081" s="243"/>
      <c r="K1081" s="243"/>
      <c r="L1081" s="248"/>
      <c r="M1081" s="249"/>
      <c r="N1081" s="250"/>
      <c r="O1081" s="250"/>
      <c r="P1081" s="250"/>
      <c r="Q1081" s="250"/>
      <c r="R1081" s="250"/>
      <c r="S1081" s="250"/>
      <c r="T1081" s="251"/>
      <c r="AT1081" s="252" t="s">
        <v>232</v>
      </c>
      <c r="AU1081" s="252" t="s">
        <v>84</v>
      </c>
      <c r="AV1081" s="13" t="s">
        <v>84</v>
      </c>
      <c r="AW1081" s="13" t="s">
        <v>35</v>
      </c>
      <c r="AX1081" s="13" t="s">
        <v>75</v>
      </c>
      <c r="AY1081" s="252" t="s">
        <v>221</v>
      </c>
    </row>
    <row r="1082" spans="2:51" s="13" customFormat="1" ht="12">
      <c r="B1082" s="242"/>
      <c r="C1082" s="243"/>
      <c r="D1082" s="229" t="s">
        <v>232</v>
      </c>
      <c r="E1082" s="244" t="s">
        <v>21</v>
      </c>
      <c r="F1082" s="245" t="s">
        <v>1386</v>
      </c>
      <c r="G1082" s="243"/>
      <c r="H1082" s="246">
        <v>-1.773</v>
      </c>
      <c r="I1082" s="247"/>
      <c r="J1082" s="243"/>
      <c r="K1082" s="243"/>
      <c r="L1082" s="248"/>
      <c r="M1082" s="249"/>
      <c r="N1082" s="250"/>
      <c r="O1082" s="250"/>
      <c r="P1082" s="250"/>
      <c r="Q1082" s="250"/>
      <c r="R1082" s="250"/>
      <c r="S1082" s="250"/>
      <c r="T1082" s="251"/>
      <c r="AT1082" s="252" t="s">
        <v>232</v>
      </c>
      <c r="AU1082" s="252" t="s">
        <v>84</v>
      </c>
      <c r="AV1082" s="13" t="s">
        <v>84</v>
      </c>
      <c r="AW1082" s="13" t="s">
        <v>35</v>
      </c>
      <c r="AX1082" s="13" t="s">
        <v>75</v>
      </c>
      <c r="AY1082" s="252" t="s">
        <v>221</v>
      </c>
    </row>
    <row r="1083" spans="2:51" s="13" customFormat="1" ht="12">
      <c r="B1083" s="242"/>
      <c r="C1083" s="243"/>
      <c r="D1083" s="229" t="s">
        <v>232</v>
      </c>
      <c r="E1083" s="244" t="s">
        <v>21</v>
      </c>
      <c r="F1083" s="245" t="s">
        <v>1387</v>
      </c>
      <c r="G1083" s="243"/>
      <c r="H1083" s="246">
        <v>-2.955</v>
      </c>
      <c r="I1083" s="247"/>
      <c r="J1083" s="243"/>
      <c r="K1083" s="243"/>
      <c r="L1083" s="248"/>
      <c r="M1083" s="249"/>
      <c r="N1083" s="250"/>
      <c r="O1083" s="250"/>
      <c r="P1083" s="250"/>
      <c r="Q1083" s="250"/>
      <c r="R1083" s="250"/>
      <c r="S1083" s="250"/>
      <c r="T1083" s="251"/>
      <c r="AT1083" s="252" t="s">
        <v>232</v>
      </c>
      <c r="AU1083" s="252" t="s">
        <v>84</v>
      </c>
      <c r="AV1083" s="13" t="s">
        <v>84</v>
      </c>
      <c r="AW1083" s="13" t="s">
        <v>35</v>
      </c>
      <c r="AX1083" s="13" t="s">
        <v>75</v>
      </c>
      <c r="AY1083" s="252" t="s">
        <v>221</v>
      </c>
    </row>
    <row r="1084" spans="2:51" s="15" customFormat="1" ht="12">
      <c r="B1084" s="264"/>
      <c r="C1084" s="265"/>
      <c r="D1084" s="229" t="s">
        <v>232</v>
      </c>
      <c r="E1084" s="266" t="s">
        <v>21</v>
      </c>
      <c r="F1084" s="267" t="s">
        <v>322</v>
      </c>
      <c r="G1084" s="265"/>
      <c r="H1084" s="268">
        <v>103.736</v>
      </c>
      <c r="I1084" s="269"/>
      <c r="J1084" s="265"/>
      <c r="K1084" s="265"/>
      <c r="L1084" s="270"/>
      <c r="M1084" s="271"/>
      <c r="N1084" s="272"/>
      <c r="O1084" s="272"/>
      <c r="P1084" s="272"/>
      <c r="Q1084" s="272"/>
      <c r="R1084" s="272"/>
      <c r="S1084" s="272"/>
      <c r="T1084" s="273"/>
      <c r="AT1084" s="274" t="s">
        <v>232</v>
      </c>
      <c r="AU1084" s="274" t="s">
        <v>84</v>
      </c>
      <c r="AV1084" s="15" t="s">
        <v>101</v>
      </c>
      <c r="AW1084" s="15" t="s">
        <v>35</v>
      </c>
      <c r="AX1084" s="15" t="s">
        <v>75</v>
      </c>
      <c r="AY1084" s="274" t="s">
        <v>221</v>
      </c>
    </row>
    <row r="1085" spans="2:51" s="12" customFormat="1" ht="12">
      <c r="B1085" s="232"/>
      <c r="C1085" s="233"/>
      <c r="D1085" s="229" t="s">
        <v>232</v>
      </c>
      <c r="E1085" s="234" t="s">
        <v>21</v>
      </c>
      <c r="F1085" s="235" t="s">
        <v>658</v>
      </c>
      <c r="G1085" s="233"/>
      <c r="H1085" s="234" t="s">
        <v>21</v>
      </c>
      <c r="I1085" s="236"/>
      <c r="J1085" s="233"/>
      <c r="K1085" s="233"/>
      <c r="L1085" s="237"/>
      <c r="M1085" s="238"/>
      <c r="N1085" s="239"/>
      <c r="O1085" s="239"/>
      <c r="P1085" s="239"/>
      <c r="Q1085" s="239"/>
      <c r="R1085" s="239"/>
      <c r="S1085" s="239"/>
      <c r="T1085" s="240"/>
      <c r="AT1085" s="241" t="s">
        <v>232</v>
      </c>
      <c r="AU1085" s="241" t="s">
        <v>84</v>
      </c>
      <c r="AV1085" s="12" t="s">
        <v>82</v>
      </c>
      <c r="AW1085" s="12" t="s">
        <v>35</v>
      </c>
      <c r="AX1085" s="12" t="s">
        <v>75</v>
      </c>
      <c r="AY1085" s="241" t="s">
        <v>221</v>
      </c>
    </row>
    <row r="1086" spans="2:51" s="13" customFormat="1" ht="12">
      <c r="B1086" s="242"/>
      <c r="C1086" s="243"/>
      <c r="D1086" s="229" t="s">
        <v>232</v>
      </c>
      <c r="E1086" s="244" t="s">
        <v>21</v>
      </c>
      <c r="F1086" s="245" t="s">
        <v>1388</v>
      </c>
      <c r="G1086" s="243"/>
      <c r="H1086" s="246">
        <v>5.13</v>
      </c>
      <c r="I1086" s="247"/>
      <c r="J1086" s="243"/>
      <c r="K1086" s="243"/>
      <c r="L1086" s="248"/>
      <c r="M1086" s="249"/>
      <c r="N1086" s="250"/>
      <c r="O1086" s="250"/>
      <c r="P1086" s="250"/>
      <c r="Q1086" s="250"/>
      <c r="R1086" s="250"/>
      <c r="S1086" s="250"/>
      <c r="T1086" s="251"/>
      <c r="AT1086" s="252" t="s">
        <v>232</v>
      </c>
      <c r="AU1086" s="252" t="s">
        <v>84</v>
      </c>
      <c r="AV1086" s="13" t="s">
        <v>84</v>
      </c>
      <c r="AW1086" s="13" t="s">
        <v>35</v>
      </c>
      <c r="AX1086" s="13" t="s">
        <v>75</v>
      </c>
      <c r="AY1086" s="252" t="s">
        <v>221</v>
      </c>
    </row>
    <row r="1087" spans="2:51" s="13" customFormat="1" ht="12">
      <c r="B1087" s="242"/>
      <c r="C1087" s="243"/>
      <c r="D1087" s="229" t="s">
        <v>232</v>
      </c>
      <c r="E1087" s="244" t="s">
        <v>21</v>
      </c>
      <c r="F1087" s="245" t="s">
        <v>1389</v>
      </c>
      <c r="G1087" s="243"/>
      <c r="H1087" s="246">
        <v>3.78</v>
      </c>
      <c r="I1087" s="247"/>
      <c r="J1087" s="243"/>
      <c r="K1087" s="243"/>
      <c r="L1087" s="248"/>
      <c r="M1087" s="249"/>
      <c r="N1087" s="250"/>
      <c r="O1087" s="250"/>
      <c r="P1087" s="250"/>
      <c r="Q1087" s="250"/>
      <c r="R1087" s="250"/>
      <c r="S1087" s="250"/>
      <c r="T1087" s="251"/>
      <c r="AT1087" s="252" t="s">
        <v>232</v>
      </c>
      <c r="AU1087" s="252" t="s">
        <v>84</v>
      </c>
      <c r="AV1087" s="13" t="s">
        <v>84</v>
      </c>
      <c r="AW1087" s="13" t="s">
        <v>35</v>
      </c>
      <c r="AX1087" s="13" t="s">
        <v>75</v>
      </c>
      <c r="AY1087" s="252" t="s">
        <v>221</v>
      </c>
    </row>
    <row r="1088" spans="2:51" s="13" customFormat="1" ht="12">
      <c r="B1088" s="242"/>
      <c r="C1088" s="243"/>
      <c r="D1088" s="229" t="s">
        <v>232</v>
      </c>
      <c r="E1088" s="244" t="s">
        <v>21</v>
      </c>
      <c r="F1088" s="245" t="s">
        <v>1390</v>
      </c>
      <c r="G1088" s="243"/>
      <c r="H1088" s="246">
        <v>12.135</v>
      </c>
      <c r="I1088" s="247"/>
      <c r="J1088" s="243"/>
      <c r="K1088" s="243"/>
      <c r="L1088" s="248"/>
      <c r="M1088" s="249"/>
      <c r="N1088" s="250"/>
      <c r="O1088" s="250"/>
      <c r="P1088" s="250"/>
      <c r="Q1088" s="250"/>
      <c r="R1088" s="250"/>
      <c r="S1088" s="250"/>
      <c r="T1088" s="251"/>
      <c r="AT1088" s="252" t="s">
        <v>232</v>
      </c>
      <c r="AU1088" s="252" t="s">
        <v>84</v>
      </c>
      <c r="AV1088" s="13" t="s">
        <v>84</v>
      </c>
      <c r="AW1088" s="13" t="s">
        <v>35</v>
      </c>
      <c r="AX1088" s="13" t="s">
        <v>75</v>
      </c>
      <c r="AY1088" s="252" t="s">
        <v>221</v>
      </c>
    </row>
    <row r="1089" spans="2:51" s="13" customFormat="1" ht="12">
      <c r="B1089" s="242"/>
      <c r="C1089" s="243"/>
      <c r="D1089" s="229" t="s">
        <v>232</v>
      </c>
      <c r="E1089" s="244" t="s">
        <v>21</v>
      </c>
      <c r="F1089" s="245" t="s">
        <v>1391</v>
      </c>
      <c r="G1089" s="243"/>
      <c r="H1089" s="246">
        <v>10.2</v>
      </c>
      <c r="I1089" s="247"/>
      <c r="J1089" s="243"/>
      <c r="K1089" s="243"/>
      <c r="L1089" s="248"/>
      <c r="M1089" s="249"/>
      <c r="N1089" s="250"/>
      <c r="O1089" s="250"/>
      <c r="P1089" s="250"/>
      <c r="Q1089" s="250"/>
      <c r="R1089" s="250"/>
      <c r="S1089" s="250"/>
      <c r="T1089" s="251"/>
      <c r="AT1089" s="252" t="s">
        <v>232</v>
      </c>
      <c r="AU1089" s="252" t="s">
        <v>84</v>
      </c>
      <c r="AV1089" s="13" t="s">
        <v>84</v>
      </c>
      <c r="AW1089" s="13" t="s">
        <v>35</v>
      </c>
      <c r="AX1089" s="13" t="s">
        <v>75</v>
      </c>
      <c r="AY1089" s="252" t="s">
        <v>221</v>
      </c>
    </row>
    <row r="1090" spans="2:51" s="12" customFormat="1" ht="12">
      <c r="B1090" s="232"/>
      <c r="C1090" s="233"/>
      <c r="D1090" s="229" t="s">
        <v>232</v>
      </c>
      <c r="E1090" s="234" t="s">
        <v>21</v>
      </c>
      <c r="F1090" s="235" t="s">
        <v>1383</v>
      </c>
      <c r="G1090" s="233"/>
      <c r="H1090" s="234" t="s">
        <v>21</v>
      </c>
      <c r="I1090" s="236"/>
      <c r="J1090" s="233"/>
      <c r="K1090" s="233"/>
      <c r="L1090" s="237"/>
      <c r="M1090" s="238"/>
      <c r="N1090" s="239"/>
      <c r="O1090" s="239"/>
      <c r="P1090" s="239"/>
      <c r="Q1090" s="239"/>
      <c r="R1090" s="239"/>
      <c r="S1090" s="239"/>
      <c r="T1090" s="240"/>
      <c r="AT1090" s="241" t="s">
        <v>232</v>
      </c>
      <c r="AU1090" s="241" t="s">
        <v>84</v>
      </c>
      <c r="AV1090" s="12" t="s">
        <v>82</v>
      </c>
      <c r="AW1090" s="12" t="s">
        <v>35</v>
      </c>
      <c r="AX1090" s="12" t="s">
        <v>75</v>
      </c>
      <c r="AY1090" s="241" t="s">
        <v>221</v>
      </c>
    </row>
    <row r="1091" spans="2:51" s="13" customFormat="1" ht="12">
      <c r="B1091" s="242"/>
      <c r="C1091" s="243"/>
      <c r="D1091" s="229" t="s">
        <v>232</v>
      </c>
      <c r="E1091" s="244" t="s">
        <v>21</v>
      </c>
      <c r="F1091" s="245" t="s">
        <v>1392</v>
      </c>
      <c r="G1091" s="243"/>
      <c r="H1091" s="246">
        <v>-1.818</v>
      </c>
      <c r="I1091" s="247"/>
      <c r="J1091" s="243"/>
      <c r="K1091" s="243"/>
      <c r="L1091" s="248"/>
      <c r="M1091" s="249"/>
      <c r="N1091" s="250"/>
      <c r="O1091" s="250"/>
      <c r="P1091" s="250"/>
      <c r="Q1091" s="250"/>
      <c r="R1091" s="250"/>
      <c r="S1091" s="250"/>
      <c r="T1091" s="251"/>
      <c r="AT1091" s="252" t="s">
        <v>232</v>
      </c>
      <c r="AU1091" s="252" t="s">
        <v>84</v>
      </c>
      <c r="AV1091" s="13" t="s">
        <v>84</v>
      </c>
      <c r="AW1091" s="13" t="s">
        <v>35</v>
      </c>
      <c r="AX1091" s="13" t="s">
        <v>75</v>
      </c>
      <c r="AY1091" s="252" t="s">
        <v>221</v>
      </c>
    </row>
    <row r="1092" spans="2:51" s="15" customFormat="1" ht="12">
      <c r="B1092" s="264"/>
      <c r="C1092" s="265"/>
      <c r="D1092" s="229" t="s">
        <v>232</v>
      </c>
      <c r="E1092" s="266" t="s">
        <v>21</v>
      </c>
      <c r="F1092" s="267" t="s">
        <v>322</v>
      </c>
      <c r="G1092" s="265"/>
      <c r="H1092" s="268">
        <v>29.427</v>
      </c>
      <c r="I1092" s="269"/>
      <c r="J1092" s="265"/>
      <c r="K1092" s="265"/>
      <c r="L1092" s="270"/>
      <c r="M1092" s="271"/>
      <c r="N1092" s="272"/>
      <c r="O1092" s="272"/>
      <c r="P1092" s="272"/>
      <c r="Q1092" s="272"/>
      <c r="R1092" s="272"/>
      <c r="S1092" s="272"/>
      <c r="T1092" s="273"/>
      <c r="AT1092" s="274" t="s">
        <v>232</v>
      </c>
      <c r="AU1092" s="274" t="s">
        <v>84</v>
      </c>
      <c r="AV1092" s="15" t="s">
        <v>101</v>
      </c>
      <c r="AW1092" s="15" t="s">
        <v>35</v>
      </c>
      <c r="AX1092" s="15" t="s">
        <v>75</v>
      </c>
      <c r="AY1092" s="274" t="s">
        <v>221</v>
      </c>
    </row>
    <row r="1093" spans="2:51" s="12" customFormat="1" ht="12">
      <c r="B1093" s="232"/>
      <c r="C1093" s="233"/>
      <c r="D1093" s="229" t="s">
        <v>232</v>
      </c>
      <c r="E1093" s="234" t="s">
        <v>21</v>
      </c>
      <c r="F1093" s="235" t="s">
        <v>661</v>
      </c>
      <c r="G1093" s="233"/>
      <c r="H1093" s="234" t="s">
        <v>21</v>
      </c>
      <c r="I1093" s="236"/>
      <c r="J1093" s="233"/>
      <c r="K1093" s="233"/>
      <c r="L1093" s="237"/>
      <c r="M1093" s="238"/>
      <c r="N1093" s="239"/>
      <c r="O1093" s="239"/>
      <c r="P1093" s="239"/>
      <c r="Q1093" s="239"/>
      <c r="R1093" s="239"/>
      <c r="S1093" s="239"/>
      <c r="T1093" s="240"/>
      <c r="AT1093" s="241" t="s">
        <v>232</v>
      </c>
      <c r="AU1093" s="241" t="s">
        <v>84</v>
      </c>
      <c r="AV1093" s="12" t="s">
        <v>82</v>
      </c>
      <c r="AW1093" s="12" t="s">
        <v>35</v>
      </c>
      <c r="AX1093" s="12" t="s">
        <v>75</v>
      </c>
      <c r="AY1093" s="241" t="s">
        <v>221</v>
      </c>
    </row>
    <row r="1094" spans="2:51" s="13" customFormat="1" ht="12">
      <c r="B1094" s="242"/>
      <c r="C1094" s="243"/>
      <c r="D1094" s="229" t="s">
        <v>232</v>
      </c>
      <c r="E1094" s="244" t="s">
        <v>21</v>
      </c>
      <c r="F1094" s="245" t="s">
        <v>1393</v>
      </c>
      <c r="G1094" s="243"/>
      <c r="H1094" s="246">
        <v>17.811</v>
      </c>
      <c r="I1094" s="247"/>
      <c r="J1094" s="243"/>
      <c r="K1094" s="243"/>
      <c r="L1094" s="248"/>
      <c r="M1094" s="249"/>
      <c r="N1094" s="250"/>
      <c r="O1094" s="250"/>
      <c r="P1094" s="250"/>
      <c r="Q1094" s="250"/>
      <c r="R1094" s="250"/>
      <c r="S1094" s="250"/>
      <c r="T1094" s="251"/>
      <c r="AT1094" s="252" t="s">
        <v>232</v>
      </c>
      <c r="AU1094" s="252" t="s">
        <v>84</v>
      </c>
      <c r="AV1094" s="13" t="s">
        <v>84</v>
      </c>
      <c r="AW1094" s="13" t="s">
        <v>35</v>
      </c>
      <c r="AX1094" s="13" t="s">
        <v>75</v>
      </c>
      <c r="AY1094" s="252" t="s">
        <v>221</v>
      </c>
    </row>
    <row r="1095" spans="2:51" s="13" customFormat="1" ht="12">
      <c r="B1095" s="242"/>
      <c r="C1095" s="243"/>
      <c r="D1095" s="229" t="s">
        <v>232</v>
      </c>
      <c r="E1095" s="244" t="s">
        <v>21</v>
      </c>
      <c r="F1095" s="245" t="s">
        <v>1394</v>
      </c>
      <c r="G1095" s="243"/>
      <c r="H1095" s="246">
        <v>3.06</v>
      </c>
      <c r="I1095" s="247"/>
      <c r="J1095" s="243"/>
      <c r="K1095" s="243"/>
      <c r="L1095" s="248"/>
      <c r="M1095" s="249"/>
      <c r="N1095" s="250"/>
      <c r="O1095" s="250"/>
      <c r="P1095" s="250"/>
      <c r="Q1095" s="250"/>
      <c r="R1095" s="250"/>
      <c r="S1095" s="250"/>
      <c r="T1095" s="251"/>
      <c r="AT1095" s="252" t="s">
        <v>232</v>
      </c>
      <c r="AU1095" s="252" t="s">
        <v>84</v>
      </c>
      <c r="AV1095" s="13" t="s">
        <v>84</v>
      </c>
      <c r="AW1095" s="13" t="s">
        <v>35</v>
      </c>
      <c r="AX1095" s="13" t="s">
        <v>75</v>
      </c>
      <c r="AY1095" s="252" t="s">
        <v>221</v>
      </c>
    </row>
    <row r="1096" spans="2:51" s="13" customFormat="1" ht="12">
      <c r="B1096" s="242"/>
      <c r="C1096" s="243"/>
      <c r="D1096" s="229" t="s">
        <v>232</v>
      </c>
      <c r="E1096" s="244" t="s">
        <v>21</v>
      </c>
      <c r="F1096" s="245" t="s">
        <v>1395</v>
      </c>
      <c r="G1096" s="243"/>
      <c r="H1096" s="246">
        <v>8.168</v>
      </c>
      <c r="I1096" s="247"/>
      <c r="J1096" s="243"/>
      <c r="K1096" s="243"/>
      <c r="L1096" s="248"/>
      <c r="M1096" s="249"/>
      <c r="N1096" s="250"/>
      <c r="O1096" s="250"/>
      <c r="P1096" s="250"/>
      <c r="Q1096" s="250"/>
      <c r="R1096" s="250"/>
      <c r="S1096" s="250"/>
      <c r="T1096" s="251"/>
      <c r="AT1096" s="252" t="s">
        <v>232</v>
      </c>
      <c r="AU1096" s="252" t="s">
        <v>84</v>
      </c>
      <c r="AV1096" s="13" t="s">
        <v>84</v>
      </c>
      <c r="AW1096" s="13" t="s">
        <v>35</v>
      </c>
      <c r="AX1096" s="13" t="s">
        <v>75</v>
      </c>
      <c r="AY1096" s="252" t="s">
        <v>221</v>
      </c>
    </row>
    <row r="1097" spans="2:51" s="13" customFormat="1" ht="12">
      <c r="B1097" s="242"/>
      <c r="C1097" s="243"/>
      <c r="D1097" s="229" t="s">
        <v>232</v>
      </c>
      <c r="E1097" s="244" t="s">
        <v>21</v>
      </c>
      <c r="F1097" s="245" t="s">
        <v>1396</v>
      </c>
      <c r="G1097" s="243"/>
      <c r="H1097" s="246">
        <v>6.12</v>
      </c>
      <c r="I1097" s="247"/>
      <c r="J1097" s="243"/>
      <c r="K1097" s="243"/>
      <c r="L1097" s="248"/>
      <c r="M1097" s="249"/>
      <c r="N1097" s="250"/>
      <c r="O1097" s="250"/>
      <c r="P1097" s="250"/>
      <c r="Q1097" s="250"/>
      <c r="R1097" s="250"/>
      <c r="S1097" s="250"/>
      <c r="T1097" s="251"/>
      <c r="AT1097" s="252" t="s">
        <v>232</v>
      </c>
      <c r="AU1097" s="252" t="s">
        <v>84</v>
      </c>
      <c r="AV1097" s="13" t="s">
        <v>84</v>
      </c>
      <c r="AW1097" s="13" t="s">
        <v>35</v>
      </c>
      <c r="AX1097" s="13" t="s">
        <v>75</v>
      </c>
      <c r="AY1097" s="252" t="s">
        <v>221</v>
      </c>
    </row>
    <row r="1098" spans="2:51" s="12" customFormat="1" ht="12">
      <c r="B1098" s="232"/>
      <c r="C1098" s="233"/>
      <c r="D1098" s="229" t="s">
        <v>232</v>
      </c>
      <c r="E1098" s="234" t="s">
        <v>21</v>
      </c>
      <c r="F1098" s="235" t="s">
        <v>1383</v>
      </c>
      <c r="G1098" s="233"/>
      <c r="H1098" s="234" t="s">
        <v>21</v>
      </c>
      <c r="I1098" s="236"/>
      <c r="J1098" s="233"/>
      <c r="K1098" s="233"/>
      <c r="L1098" s="237"/>
      <c r="M1098" s="238"/>
      <c r="N1098" s="239"/>
      <c r="O1098" s="239"/>
      <c r="P1098" s="239"/>
      <c r="Q1098" s="239"/>
      <c r="R1098" s="239"/>
      <c r="S1098" s="239"/>
      <c r="T1098" s="240"/>
      <c r="AT1098" s="241" t="s">
        <v>232</v>
      </c>
      <c r="AU1098" s="241" t="s">
        <v>84</v>
      </c>
      <c r="AV1098" s="12" t="s">
        <v>82</v>
      </c>
      <c r="AW1098" s="12" t="s">
        <v>35</v>
      </c>
      <c r="AX1098" s="12" t="s">
        <v>75</v>
      </c>
      <c r="AY1098" s="241" t="s">
        <v>221</v>
      </c>
    </row>
    <row r="1099" spans="2:51" s="13" customFormat="1" ht="12">
      <c r="B1099" s="242"/>
      <c r="C1099" s="243"/>
      <c r="D1099" s="229" t="s">
        <v>232</v>
      </c>
      <c r="E1099" s="244" t="s">
        <v>21</v>
      </c>
      <c r="F1099" s="245" t="s">
        <v>1397</v>
      </c>
      <c r="G1099" s="243"/>
      <c r="H1099" s="246">
        <v>1.818</v>
      </c>
      <c r="I1099" s="247"/>
      <c r="J1099" s="243"/>
      <c r="K1099" s="243"/>
      <c r="L1099" s="248"/>
      <c r="M1099" s="249"/>
      <c r="N1099" s="250"/>
      <c r="O1099" s="250"/>
      <c r="P1099" s="250"/>
      <c r="Q1099" s="250"/>
      <c r="R1099" s="250"/>
      <c r="S1099" s="250"/>
      <c r="T1099" s="251"/>
      <c r="AT1099" s="252" t="s">
        <v>232</v>
      </c>
      <c r="AU1099" s="252" t="s">
        <v>84</v>
      </c>
      <c r="AV1099" s="13" t="s">
        <v>84</v>
      </c>
      <c r="AW1099" s="13" t="s">
        <v>35</v>
      </c>
      <c r="AX1099" s="13" t="s">
        <v>75</v>
      </c>
      <c r="AY1099" s="252" t="s">
        <v>221</v>
      </c>
    </row>
    <row r="1100" spans="2:51" s="15" customFormat="1" ht="12">
      <c r="B1100" s="264"/>
      <c r="C1100" s="265"/>
      <c r="D1100" s="229" t="s">
        <v>232</v>
      </c>
      <c r="E1100" s="266" t="s">
        <v>21</v>
      </c>
      <c r="F1100" s="267" t="s">
        <v>322</v>
      </c>
      <c r="G1100" s="265"/>
      <c r="H1100" s="268">
        <v>36.977</v>
      </c>
      <c r="I1100" s="269"/>
      <c r="J1100" s="265"/>
      <c r="K1100" s="265"/>
      <c r="L1100" s="270"/>
      <c r="M1100" s="271"/>
      <c r="N1100" s="272"/>
      <c r="O1100" s="272"/>
      <c r="P1100" s="272"/>
      <c r="Q1100" s="272"/>
      <c r="R1100" s="272"/>
      <c r="S1100" s="272"/>
      <c r="T1100" s="273"/>
      <c r="AT1100" s="274" t="s">
        <v>232</v>
      </c>
      <c r="AU1100" s="274" t="s">
        <v>84</v>
      </c>
      <c r="AV1100" s="15" t="s">
        <v>101</v>
      </c>
      <c r="AW1100" s="15" t="s">
        <v>35</v>
      </c>
      <c r="AX1100" s="15" t="s">
        <v>75</v>
      </c>
      <c r="AY1100" s="274" t="s">
        <v>221</v>
      </c>
    </row>
    <row r="1101" spans="2:51" s="14" customFormat="1" ht="12">
      <c r="B1101" s="253"/>
      <c r="C1101" s="254"/>
      <c r="D1101" s="229" t="s">
        <v>232</v>
      </c>
      <c r="E1101" s="255" t="s">
        <v>21</v>
      </c>
      <c r="F1101" s="256" t="s">
        <v>235</v>
      </c>
      <c r="G1101" s="254"/>
      <c r="H1101" s="257">
        <v>170.14</v>
      </c>
      <c r="I1101" s="258"/>
      <c r="J1101" s="254"/>
      <c r="K1101" s="254"/>
      <c r="L1101" s="259"/>
      <c r="M1101" s="260"/>
      <c r="N1101" s="261"/>
      <c r="O1101" s="261"/>
      <c r="P1101" s="261"/>
      <c r="Q1101" s="261"/>
      <c r="R1101" s="261"/>
      <c r="S1101" s="261"/>
      <c r="T1101" s="262"/>
      <c r="AT1101" s="263" t="s">
        <v>232</v>
      </c>
      <c r="AU1101" s="263" t="s">
        <v>84</v>
      </c>
      <c r="AV1101" s="14" t="s">
        <v>228</v>
      </c>
      <c r="AW1101" s="14" t="s">
        <v>35</v>
      </c>
      <c r="AX1101" s="14" t="s">
        <v>82</v>
      </c>
      <c r="AY1101" s="263" t="s">
        <v>221</v>
      </c>
    </row>
    <row r="1102" spans="2:65" s="1" customFormat="1" ht="22.5" customHeight="1">
      <c r="B1102" s="39"/>
      <c r="C1102" s="217" t="s">
        <v>1398</v>
      </c>
      <c r="D1102" s="217" t="s">
        <v>223</v>
      </c>
      <c r="E1102" s="218" t="s">
        <v>1399</v>
      </c>
      <c r="F1102" s="219" t="s">
        <v>1400</v>
      </c>
      <c r="G1102" s="220" t="s">
        <v>358</v>
      </c>
      <c r="H1102" s="221">
        <v>174.794</v>
      </c>
      <c r="I1102" s="222"/>
      <c r="J1102" s="223">
        <f>ROUND(I1102*H1102,2)</f>
        <v>0</v>
      </c>
      <c r="K1102" s="219" t="s">
        <v>227</v>
      </c>
      <c r="L1102" s="44"/>
      <c r="M1102" s="224" t="s">
        <v>21</v>
      </c>
      <c r="N1102" s="225" t="s">
        <v>46</v>
      </c>
      <c r="O1102" s="80"/>
      <c r="P1102" s="226">
        <f>O1102*H1102</f>
        <v>0</v>
      </c>
      <c r="Q1102" s="226">
        <v>0.0525</v>
      </c>
      <c r="R1102" s="226">
        <f>Q1102*H1102</f>
        <v>9.176685</v>
      </c>
      <c r="S1102" s="226">
        <v>0</v>
      </c>
      <c r="T1102" s="227">
        <f>S1102*H1102</f>
        <v>0</v>
      </c>
      <c r="AR1102" s="18" t="s">
        <v>350</v>
      </c>
      <c r="AT1102" s="18" t="s">
        <v>223</v>
      </c>
      <c r="AU1102" s="18" t="s">
        <v>84</v>
      </c>
      <c r="AY1102" s="18" t="s">
        <v>221</v>
      </c>
      <c r="BE1102" s="228">
        <f>IF(N1102="základní",J1102,0)</f>
        <v>0</v>
      </c>
      <c r="BF1102" s="228">
        <f>IF(N1102="snížená",J1102,0)</f>
        <v>0</v>
      </c>
      <c r="BG1102" s="228">
        <f>IF(N1102="zákl. přenesená",J1102,0)</f>
        <v>0</v>
      </c>
      <c r="BH1102" s="228">
        <f>IF(N1102="sníž. přenesená",J1102,0)</f>
        <v>0</v>
      </c>
      <c r="BI1102" s="228">
        <f>IF(N1102="nulová",J1102,0)</f>
        <v>0</v>
      </c>
      <c r="BJ1102" s="18" t="s">
        <v>82</v>
      </c>
      <c r="BK1102" s="228">
        <f>ROUND(I1102*H1102,2)</f>
        <v>0</v>
      </c>
      <c r="BL1102" s="18" t="s">
        <v>350</v>
      </c>
      <c r="BM1102" s="18" t="s">
        <v>1401</v>
      </c>
    </row>
    <row r="1103" spans="2:47" s="1" customFormat="1" ht="12">
      <c r="B1103" s="39"/>
      <c r="C1103" s="40"/>
      <c r="D1103" s="229" t="s">
        <v>230</v>
      </c>
      <c r="E1103" s="40"/>
      <c r="F1103" s="230" t="s">
        <v>1377</v>
      </c>
      <c r="G1103" s="40"/>
      <c r="H1103" s="40"/>
      <c r="I1103" s="144"/>
      <c r="J1103" s="40"/>
      <c r="K1103" s="40"/>
      <c r="L1103" s="44"/>
      <c r="M1103" s="231"/>
      <c r="N1103" s="80"/>
      <c r="O1103" s="80"/>
      <c r="P1103" s="80"/>
      <c r="Q1103" s="80"/>
      <c r="R1103" s="80"/>
      <c r="S1103" s="80"/>
      <c r="T1103" s="81"/>
      <c r="AT1103" s="18" t="s">
        <v>230</v>
      </c>
      <c r="AU1103" s="18" t="s">
        <v>84</v>
      </c>
    </row>
    <row r="1104" spans="2:51" s="13" customFormat="1" ht="12">
      <c r="B1104" s="242"/>
      <c r="C1104" s="243"/>
      <c r="D1104" s="229" t="s">
        <v>232</v>
      </c>
      <c r="E1104" s="244" t="s">
        <v>21</v>
      </c>
      <c r="F1104" s="245" t="s">
        <v>1402</v>
      </c>
      <c r="G1104" s="243"/>
      <c r="H1104" s="246">
        <v>112.314</v>
      </c>
      <c r="I1104" s="247"/>
      <c r="J1104" s="243"/>
      <c r="K1104" s="243"/>
      <c r="L1104" s="248"/>
      <c r="M1104" s="249"/>
      <c r="N1104" s="250"/>
      <c r="O1104" s="250"/>
      <c r="P1104" s="250"/>
      <c r="Q1104" s="250"/>
      <c r="R1104" s="250"/>
      <c r="S1104" s="250"/>
      <c r="T1104" s="251"/>
      <c r="AT1104" s="252" t="s">
        <v>232</v>
      </c>
      <c r="AU1104" s="252" t="s">
        <v>84</v>
      </c>
      <c r="AV1104" s="13" t="s">
        <v>84</v>
      </c>
      <c r="AW1104" s="13" t="s">
        <v>35</v>
      </c>
      <c r="AX1104" s="13" t="s">
        <v>75</v>
      </c>
      <c r="AY1104" s="252" t="s">
        <v>221</v>
      </c>
    </row>
    <row r="1105" spans="2:51" s="13" customFormat="1" ht="12">
      <c r="B1105" s="242"/>
      <c r="C1105" s="243"/>
      <c r="D1105" s="229" t="s">
        <v>232</v>
      </c>
      <c r="E1105" s="244" t="s">
        <v>21</v>
      </c>
      <c r="F1105" s="245" t="s">
        <v>1403</v>
      </c>
      <c r="G1105" s="243"/>
      <c r="H1105" s="246">
        <v>80.64</v>
      </c>
      <c r="I1105" s="247"/>
      <c r="J1105" s="243"/>
      <c r="K1105" s="243"/>
      <c r="L1105" s="248"/>
      <c r="M1105" s="249"/>
      <c r="N1105" s="250"/>
      <c r="O1105" s="250"/>
      <c r="P1105" s="250"/>
      <c r="Q1105" s="250"/>
      <c r="R1105" s="250"/>
      <c r="S1105" s="250"/>
      <c r="T1105" s="251"/>
      <c r="AT1105" s="252" t="s">
        <v>232</v>
      </c>
      <c r="AU1105" s="252" t="s">
        <v>84</v>
      </c>
      <c r="AV1105" s="13" t="s">
        <v>84</v>
      </c>
      <c r="AW1105" s="13" t="s">
        <v>35</v>
      </c>
      <c r="AX1105" s="13" t="s">
        <v>75</v>
      </c>
      <c r="AY1105" s="252" t="s">
        <v>221</v>
      </c>
    </row>
    <row r="1106" spans="2:51" s="12" customFormat="1" ht="12">
      <c r="B1106" s="232"/>
      <c r="C1106" s="233"/>
      <c r="D1106" s="229" t="s">
        <v>232</v>
      </c>
      <c r="E1106" s="234" t="s">
        <v>21</v>
      </c>
      <c r="F1106" s="235" t="s">
        <v>1381</v>
      </c>
      <c r="G1106" s="233"/>
      <c r="H1106" s="234" t="s">
        <v>21</v>
      </c>
      <c r="I1106" s="236"/>
      <c r="J1106" s="233"/>
      <c r="K1106" s="233"/>
      <c r="L1106" s="237"/>
      <c r="M1106" s="238"/>
      <c r="N1106" s="239"/>
      <c r="O1106" s="239"/>
      <c r="P1106" s="239"/>
      <c r="Q1106" s="239"/>
      <c r="R1106" s="239"/>
      <c r="S1106" s="239"/>
      <c r="T1106" s="240"/>
      <c r="AT1106" s="241" t="s">
        <v>232</v>
      </c>
      <c r="AU1106" s="241" t="s">
        <v>84</v>
      </c>
      <c r="AV1106" s="12" t="s">
        <v>82</v>
      </c>
      <c r="AW1106" s="12" t="s">
        <v>35</v>
      </c>
      <c r="AX1106" s="12" t="s">
        <v>75</v>
      </c>
      <c r="AY1106" s="241" t="s">
        <v>221</v>
      </c>
    </row>
    <row r="1107" spans="2:51" s="13" customFormat="1" ht="12">
      <c r="B1107" s="242"/>
      <c r="C1107" s="243"/>
      <c r="D1107" s="229" t="s">
        <v>232</v>
      </c>
      <c r="E1107" s="244" t="s">
        <v>21</v>
      </c>
      <c r="F1107" s="245" t="s">
        <v>1404</v>
      </c>
      <c r="G1107" s="243"/>
      <c r="H1107" s="246">
        <v>-2.4</v>
      </c>
      <c r="I1107" s="247"/>
      <c r="J1107" s="243"/>
      <c r="K1107" s="243"/>
      <c r="L1107" s="248"/>
      <c r="M1107" s="249"/>
      <c r="N1107" s="250"/>
      <c r="O1107" s="250"/>
      <c r="P1107" s="250"/>
      <c r="Q1107" s="250"/>
      <c r="R1107" s="250"/>
      <c r="S1107" s="250"/>
      <c r="T1107" s="251"/>
      <c r="AT1107" s="252" t="s">
        <v>232</v>
      </c>
      <c r="AU1107" s="252" t="s">
        <v>84</v>
      </c>
      <c r="AV1107" s="13" t="s">
        <v>84</v>
      </c>
      <c r="AW1107" s="13" t="s">
        <v>35</v>
      </c>
      <c r="AX1107" s="13" t="s">
        <v>75</v>
      </c>
      <c r="AY1107" s="252" t="s">
        <v>221</v>
      </c>
    </row>
    <row r="1108" spans="2:51" s="12" customFormat="1" ht="12">
      <c r="B1108" s="232"/>
      <c r="C1108" s="233"/>
      <c r="D1108" s="229" t="s">
        <v>232</v>
      </c>
      <c r="E1108" s="234" t="s">
        <v>21</v>
      </c>
      <c r="F1108" s="235" t="s">
        <v>1383</v>
      </c>
      <c r="G1108" s="233"/>
      <c r="H1108" s="234" t="s">
        <v>21</v>
      </c>
      <c r="I1108" s="236"/>
      <c r="J1108" s="233"/>
      <c r="K1108" s="233"/>
      <c r="L1108" s="237"/>
      <c r="M1108" s="238"/>
      <c r="N1108" s="239"/>
      <c r="O1108" s="239"/>
      <c r="P1108" s="239"/>
      <c r="Q1108" s="239"/>
      <c r="R1108" s="239"/>
      <c r="S1108" s="239"/>
      <c r="T1108" s="240"/>
      <c r="AT1108" s="241" t="s">
        <v>232</v>
      </c>
      <c r="AU1108" s="241" t="s">
        <v>84</v>
      </c>
      <c r="AV1108" s="12" t="s">
        <v>82</v>
      </c>
      <c r="AW1108" s="12" t="s">
        <v>35</v>
      </c>
      <c r="AX1108" s="12" t="s">
        <v>75</v>
      </c>
      <c r="AY1108" s="241" t="s">
        <v>221</v>
      </c>
    </row>
    <row r="1109" spans="2:51" s="13" customFormat="1" ht="12">
      <c r="B1109" s="242"/>
      <c r="C1109" s="243"/>
      <c r="D1109" s="229" t="s">
        <v>232</v>
      </c>
      <c r="E1109" s="244" t="s">
        <v>21</v>
      </c>
      <c r="F1109" s="245" t="s">
        <v>1405</v>
      </c>
      <c r="G1109" s="243"/>
      <c r="H1109" s="246">
        <v>-1.576</v>
      </c>
      <c r="I1109" s="247"/>
      <c r="J1109" s="243"/>
      <c r="K1109" s="243"/>
      <c r="L1109" s="248"/>
      <c r="M1109" s="249"/>
      <c r="N1109" s="250"/>
      <c r="O1109" s="250"/>
      <c r="P1109" s="250"/>
      <c r="Q1109" s="250"/>
      <c r="R1109" s="250"/>
      <c r="S1109" s="250"/>
      <c r="T1109" s="251"/>
      <c r="AT1109" s="252" t="s">
        <v>232</v>
      </c>
      <c r="AU1109" s="252" t="s">
        <v>84</v>
      </c>
      <c r="AV1109" s="13" t="s">
        <v>84</v>
      </c>
      <c r="AW1109" s="13" t="s">
        <v>35</v>
      </c>
      <c r="AX1109" s="13" t="s">
        <v>75</v>
      </c>
      <c r="AY1109" s="252" t="s">
        <v>221</v>
      </c>
    </row>
    <row r="1110" spans="2:51" s="13" customFormat="1" ht="12">
      <c r="B1110" s="242"/>
      <c r="C1110" s="243"/>
      <c r="D1110" s="229" t="s">
        <v>232</v>
      </c>
      <c r="E1110" s="244" t="s">
        <v>21</v>
      </c>
      <c r="F1110" s="245" t="s">
        <v>1406</v>
      </c>
      <c r="G1110" s="243"/>
      <c r="H1110" s="246">
        <v>-14.184</v>
      </c>
      <c r="I1110" s="247"/>
      <c r="J1110" s="243"/>
      <c r="K1110" s="243"/>
      <c r="L1110" s="248"/>
      <c r="M1110" s="249"/>
      <c r="N1110" s="250"/>
      <c r="O1110" s="250"/>
      <c r="P1110" s="250"/>
      <c r="Q1110" s="250"/>
      <c r="R1110" s="250"/>
      <c r="S1110" s="250"/>
      <c r="T1110" s="251"/>
      <c r="AT1110" s="252" t="s">
        <v>232</v>
      </c>
      <c r="AU1110" s="252" t="s">
        <v>84</v>
      </c>
      <c r="AV1110" s="13" t="s">
        <v>84</v>
      </c>
      <c r="AW1110" s="13" t="s">
        <v>35</v>
      </c>
      <c r="AX1110" s="13" t="s">
        <v>75</v>
      </c>
      <c r="AY1110" s="252" t="s">
        <v>221</v>
      </c>
    </row>
    <row r="1111" spans="2:51" s="14" customFormat="1" ht="12">
      <c r="B1111" s="253"/>
      <c r="C1111" s="254"/>
      <c r="D1111" s="229" t="s">
        <v>232</v>
      </c>
      <c r="E1111" s="255" t="s">
        <v>21</v>
      </c>
      <c r="F1111" s="256" t="s">
        <v>235</v>
      </c>
      <c r="G1111" s="254"/>
      <c r="H1111" s="257">
        <v>174.794</v>
      </c>
      <c r="I1111" s="258"/>
      <c r="J1111" s="254"/>
      <c r="K1111" s="254"/>
      <c r="L1111" s="259"/>
      <c r="M1111" s="260"/>
      <c r="N1111" s="261"/>
      <c r="O1111" s="261"/>
      <c r="P1111" s="261"/>
      <c r="Q1111" s="261"/>
      <c r="R1111" s="261"/>
      <c r="S1111" s="261"/>
      <c r="T1111" s="262"/>
      <c r="AT1111" s="263" t="s">
        <v>232</v>
      </c>
      <c r="AU1111" s="263" t="s">
        <v>84</v>
      </c>
      <c r="AV1111" s="14" t="s">
        <v>228</v>
      </c>
      <c r="AW1111" s="14" t="s">
        <v>35</v>
      </c>
      <c r="AX1111" s="14" t="s">
        <v>82</v>
      </c>
      <c r="AY1111" s="263" t="s">
        <v>221</v>
      </c>
    </row>
    <row r="1112" spans="2:65" s="1" customFormat="1" ht="22.5" customHeight="1">
      <c r="B1112" s="39"/>
      <c r="C1112" s="217" t="s">
        <v>1407</v>
      </c>
      <c r="D1112" s="217" t="s">
        <v>223</v>
      </c>
      <c r="E1112" s="218" t="s">
        <v>1408</v>
      </c>
      <c r="F1112" s="219" t="s">
        <v>1409</v>
      </c>
      <c r="G1112" s="220" t="s">
        <v>358</v>
      </c>
      <c r="H1112" s="221">
        <v>51.242</v>
      </c>
      <c r="I1112" s="222"/>
      <c r="J1112" s="223">
        <f>ROUND(I1112*H1112,2)</f>
        <v>0</v>
      </c>
      <c r="K1112" s="219" t="s">
        <v>227</v>
      </c>
      <c r="L1112" s="44"/>
      <c r="M1112" s="224" t="s">
        <v>21</v>
      </c>
      <c r="N1112" s="225" t="s">
        <v>46</v>
      </c>
      <c r="O1112" s="80"/>
      <c r="P1112" s="226">
        <f>O1112*H1112</f>
        <v>0</v>
      </c>
      <c r="Q1112" s="226">
        <v>0.05961</v>
      </c>
      <c r="R1112" s="226">
        <f>Q1112*H1112</f>
        <v>3.0545356200000002</v>
      </c>
      <c r="S1112" s="226">
        <v>0</v>
      </c>
      <c r="T1112" s="227">
        <f>S1112*H1112</f>
        <v>0</v>
      </c>
      <c r="AR1112" s="18" t="s">
        <v>350</v>
      </c>
      <c r="AT1112" s="18" t="s">
        <v>223</v>
      </c>
      <c r="AU1112" s="18" t="s">
        <v>84</v>
      </c>
      <c r="AY1112" s="18" t="s">
        <v>221</v>
      </c>
      <c r="BE1112" s="228">
        <f>IF(N1112="základní",J1112,0)</f>
        <v>0</v>
      </c>
      <c r="BF1112" s="228">
        <f>IF(N1112="snížená",J1112,0)</f>
        <v>0</v>
      </c>
      <c r="BG1112" s="228">
        <f>IF(N1112="zákl. přenesená",J1112,0)</f>
        <v>0</v>
      </c>
      <c r="BH1112" s="228">
        <f>IF(N1112="sníž. přenesená",J1112,0)</f>
        <v>0</v>
      </c>
      <c r="BI1112" s="228">
        <f>IF(N1112="nulová",J1112,0)</f>
        <v>0</v>
      </c>
      <c r="BJ1112" s="18" t="s">
        <v>82</v>
      </c>
      <c r="BK1112" s="228">
        <f>ROUND(I1112*H1112,2)</f>
        <v>0</v>
      </c>
      <c r="BL1112" s="18" t="s">
        <v>350</v>
      </c>
      <c r="BM1112" s="18" t="s">
        <v>1410</v>
      </c>
    </row>
    <row r="1113" spans="2:47" s="1" customFormat="1" ht="12">
      <c r="B1113" s="39"/>
      <c r="C1113" s="40"/>
      <c r="D1113" s="229" t="s">
        <v>230</v>
      </c>
      <c r="E1113" s="40"/>
      <c r="F1113" s="230" t="s">
        <v>1411</v>
      </c>
      <c r="G1113" s="40"/>
      <c r="H1113" s="40"/>
      <c r="I1113" s="144"/>
      <c r="J1113" s="40"/>
      <c r="K1113" s="40"/>
      <c r="L1113" s="44"/>
      <c r="M1113" s="231"/>
      <c r="N1113" s="80"/>
      <c r="O1113" s="80"/>
      <c r="P1113" s="80"/>
      <c r="Q1113" s="80"/>
      <c r="R1113" s="80"/>
      <c r="S1113" s="80"/>
      <c r="T1113" s="81"/>
      <c r="AT1113" s="18" t="s">
        <v>230</v>
      </c>
      <c r="AU1113" s="18" t="s">
        <v>84</v>
      </c>
    </row>
    <row r="1114" spans="2:51" s="13" customFormat="1" ht="12">
      <c r="B1114" s="242"/>
      <c r="C1114" s="243"/>
      <c r="D1114" s="229" t="s">
        <v>232</v>
      </c>
      <c r="E1114" s="244" t="s">
        <v>21</v>
      </c>
      <c r="F1114" s="245" t="s">
        <v>1412</v>
      </c>
      <c r="G1114" s="243"/>
      <c r="H1114" s="246">
        <v>53.06</v>
      </c>
      <c r="I1114" s="247"/>
      <c r="J1114" s="243"/>
      <c r="K1114" s="243"/>
      <c r="L1114" s="248"/>
      <c r="M1114" s="249"/>
      <c r="N1114" s="250"/>
      <c r="O1114" s="250"/>
      <c r="P1114" s="250"/>
      <c r="Q1114" s="250"/>
      <c r="R1114" s="250"/>
      <c r="S1114" s="250"/>
      <c r="T1114" s="251"/>
      <c r="AT1114" s="252" t="s">
        <v>232</v>
      </c>
      <c r="AU1114" s="252" t="s">
        <v>84</v>
      </c>
      <c r="AV1114" s="13" t="s">
        <v>84</v>
      </c>
      <c r="AW1114" s="13" t="s">
        <v>35</v>
      </c>
      <c r="AX1114" s="13" t="s">
        <v>75</v>
      </c>
      <c r="AY1114" s="252" t="s">
        <v>221</v>
      </c>
    </row>
    <row r="1115" spans="2:51" s="12" customFormat="1" ht="12">
      <c r="B1115" s="232"/>
      <c r="C1115" s="233"/>
      <c r="D1115" s="229" t="s">
        <v>232</v>
      </c>
      <c r="E1115" s="234" t="s">
        <v>21</v>
      </c>
      <c r="F1115" s="235" t="s">
        <v>1383</v>
      </c>
      <c r="G1115" s="233"/>
      <c r="H1115" s="234" t="s">
        <v>21</v>
      </c>
      <c r="I1115" s="236"/>
      <c r="J1115" s="233"/>
      <c r="K1115" s="233"/>
      <c r="L1115" s="237"/>
      <c r="M1115" s="238"/>
      <c r="N1115" s="239"/>
      <c r="O1115" s="239"/>
      <c r="P1115" s="239"/>
      <c r="Q1115" s="239"/>
      <c r="R1115" s="239"/>
      <c r="S1115" s="239"/>
      <c r="T1115" s="240"/>
      <c r="AT1115" s="241" t="s">
        <v>232</v>
      </c>
      <c r="AU1115" s="241" t="s">
        <v>84</v>
      </c>
      <c r="AV1115" s="12" t="s">
        <v>82</v>
      </c>
      <c r="AW1115" s="12" t="s">
        <v>35</v>
      </c>
      <c r="AX1115" s="12" t="s">
        <v>75</v>
      </c>
      <c r="AY1115" s="241" t="s">
        <v>221</v>
      </c>
    </row>
    <row r="1116" spans="2:51" s="13" customFormat="1" ht="12">
      <c r="B1116" s="242"/>
      <c r="C1116" s="243"/>
      <c r="D1116" s="229" t="s">
        <v>232</v>
      </c>
      <c r="E1116" s="244" t="s">
        <v>21</v>
      </c>
      <c r="F1116" s="245" t="s">
        <v>1392</v>
      </c>
      <c r="G1116" s="243"/>
      <c r="H1116" s="246">
        <v>-1.818</v>
      </c>
      <c r="I1116" s="247"/>
      <c r="J1116" s="243"/>
      <c r="K1116" s="243"/>
      <c r="L1116" s="248"/>
      <c r="M1116" s="249"/>
      <c r="N1116" s="250"/>
      <c r="O1116" s="250"/>
      <c r="P1116" s="250"/>
      <c r="Q1116" s="250"/>
      <c r="R1116" s="250"/>
      <c r="S1116" s="250"/>
      <c r="T1116" s="251"/>
      <c r="AT1116" s="252" t="s">
        <v>232</v>
      </c>
      <c r="AU1116" s="252" t="s">
        <v>84</v>
      </c>
      <c r="AV1116" s="13" t="s">
        <v>84</v>
      </c>
      <c r="AW1116" s="13" t="s">
        <v>35</v>
      </c>
      <c r="AX1116" s="13" t="s">
        <v>75</v>
      </c>
      <c r="AY1116" s="252" t="s">
        <v>221</v>
      </c>
    </row>
    <row r="1117" spans="2:51" s="14" customFormat="1" ht="12">
      <c r="B1117" s="253"/>
      <c r="C1117" s="254"/>
      <c r="D1117" s="229" t="s">
        <v>232</v>
      </c>
      <c r="E1117" s="255" t="s">
        <v>21</v>
      </c>
      <c r="F1117" s="256" t="s">
        <v>235</v>
      </c>
      <c r="G1117" s="254"/>
      <c r="H1117" s="257">
        <v>51.242</v>
      </c>
      <c r="I1117" s="258"/>
      <c r="J1117" s="254"/>
      <c r="K1117" s="254"/>
      <c r="L1117" s="259"/>
      <c r="M1117" s="260"/>
      <c r="N1117" s="261"/>
      <c r="O1117" s="261"/>
      <c r="P1117" s="261"/>
      <c r="Q1117" s="261"/>
      <c r="R1117" s="261"/>
      <c r="S1117" s="261"/>
      <c r="T1117" s="262"/>
      <c r="AT1117" s="263" t="s">
        <v>232</v>
      </c>
      <c r="AU1117" s="263" t="s">
        <v>84</v>
      </c>
      <c r="AV1117" s="14" t="s">
        <v>228</v>
      </c>
      <c r="AW1117" s="14" t="s">
        <v>35</v>
      </c>
      <c r="AX1117" s="14" t="s">
        <v>82</v>
      </c>
      <c r="AY1117" s="263" t="s">
        <v>221</v>
      </c>
    </row>
    <row r="1118" spans="2:65" s="1" customFormat="1" ht="22.5" customHeight="1">
      <c r="B1118" s="39"/>
      <c r="C1118" s="217" t="s">
        <v>1413</v>
      </c>
      <c r="D1118" s="217" t="s">
        <v>223</v>
      </c>
      <c r="E1118" s="218" t="s">
        <v>1414</v>
      </c>
      <c r="F1118" s="219" t="s">
        <v>1415</v>
      </c>
      <c r="G1118" s="220" t="s">
        <v>358</v>
      </c>
      <c r="H1118" s="221">
        <v>160.802</v>
      </c>
      <c r="I1118" s="222"/>
      <c r="J1118" s="223">
        <f>ROUND(I1118*H1118,2)</f>
        <v>0</v>
      </c>
      <c r="K1118" s="219" t="s">
        <v>227</v>
      </c>
      <c r="L1118" s="44"/>
      <c r="M1118" s="224" t="s">
        <v>21</v>
      </c>
      <c r="N1118" s="225" t="s">
        <v>46</v>
      </c>
      <c r="O1118" s="80"/>
      <c r="P1118" s="226">
        <f>O1118*H1118</f>
        <v>0</v>
      </c>
      <c r="Q1118" s="226">
        <v>0.0271</v>
      </c>
      <c r="R1118" s="226">
        <f>Q1118*H1118</f>
        <v>4.3577341999999994</v>
      </c>
      <c r="S1118" s="226">
        <v>0</v>
      </c>
      <c r="T1118" s="227">
        <f>S1118*H1118</f>
        <v>0</v>
      </c>
      <c r="AR1118" s="18" t="s">
        <v>350</v>
      </c>
      <c r="AT1118" s="18" t="s">
        <v>223</v>
      </c>
      <c r="AU1118" s="18" t="s">
        <v>84</v>
      </c>
      <c r="AY1118" s="18" t="s">
        <v>221</v>
      </c>
      <c r="BE1118" s="228">
        <f>IF(N1118="základní",J1118,0)</f>
        <v>0</v>
      </c>
      <c r="BF1118" s="228">
        <f>IF(N1118="snížená",J1118,0)</f>
        <v>0</v>
      </c>
      <c r="BG1118" s="228">
        <f>IF(N1118="zákl. přenesená",J1118,0)</f>
        <v>0</v>
      </c>
      <c r="BH1118" s="228">
        <f>IF(N1118="sníž. přenesená",J1118,0)</f>
        <v>0</v>
      </c>
      <c r="BI1118" s="228">
        <f>IF(N1118="nulová",J1118,0)</f>
        <v>0</v>
      </c>
      <c r="BJ1118" s="18" t="s">
        <v>82</v>
      </c>
      <c r="BK1118" s="228">
        <f>ROUND(I1118*H1118,2)</f>
        <v>0</v>
      </c>
      <c r="BL1118" s="18" t="s">
        <v>350</v>
      </c>
      <c r="BM1118" s="18" t="s">
        <v>1416</v>
      </c>
    </row>
    <row r="1119" spans="2:47" s="1" customFormat="1" ht="12">
      <c r="B1119" s="39"/>
      <c r="C1119" s="40"/>
      <c r="D1119" s="229" t="s">
        <v>230</v>
      </c>
      <c r="E1119" s="40"/>
      <c r="F1119" s="230" t="s">
        <v>1417</v>
      </c>
      <c r="G1119" s="40"/>
      <c r="H1119" s="40"/>
      <c r="I1119" s="144"/>
      <c r="J1119" s="40"/>
      <c r="K1119" s="40"/>
      <c r="L1119" s="44"/>
      <c r="M1119" s="231"/>
      <c r="N1119" s="80"/>
      <c r="O1119" s="80"/>
      <c r="P1119" s="80"/>
      <c r="Q1119" s="80"/>
      <c r="R1119" s="80"/>
      <c r="S1119" s="80"/>
      <c r="T1119" s="81"/>
      <c r="AT1119" s="18" t="s">
        <v>230</v>
      </c>
      <c r="AU1119" s="18" t="s">
        <v>84</v>
      </c>
    </row>
    <row r="1120" spans="2:51" s="12" customFormat="1" ht="12">
      <c r="B1120" s="232"/>
      <c r="C1120" s="233"/>
      <c r="D1120" s="229" t="s">
        <v>232</v>
      </c>
      <c r="E1120" s="234" t="s">
        <v>21</v>
      </c>
      <c r="F1120" s="235" t="s">
        <v>1418</v>
      </c>
      <c r="G1120" s="233"/>
      <c r="H1120" s="234" t="s">
        <v>21</v>
      </c>
      <c r="I1120" s="236"/>
      <c r="J1120" s="233"/>
      <c r="K1120" s="233"/>
      <c r="L1120" s="237"/>
      <c r="M1120" s="238"/>
      <c r="N1120" s="239"/>
      <c r="O1120" s="239"/>
      <c r="P1120" s="239"/>
      <c r="Q1120" s="239"/>
      <c r="R1120" s="239"/>
      <c r="S1120" s="239"/>
      <c r="T1120" s="240"/>
      <c r="AT1120" s="241" t="s">
        <v>232</v>
      </c>
      <c r="AU1120" s="241" t="s">
        <v>84</v>
      </c>
      <c r="AV1120" s="12" t="s">
        <v>82</v>
      </c>
      <c r="AW1120" s="12" t="s">
        <v>35</v>
      </c>
      <c r="AX1120" s="12" t="s">
        <v>75</v>
      </c>
      <c r="AY1120" s="241" t="s">
        <v>221</v>
      </c>
    </row>
    <row r="1121" spans="2:51" s="13" customFormat="1" ht="12">
      <c r="B1121" s="242"/>
      <c r="C1121" s="243"/>
      <c r="D1121" s="229" t="s">
        <v>232</v>
      </c>
      <c r="E1121" s="244" t="s">
        <v>21</v>
      </c>
      <c r="F1121" s="245" t="s">
        <v>1419</v>
      </c>
      <c r="G1121" s="243"/>
      <c r="H1121" s="246">
        <v>30.937</v>
      </c>
      <c r="I1121" s="247"/>
      <c r="J1121" s="243"/>
      <c r="K1121" s="243"/>
      <c r="L1121" s="248"/>
      <c r="M1121" s="249"/>
      <c r="N1121" s="250"/>
      <c r="O1121" s="250"/>
      <c r="P1121" s="250"/>
      <c r="Q1121" s="250"/>
      <c r="R1121" s="250"/>
      <c r="S1121" s="250"/>
      <c r="T1121" s="251"/>
      <c r="AT1121" s="252" t="s">
        <v>232</v>
      </c>
      <c r="AU1121" s="252" t="s">
        <v>84</v>
      </c>
      <c r="AV1121" s="13" t="s">
        <v>84</v>
      </c>
      <c r="AW1121" s="13" t="s">
        <v>35</v>
      </c>
      <c r="AX1121" s="13" t="s">
        <v>75</v>
      </c>
      <c r="AY1121" s="252" t="s">
        <v>221</v>
      </c>
    </row>
    <row r="1122" spans="2:51" s="13" customFormat="1" ht="12">
      <c r="B1122" s="242"/>
      <c r="C1122" s="243"/>
      <c r="D1122" s="229" t="s">
        <v>232</v>
      </c>
      <c r="E1122" s="244" t="s">
        <v>21</v>
      </c>
      <c r="F1122" s="245" t="s">
        <v>1420</v>
      </c>
      <c r="G1122" s="243"/>
      <c r="H1122" s="246">
        <v>49.406</v>
      </c>
      <c r="I1122" s="247"/>
      <c r="J1122" s="243"/>
      <c r="K1122" s="243"/>
      <c r="L1122" s="248"/>
      <c r="M1122" s="249"/>
      <c r="N1122" s="250"/>
      <c r="O1122" s="250"/>
      <c r="P1122" s="250"/>
      <c r="Q1122" s="250"/>
      <c r="R1122" s="250"/>
      <c r="S1122" s="250"/>
      <c r="T1122" s="251"/>
      <c r="AT1122" s="252" t="s">
        <v>232</v>
      </c>
      <c r="AU1122" s="252" t="s">
        <v>84</v>
      </c>
      <c r="AV1122" s="13" t="s">
        <v>84</v>
      </c>
      <c r="AW1122" s="13" t="s">
        <v>35</v>
      </c>
      <c r="AX1122" s="13" t="s">
        <v>75</v>
      </c>
      <c r="AY1122" s="252" t="s">
        <v>221</v>
      </c>
    </row>
    <row r="1123" spans="2:51" s="13" customFormat="1" ht="12">
      <c r="B1123" s="242"/>
      <c r="C1123" s="243"/>
      <c r="D1123" s="229" t="s">
        <v>232</v>
      </c>
      <c r="E1123" s="244" t="s">
        <v>21</v>
      </c>
      <c r="F1123" s="245" t="s">
        <v>1421</v>
      </c>
      <c r="G1123" s="243"/>
      <c r="H1123" s="246">
        <v>47.28</v>
      </c>
      <c r="I1123" s="247"/>
      <c r="J1123" s="243"/>
      <c r="K1123" s="243"/>
      <c r="L1123" s="248"/>
      <c r="M1123" s="249"/>
      <c r="N1123" s="250"/>
      <c r="O1123" s="250"/>
      <c r="P1123" s="250"/>
      <c r="Q1123" s="250"/>
      <c r="R1123" s="250"/>
      <c r="S1123" s="250"/>
      <c r="T1123" s="251"/>
      <c r="AT1123" s="252" t="s">
        <v>232</v>
      </c>
      <c r="AU1123" s="252" t="s">
        <v>84</v>
      </c>
      <c r="AV1123" s="13" t="s">
        <v>84</v>
      </c>
      <c r="AW1123" s="13" t="s">
        <v>35</v>
      </c>
      <c r="AX1123" s="13" t="s">
        <v>75</v>
      </c>
      <c r="AY1123" s="252" t="s">
        <v>221</v>
      </c>
    </row>
    <row r="1124" spans="2:51" s="13" customFormat="1" ht="12">
      <c r="B1124" s="242"/>
      <c r="C1124" s="243"/>
      <c r="D1124" s="229" t="s">
        <v>232</v>
      </c>
      <c r="E1124" s="244" t="s">
        <v>21</v>
      </c>
      <c r="F1124" s="245" t="s">
        <v>1422</v>
      </c>
      <c r="G1124" s="243"/>
      <c r="H1124" s="246">
        <v>14.2</v>
      </c>
      <c r="I1124" s="247"/>
      <c r="J1124" s="243"/>
      <c r="K1124" s="243"/>
      <c r="L1124" s="248"/>
      <c r="M1124" s="249"/>
      <c r="N1124" s="250"/>
      <c r="O1124" s="250"/>
      <c r="P1124" s="250"/>
      <c r="Q1124" s="250"/>
      <c r="R1124" s="250"/>
      <c r="S1124" s="250"/>
      <c r="T1124" s="251"/>
      <c r="AT1124" s="252" t="s">
        <v>232</v>
      </c>
      <c r="AU1124" s="252" t="s">
        <v>84</v>
      </c>
      <c r="AV1124" s="13" t="s">
        <v>84</v>
      </c>
      <c r="AW1124" s="13" t="s">
        <v>35</v>
      </c>
      <c r="AX1124" s="13" t="s">
        <v>75</v>
      </c>
      <c r="AY1124" s="252" t="s">
        <v>221</v>
      </c>
    </row>
    <row r="1125" spans="2:51" s="13" customFormat="1" ht="12">
      <c r="B1125" s="242"/>
      <c r="C1125" s="243"/>
      <c r="D1125" s="229" t="s">
        <v>232</v>
      </c>
      <c r="E1125" s="244" t="s">
        <v>21</v>
      </c>
      <c r="F1125" s="245" t="s">
        <v>1423</v>
      </c>
      <c r="G1125" s="243"/>
      <c r="H1125" s="246">
        <v>18.979</v>
      </c>
      <c r="I1125" s="247"/>
      <c r="J1125" s="243"/>
      <c r="K1125" s="243"/>
      <c r="L1125" s="248"/>
      <c r="M1125" s="249"/>
      <c r="N1125" s="250"/>
      <c r="O1125" s="250"/>
      <c r="P1125" s="250"/>
      <c r="Q1125" s="250"/>
      <c r="R1125" s="250"/>
      <c r="S1125" s="250"/>
      <c r="T1125" s="251"/>
      <c r="AT1125" s="252" t="s">
        <v>232</v>
      </c>
      <c r="AU1125" s="252" t="s">
        <v>84</v>
      </c>
      <c r="AV1125" s="13" t="s">
        <v>84</v>
      </c>
      <c r="AW1125" s="13" t="s">
        <v>35</v>
      </c>
      <c r="AX1125" s="13" t="s">
        <v>75</v>
      </c>
      <c r="AY1125" s="252" t="s">
        <v>221</v>
      </c>
    </row>
    <row r="1126" spans="2:51" s="14" customFormat="1" ht="12">
      <c r="B1126" s="253"/>
      <c r="C1126" s="254"/>
      <c r="D1126" s="229" t="s">
        <v>232</v>
      </c>
      <c r="E1126" s="255" t="s">
        <v>21</v>
      </c>
      <c r="F1126" s="256" t="s">
        <v>235</v>
      </c>
      <c r="G1126" s="254"/>
      <c r="H1126" s="257">
        <v>160.802</v>
      </c>
      <c r="I1126" s="258"/>
      <c r="J1126" s="254"/>
      <c r="K1126" s="254"/>
      <c r="L1126" s="259"/>
      <c r="M1126" s="260"/>
      <c r="N1126" s="261"/>
      <c r="O1126" s="261"/>
      <c r="P1126" s="261"/>
      <c r="Q1126" s="261"/>
      <c r="R1126" s="261"/>
      <c r="S1126" s="261"/>
      <c r="T1126" s="262"/>
      <c r="AT1126" s="263" t="s">
        <v>232</v>
      </c>
      <c r="AU1126" s="263" t="s">
        <v>84</v>
      </c>
      <c r="AV1126" s="14" t="s">
        <v>228</v>
      </c>
      <c r="AW1126" s="14" t="s">
        <v>35</v>
      </c>
      <c r="AX1126" s="14" t="s">
        <v>82</v>
      </c>
      <c r="AY1126" s="263" t="s">
        <v>221</v>
      </c>
    </row>
    <row r="1127" spans="2:65" s="1" customFormat="1" ht="22.5" customHeight="1">
      <c r="B1127" s="39"/>
      <c r="C1127" s="217" t="s">
        <v>1424</v>
      </c>
      <c r="D1127" s="217" t="s">
        <v>223</v>
      </c>
      <c r="E1127" s="218" t="s">
        <v>1425</v>
      </c>
      <c r="F1127" s="219" t="s">
        <v>1426</v>
      </c>
      <c r="G1127" s="220" t="s">
        <v>358</v>
      </c>
      <c r="H1127" s="221">
        <v>651.284</v>
      </c>
      <c r="I1127" s="222"/>
      <c r="J1127" s="223">
        <f>ROUND(I1127*H1127,2)</f>
        <v>0</v>
      </c>
      <c r="K1127" s="219" t="s">
        <v>227</v>
      </c>
      <c r="L1127" s="44"/>
      <c r="M1127" s="224" t="s">
        <v>21</v>
      </c>
      <c r="N1127" s="225" t="s">
        <v>46</v>
      </c>
      <c r="O1127" s="80"/>
      <c r="P1127" s="226">
        <f>O1127*H1127</f>
        <v>0</v>
      </c>
      <c r="Q1127" s="226">
        <v>0.02553</v>
      </c>
      <c r="R1127" s="226">
        <f>Q1127*H1127</f>
        <v>16.62728052</v>
      </c>
      <c r="S1127" s="226">
        <v>0</v>
      </c>
      <c r="T1127" s="227">
        <f>S1127*H1127</f>
        <v>0</v>
      </c>
      <c r="AR1127" s="18" t="s">
        <v>350</v>
      </c>
      <c r="AT1127" s="18" t="s">
        <v>223</v>
      </c>
      <c r="AU1127" s="18" t="s">
        <v>84</v>
      </c>
      <c r="AY1127" s="18" t="s">
        <v>221</v>
      </c>
      <c r="BE1127" s="228">
        <f>IF(N1127="základní",J1127,0)</f>
        <v>0</v>
      </c>
      <c r="BF1127" s="228">
        <f>IF(N1127="snížená",J1127,0)</f>
        <v>0</v>
      </c>
      <c r="BG1127" s="228">
        <f>IF(N1127="zákl. přenesená",J1127,0)</f>
        <v>0</v>
      </c>
      <c r="BH1127" s="228">
        <f>IF(N1127="sníž. přenesená",J1127,0)</f>
        <v>0</v>
      </c>
      <c r="BI1127" s="228">
        <f>IF(N1127="nulová",J1127,0)</f>
        <v>0</v>
      </c>
      <c r="BJ1127" s="18" t="s">
        <v>82</v>
      </c>
      <c r="BK1127" s="228">
        <f>ROUND(I1127*H1127,2)</f>
        <v>0</v>
      </c>
      <c r="BL1127" s="18" t="s">
        <v>350</v>
      </c>
      <c r="BM1127" s="18" t="s">
        <v>1427</v>
      </c>
    </row>
    <row r="1128" spans="2:47" s="1" customFormat="1" ht="12">
      <c r="B1128" s="39"/>
      <c r="C1128" s="40"/>
      <c r="D1128" s="229" t="s">
        <v>230</v>
      </c>
      <c r="E1128" s="40"/>
      <c r="F1128" s="230" t="s">
        <v>1428</v>
      </c>
      <c r="G1128" s="40"/>
      <c r="H1128" s="40"/>
      <c r="I1128" s="144"/>
      <c r="J1128" s="40"/>
      <c r="K1128" s="40"/>
      <c r="L1128" s="44"/>
      <c r="M1128" s="231"/>
      <c r="N1128" s="80"/>
      <c r="O1128" s="80"/>
      <c r="P1128" s="80"/>
      <c r="Q1128" s="80"/>
      <c r="R1128" s="80"/>
      <c r="S1128" s="80"/>
      <c r="T1128" s="81"/>
      <c r="AT1128" s="18" t="s">
        <v>230</v>
      </c>
      <c r="AU1128" s="18" t="s">
        <v>84</v>
      </c>
    </row>
    <row r="1129" spans="2:51" s="12" customFormat="1" ht="12">
      <c r="B1129" s="232"/>
      <c r="C1129" s="233"/>
      <c r="D1129" s="229" t="s">
        <v>232</v>
      </c>
      <c r="E1129" s="234" t="s">
        <v>21</v>
      </c>
      <c r="F1129" s="235" t="s">
        <v>1429</v>
      </c>
      <c r="G1129" s="233"/>
      <c r="H1129" s="234" t="s">
        <v>21</v>
      </c>
      <c r="I1129" s="236"/>
      <c r="J1129" s="233"/>
      <c r="K1129" s="233"/>
      <c r="L1129" s="237"/>
      <c r="M1129" s="238"/>
      <c r="N1129" s="239"/>
      <c r="O1129" s="239"/>
      <c r="P1129" s="239"/>
      <c r="Q1129" s="239"/>
      <c r="R1129" s="239"/>
      <c r="S1129" s="239"/>
      <c r="T1129" s="240"/>
      <c r="AT1129" s="241" t="s">
        <v>232</v>
      </c>
      <c r="AU1129" s="241" t="s">
        <v>84</v>
      </c>
      <c r="AV1129" s="12" t="s">
        <v>82</v>
      </c>
      <c r="AW1129" s="12" t="s">
        <v>35</v>
      </c>
      <c r="AX1129" s="12" t="s">
        <v>75</v>
      </c>
      <c r="AY1129" s="241" t="s">
        <v>221</v>
      </c>
    </row>
    <row r="1130" spans="2:51" s="13" customFormat="1" ht="12">
      <c r="B1130" s="242"/>
      <c r="C1130" s="243"/>
      <c r="D1130" s="229" t="s">
        <v>232</v>
      </c>
      <c r="E1130" s="244" t="s">
        <v>21</v>
      </c>
      <c r="F1130" s="245" t="s">
        <v>1430</v>
      </c>
      <c r="G1130" s="243"/>
      <c r="H1130" s="246">
        <v>8.984</v>
      </c>
      <c r="I1130" s="247"/>
      <c r="J1130" s="243"/>
      <c r="K1130" s="243"/>
      <c r="L1130" s="248"/>
      <c r="M1130" s="249"/>
      <c r="N1130" s="250"/>
      <c r="O1130" s="250"/>
      <c r="P1130" s="250"/>
      <c r="Q1130" s="250"/>
      <c r="R1130" s="250"/>
      <c r="S1130" s="250"/>
      <c r="T1130" s="251"/>
      <c r="AT1130" s="252" t="s">
        <v>232</v>
      </c>
      <c r="AU1130" s="252" t="s">
        <v>84</v>
      </c>
      <c r="AV1130" s="13" t="s">
        <v>84</v>
      </c>
      <c r="AW1130" s="13" t="s">
        <v>35</v>
      </c>
      <c r="AX1130" s="13" t="s">
        <v>75</v>
      </c>
      <c r="AY1130" s="252" t="s">
        <v>221</v>
      </c>
    </row>
    <row r="1131" spans="2:51" s="12" customFormat="1" ht="12">
      <c r="B1131" s="232"/>
      <c r="C1131" s="233"/>
      <c r="D1131" s="229" t="s">
        <v>232</v>
      </c>
      <c r="E1131" s="234" t="s">
        <v>21</v>
      </c>
      <c r="F1131" s="235" t="s">
        <v>1431</v>
      </c>
      <c r="G1131" s="233"/>
      <c r="H1131" s="234" t="s">
        <v>21</v>
      </c>
      <c r="I1131" s="236"/>
      <c r="J1131" s="233"/>
      <c r="K1131" s="233"/>
      <c r="L1131" s="237"/>
      <c r="M1131" s="238"/>
      <c r="N1131" s="239"/>
      <c r="O1131" s="239"/>
      <c r="P1131" s="239"/>
      <c r="Q1131" s="239"/>
      <c r="R1131" s="239"/>
      <c r="S1131" s="239"/>
      <c r="T1131" s="240"/>
      <c r="AT1131" s="241" t="s">
        <v>232</v>
      </c>
      <c r="AU1131" s="241" t="s">
        <v>84</v>
      </c>
      <c r="AV1131" s="12" t="s">
        <v>82</v>
      </c>
      <c r="AW1131" s="12" t="s">
        <v>35</v>
      </c>
      <c r="AX1131" s="12" t="s">
        <v>75</v>
      </c>
      <c r="AY1131" s="241" t="s">
        <v>221</v>
      </c>
    </row>
    <row r="1132" spans="2:51" s="13" customFormat="1" ht="12">
      <c r="B1132" s="242"/>
      <c r="C1132" s="243"/>
      <c r="D1132" s="229" t="s">
        <v>232</v>
      </c>
      <c r="E1132" s="244" t="s">
        <v>21</v>
      </c>
      <c r="F1132" s="245" t="s">
        <v>1432</v>
      </c>
      <c r="G1132" s="243"/>
      <c r="H1132" s="246">
        <v>7.84</v>
      </c>
      <c r="I1132" s="247"/>
      <c r="J1132" s="243"/>
      <c r="K1132" s="243"/>
      <c r="L1132" s="248"/>
      <c r="M1132" s="249"/>
      <c r="N1132" s="250"/>
      <c r="O1132" s="250"/>
      <c r="P1132" s="250"/>
      <c r="Q1132" s="250"/>
      <c r="R1132" s="250"/>
      <c r="S1132" s="250"/>
      <c r="T1132" s="251"/>
      <c r="AT1132" s="252" t="s">
        <v>232</v>
      </c>
      <c r="AU1132" s="252" t="s">
        <v>84</v>
      </c>
      <c r="AV1132" s="13" t="s">
        <v>84</v>
      </c>
      <c r="AW1132" s="13" t="s">
        <v>35</v>
      </c>
      <c r="AX1132" s="13" t="s">
        <v>75</v>
      </c>
      <c r="AY1132" s="252" t="s">
        <v>221</v>
      </c>
    </row>
    <row r="1133" spans="2:51" s="13" customFormat="1" ht="12">
      <c r="B1133" s="242"/>
      <c r="C1133" s="243"/>
      <c r="D1133" s="229" t="s">
        <v>232</v>
      </c>
      <c r="E1133" s="244" t="s">
        <v>21</v>
      </c>
      <c r="F1133" s="245" t="s">
        <v>1433</v>
      </c>
      <c r="G1133" s="243"/>
      <c r="H1133" s="246">
        <v>14</v>
      </c>
      <c r="I1133" s="247"/>
      <c r="J1133" s="243"/>
      <c r="K1133" s="243"/>
      <c r="L1133" s="248"/>
      <c r="M1133" s="249"/>
      <c r="N1133" s="250"/>
      <c r="O1133" s="250"/>
      <c r="P1133" s="250"/>
      <c r="Q1133" s="250"/>
      <c r="R1133" s="250"/>
      <c r="S1133" s="250"/>
      <c r="T1133" s="251"/>
      <c r="AT1133" s="252" t="s">
        <v>232</v>
      </c>
      <c r="AU1133" s="252" t="s">
        <v>84</v>
      </c>
      <c r="AV1133" s="13" t="s">
        <v>84</v>
      </c>
      <c r="AW1133" s="13" t="s">
        <v>35</v>
      </c>
      <c r="AX1133" s="13" t="s">
        <v>75</v>
      </c>
      <c r="AY1133" s="252" t="s">
        <v>221</v>
      </c>
    </row>
    <row r="1134" spans="2:51" s="13" customFormat="1" ht="12">
      <c r="B1134" s="242"/>
      <c r="C1134" s="243"/>
      <c r="D1134" s="229" t="s">
        <v>232</v>
      </c>
      <c r="E1134" s="244" t="s">
        <v>21</v>
      </c>
      <c r="F1134" s="245" t="s">
        <v>1434</v>
      </c>
      <c r="G1134" s="243"/>
      <c r="H1134" s="246">
        <v>7.28</v>
      </c>
      <c r="I1134" s="247"/>
      <c r="J1134" s="243"/>
      <c r="K1134" s="243"/>
      <c r="L1134" s="248"/>
      <c r="M1134" s="249"/>
      <c r="N1134" s="250"/>
      <c r="O1134" s="250"/>
      <c r="P1134" s="250"/>
      <c r="Q1134" s="250"/>
      <c r="R1134" s="250"/>
      <c r="S1134" s="250"/>
      <c r="T1134" s="251"/>
      <c r="AT1134" s="252" t="s">
        <v>232</v>
      </c>
      <c r="AU1134" s="252" t="s">
        <v>84</v>
      </c>
      <c r="AV1134" s="13" t="s">
        <v>84</v>
      </c>
      <c r="AW1134" s="13" t="s">
        <v>35</v>
      </c>
      <c r="AX1134" s="13" t="s">
        <v>75</v>
      </c>
      <c r="AY1134" s="252" t="s">
        <v>221</v>
      </c>
    </row>
    <row r="1135" spans="2:51" s="13" customFormat="1" ht="12">
      <c r="B1135" s="242"/>
      <c r="C1135" s="243"/>
      <c r="D1135" s="229" t="s">
        <v>232</v>
      </c>
      <c r="E1135" s="244" t="s">
        <v>21</v>
      </c>
      <c r="F1135" s="245" t="s">
        <v>1435</v>
      </c>
      <c r="G1135" s="243"/>
      <c r="H1135" s="246">
        <v>44.1</v>
      </c>
      <c r="I1135" s="247"/>
      <c r="J1135" s="243"/>
      <c r="K1135" s="243"/>
      <c r="L1135" s="248"/>
      <c r="M1135" s="249"/>
      <c r="N1135" s="250"/>
      <c r="O1135" s="250"/>
      <c r="P1135" s="250"/>
      <c r="Q1135" s="250"/>
      <c r="R1135" s="250"/>
      <c r="S1135" s="250"/>
      <c r="T1135" s="251"/>
      <c r="AT1135" s="252" t="s">
        <v>232</v>
      </c>
      <c r="AU1135" s="252" t="s">
        <v>84</v>
      </c>
      <c r="AV1135" s="13" t="s">
        <v>84</v>
      </c>
      <c r="AW1135" s="13" t="s">
        <v>35</v>
      </c>
      <c r="AX1135" s="13" t="s">
        <v>75</v>
      </c>
      <c r="AY1135" s="252" t="s">
        <v>221</v>
      </c>
    </row>
    <row r="1136" spans="2:51" s="13" customFormat="1" ht="12">
      <c r="B1136" s="242"/>
      <c r="C1136" s="243"/>
      <c r="D1136" s="229" t="s">
        <v>232</v>
      </c>
      <c r="E1136" s="244" t="s">
        <v>21</v>
      </c>
      <c r="F1136" s="245" t="s">
        <v>1436</v>
      </c>
      <c r="G1136" s="243"/>
      <c r="H1136" s="246">
        <v>43.179</v>
      </c>
      <c r="I1136" s="247"/>
      <c r="J1136" s="243"/>
      <c r="K1136" s="243"/>
      <c r="L1136" s="248"/>
      <c r="M1136" s="249"/>
      <c r="N1136" s="250"/>
      <c r="O1136" s="250"/>
      <c r="P1136" s="250"/>
      <c r="Q1136" s="250"/>
      <c r="R1136" s="250"/>
      <c r="S1136" s="250"/>
      <c r="T1136" s="251"/>
      <c r="AT1136" s="252" t="s">
        <v>232</v>
      </c>
      <c r="AU1136" s="252" t="s">
        <v>84</v>
      </c>
      <c r="AV1136" s="13" t="s">
        <v>84</v>
      </c>
      <c r="AW1136" s="13" t="s">
        <v>35</v>
      </c>
      <c r="AX1136" s="13" t="s">
        <v>75</v>
      </c>
      <c r="AY1136" s="252" t="s">
        <v>221</v>
      </c>
    </row>
    <row r="1137" spans="2:51" s="13" customFormat="1" ht="12">
      <c r="B1137" s="242"/>
      <c r="C1137" s="243"/>
      <c r="D1137" s="229" t="s">
        <v>232</v>
      </c>
      <c r="E1137" s="244" t="s">
        <v>21</v>
      </c>
      <c r="F1137" s="245" t="s">
        <v>1437</v>
      </c>
      <c r="G1137" s="243"/>
      <c r="H1137" s="246">
        <v>29.175</v>
      </c>
      <c r="I1137" s="247"/>
      <c r="J1137" s="243"/>
      <c r="K1137" s="243"/>
      <c r="L1137" s="248"/>
      <c r="M1137" s="249"/>
      <c r="N1137" s="250"/>
      <c r="O1137" s="250"/>
      <c r="P1137" s="250"/>
      <c r="Q1137" s="250"/>
      <c r="R1137" s="250"/>
      <c r="S1137" s="250"/>
      <c r="T1137" s="251"/>
      <c r="AT1137" s="252" t="s">
        <v>232</v>
      </c>
      <c r="AU1137" s="252" t="s">
        <v>84</v>
      </c>
      <c r="AV1137" s="13" t="s">
        <v>84</v>
      </c>
      <c r="AW1137" s="13" t="s">
        <v>35</v>
      </c>
      <c r="AX1137" s="13" t="s">
        <v>75</v>
      </c>
      <c r="AY1137" s="252" t="s">
        <v>221</v>
      </c>
    </row>
    <row r="1138" spans="2:51" s="13" customFormat="1" ht="12">
      <c r="B1138" s="242"/>
      <c r="C1138" s="243"/>
      <c r="D1138" s="229" t="s">
        <v>232</v>
      </c>
      <c r="E1138" s="244" t="s">
        <v>21</v>
      </c>
      <c r="F1138" s="245" t="s">
        <v>1438</v>
      </c>
      <c r="G1138" s="243"/>
      <c r="H1138" s="246">
        <v>33.089</v>
      </c>
      <c r="I1138" s="247"/>
      <c r="J1138" s="243"/>
      <c r="K1138" s="243"/>
      <c r="L1138" s="248"/>
      <c r="M1138" s="249"/>
      <c r="N1138" s="250"/>
      <c r="O1138" s="250"/>
      <c r="P1138" s="250"/>
      <c r="Q1138" s="250"/>
      <c r="R1138" s="250"/>
      <c r="S1138" s="250"/>
      <c r="T1138" s="251"/>
      <c r="AT1138" s="252" t="s">
        <v>232</v>
      </c>
      <c r="AU1138" s="252" t="s">
        <v>84</v>
      </c>
      <c r="AV1138" s="13" t="s">
        <v>84</v>
      </c>
      <c r="AW1138" s="13" t="s">
        <v>35</v>
      </c>
      <c r="AX1138" s="13" t="s">
        <v>75</v>
      </c>
      <c r="AY1138" s="252" t="s">
        <v>221</v>
      </c>
    </row>
    <row r="1139" spans="2:51" s="13" customFormat="1" ht="12">
      <c r="B1139" s="242"/>
      <c r="C1139" s="243"/>
      <c r="D1139" s="229" t="s">
        <v>232</v>
      </c>
      <c r="E1139" s="244" t="s">
        <v>21</v>
      </c>
      <c r="F1139" s="245" t="s">
        <v>1439</v>
      </c>
      <c r="G1139" s="243"/>
      <c r="H1139" s="246">
        <v>19.72</v>
      </c>
      <c r="I1139" s="247"/>
      <c r="J1139" s="243"/>
      <c r="K1139" s="243"/>
      <c r="L1139" s="248"/>
      <c r="M1139" s="249"/>
      <c r="N1139" s="250"/>
      <c r="O1139" s="250"/>
      <c r="P1139" s="250"/>
      <c r="Q1139" s="250"/>
      <c r="R1139" s="250"/>
      <c r="S1139" s="250"/>
      <c r="T1139" s="251"/>
      <c r="AT1139" s="252" t="s">
        <v>232</v>
      </c>
      <c r="AU1139" s="252" t="s">
        <v>84</v>
      </c>
      <c r="AV1139" s="13" t="s">
        <v>84</v>
      </c>
      <c r="AW1139" s="13" t="s">
        <v>35</v>
      </c>
      <c r="AX1139" s="13" t="s">
        <v>75</v>
      </c>
      <c r="AY1139" s="252" t="s">
        <v>221</v>
      </c>
    </row>
    <row r="1140" spans="2:51" s="13" customFormat="1" ht="12">
      <c r="B1140" s="242"/>
      <c r="C1140" s="243"/>
      <c r="D1140" s="229" t="s">
        <v>232</v>
      </c>
      <c r="E1140" s="244" t="s">
        <v>21</v>
      </c>
      <c r="F1140" s="245" t="s">
        <v>1440</v>
      </c>
      <c r="G1140" s="243"/>
      <c r="H1140" s="246">
        <v>23.4</v>
      </c>
      <c r="I1140" s="247"/>
      <c r="J1140" s="243"/>
      <c r="K1140" s="243"/>
      <c r="L1140" s="248"/>
      <c r="M1140" s="249"/>
      <c r="N1140" s="250"/>
      <c r="O1140" s="250"/>
      <c r="P1140" s="250"/>
      <c r="Q1140" s="250"/>
      <c r="R1140" s="250"/>
      <c r="S1140" s="250"/>
      <c r="T1140" s="251"/>
      <c r="AT1140" s="252" t="s">
        <v>232</v>
      </c>
      <c r="AU1140" s="252" t="s">
        <v>84</v>
      </c>
      <c r="AV1140" s="13" t="s">
        <v>84</v>
      </c>
      <c r="AW1140" s="13" t="s">
        <v>35</v>
      </c>
      <c r="AX1140" s="13" t="s">
        <v>75</v>
      </c>
      <c r="AY1140" s="252" t="s">
        <v>221</v>
      </c>
    </row>
    <row r="1141" spans="2:51" s="13" customFormat="1" ht="12">
      <c r="B1141" s="242"/>
      <c r="C1141" s="243"/>
      <c r="D1141" s="229" t="s">
        <v>232</v>
      </c>
      <c r="E1141" s="244" t="s">
        <v>21</v>
      </c>
      <c r="F1141" s="245" t="s">
        <v>1441</v>
      </c>
      <c r="G1141" s="243"/>
      <c r="H1141" s="246">
        <v>25.5</v>
      </c>
      <c r="I1141" s="247"/>
      <c r="J1141" s="243"/>
      <c r="K1141" s="243"/>
      <c r="L1141" s="248"/>
      <c r="M1141" s="249"/>
      <c r="N1141" s="250"/>
      <c r="O1141" s="250"/>
      <c r="P1141" s="250"/>
      <c r="Q1141" s="250"/>
      <c r="R1141" s="250"/>
      <c r="S1141" s="250"/>
      <c r="T1141" s="251"/>
      <c r="AT1141" s="252" t="s">
        <v>232</v>
      </c>
      <c r="AU1141" s="252" t="s">
        <v>84</v>
      </c>
      <c r="AV1141" s="13" t="s">
        <v>84</v>
      </c>
      <c r="AW1141" s="13" t="s">
        <v>35</v>
      </c>
      <c r="AX1141" s="13" t="s">
        <v>75</v>
      </c>
      <c r="AY1141" s="252" t="s">
        <v>221</v>
      </c>
    </row>
    <row r="1142" spans="2:51" s="13" customFormat="1" ht="12">
      <c r="B1142" s="242"/>
      <c r="C1142" s="243"/>
      <c r="D1142" s="229" t="s">
        <v>232</v>
      </c>
      <c r="E1142" s="244" t="s">
        <v>21</v>
      </c>
      <c r="F1142" s="245" t="s">
        <v>1442</v>
      </c>
      <c r="G1142" s="243"/>
      <c r="H1142" s="246">
        <v>44.585</v>
      </c>
      <c r="I1142" s="247"/>
      <c r="J1142" s="243"/>
      <c r="K1142" s="243"/>
      <c r="L1142" s="248"/>
      <c r="M1142" s="249"/>
      <c r="N1142" s="250"/>
      <c r="O1142" s="250"/>
      <c r="P1142" s="250"/>
      <c r="Q1142" s="250"/>
      <c r="R1142" s="250"/>
      <c r="S1142" s="250"/>
      <c r="T1142" s="251"/>
      <c r="AT1142" s="252" t="s">
        <v>232</v>
      </c>
      <c r="AU1142" s="252" t="s">
        <v>84</v>
      </c>
      <c r="AV1142" s="13" t="s">
        <v>84</v>
      </c>
      <c r="AW1142" s="13" t="s">
        <v>35</v>
      </c>
      <c r="AX1142" s="13" t="s">
        <v>75</v>
      </c>
      <c r="AY1142" s="252" t="s">
        <v>221</v>
      </c>
    </row>
    <row r="1143" spans="2:51" s="13" customFormat="1" ht="12">
      <c r="B1143" s="242"/>
      <c r="C1143" s="243"/>
      <c r="D1143" s="229" t="s">
        <v>232</v>
      </c>
      <c r="E1143" s="244" t="s">
        <v>21</v>
      </c>
      <c r="F1143" s="245" t="s">
        <v>1443</v>
      </c>
      <c r="G1143" s="243"/>
      <c r="H1143" s="246">
        <v>30.125</v>
      </c>
      <c r="I1143" s="247"/>
      <c r="J1143" s="243"/>
      <c r="K1143" s="243"/>
      <c r="L1143" s="248"/>
      <c r="M1143" s="249"/>
      <c r="N1143" s="250"/>
      <c r="O1143" s="250"/>
      <c r="P1143" s="250"/>
      <c r="Q1143" s="250"/>
      <c r="R1143" s="250"/>
      <c r="S1143" s="250"/>
      <c r="T1143" s="251"/>
      <c r="AT1143" s="252" t="s">
        <v>232</v>
      </c>
      <c r="AU1143" s="252" t="s">
        <v>84</v>
      </c>
      <c r="AV1143" s="13" t="s">
        <v>84</v>
      </c>
      <c r="AW1143" s="13" t="s">
        <v>35</v>
      </c>
      <c r="AX1143" s="13" t="s">
        <v>75</v>
      </c>
      <c r="AY1143" s="252" t="s">
        <v>221</v>
      </c>
    </row>
    <row r="1144" spans="2:51" s="13" customFormat="1" ht="12">
      <c r="B1144" s="242"/>
      <c r="C1144" s="243"/>
      <c r="D1144" s="229" t="s">
        <v>232</v>
      </c>
      <c r="E1144" s="244" t="s">
        <v>21</v>
      </c>
      <c r="F1144" s="245" t="s">
        <v>1444</v>
      </c>
      <c r="G1144" s="243"/>
      <c r="H1144" s="246">
        <v>17.64</v>
      </c>
      <c r="I1144" s="247"/>
      <c r="J1144" s="243"/>
      <c r="K1144" s="243"/>
      <c r="L1144" s="248"/>
      <c r="M1144" s="249"/>
      <c r="N1144" s="250"/>
      <c r="O1144" s="250"/>
      <c r="P1144" s="250"/>
      <c r="Q1144" s="250"/>
      <c r="R1144" s="250"/>
      <c r="S1144" s="250"/>
      <c r="T1144" s="251"/>
      <c r="AT1144" s="252" t="s">
        <v>232</v>
      </c>
      <c r="AU1144" s="252" t="s">
        <v>84</v>
      </c>
      <c r="AV1144" s="13" t="s">
        <v>84</v>
      </c>
      <c r="AW1144" s="13" t="s">
        <v>35</v>
      </c>
      <c r="AX1144" s="13" t="s">
        <v>75</v>
      </c>
      <c r="AY1144" s="252" t="s">
        <v>221</v>
      </c>
    </row>
    <row r="1145" spans="2:51" s="13" customFormat="1" ht="12">
      <c r="B1145" s="242"/>
      <c r="C1145" s="243"/>
      <c r="D1145" s="229" t="s">
        <v>232</v>
      </c>
      <c r="E1145" s="244" t="s">
        <v>21</v>
      </c>
      <c r="F1145" s="245" t="s">
        <v>1445</v>
      </c>
      <c r="G1145" s="243"/>
      <c r="H1145" s="246">
        <v>42.5</v>
      </c>
      <c r="I1145" s="247"/>
      <c r="J1145" s="243"/>
      <c r="K1145" s="243"/>
      <c r="L1145" s="248"/>
      <c r="M1145" s="249"/>
      <c r="N1145" s="250"/>
      <c r="O1145" s="250"/>
      <c r="P1145" s="250"/>
      <c r="Q1145" s="250"/>
      <c r="R1145" s="250"/>
      <c r="S1145" s="250"/>
      <c r="T1145" s="251"/>
      <c r="AT1145" s="252" t="s">
        <v>232</v>
      </c>
      <c r="AU1145" s="252" t="s">
        <v>84</v>
      </c>
      <c r="AV1145" s="13" t="s">
        <v>84</v>
      </c>
      <c r="AW1145" s="13" t="s">
        <v>35</v>
      </c>
      <c r="AX1145" s="13" t="s">
        <v>75</v>
      </c>
      <c r="AY1145" s="252" t="s">
        <v>221</v>
      </c>
    </row>
    <row r="1146" spans="2:51" s="15" customFormat="1" ht="12">
      <c r="B1146" s="264"/>
      <c r="C1146" s="265"/>
      <c r="D1146" s="229" t="s">
        <v>232</v>
      </c>
      <c r="E1146" s="266" t="s">
        <v>21</v>
      </c>
      <c r="F1146" s="267" t="s">
        <v>322</v>
      </c>
      <c r="G1146" s="265"/>
      <c r="H1146" s="268">
        <v>391.117</v>
      </c>
      <c r="I1146" s="269"/>
      <c r="J1146" s="265"/>
      <c r="K1146" s="265"/>
      <c r="L1146" s="270"/>
      <c r="M1146" s="271"/>
      <c r="N1146" s="272"/>
      <c r="O1146" s="272"/>
      <c r="P1146" s="272"/>
      <c r="Q1146" s="272"/>
      <c r="R1146" s="272"/>
      <c r="S1146" s="272"/>
      <c r="T1146" s="273"/>
      <c r="AT1146" s="274" t="s">
        <v>232</v>
      </c>
      <c r="AU1146" s="274" t="s">
        <v>84</v>
      </c>
      <c r="AV1146" s="15" t="s">
        <v>101</v>
      </c>
      <c r="AW1146" s="15" t="s">
        <v>35</v>
      </c>
      <c r="AX1146" s="15" t="s">
        <v>75</v>
      </c>
      <c r="AY1146" s="274" t="s">
        <v>221</v>
      </c>
    </row>
    <row r="1147" spans="2:51" s="12" customFormat="1" ht="12">
      <c r="B1147" s="232"/>
      <c r="C1147" s="233"/>
      <c r="D1147" s="229" t="s">
        <v>232</v>
      </c>
      <c r="E1147" s="234" t="s">
        <v>21</v>
      </c>
      <c r="F1147" s="235" t="s">
        <v>1208</v>
      </c>
      <c r="G1147" s="233"/>
      <c r="H1147" s="234" t="s">
        <v>21</v>
      </c>
      <c r="I1147" s="236"/>
      <c r="J1147" s="233"/>
      <c r="K1147" s="233"/>
      <c r="L1147" s="237"/>
      <c r="M1147" s="238"/>
      <c r="N1147" s="239"/>
      <c r="O1147" s="239"/>
      <c r="P1147" s="239"/>
      <c r="Q1147" s="239"/>
      <c r="R1147" s="239"/>
      <c r="S1147" s="239"/>
      <c r="T1147" s="240"/>
      <c r="AT1147" s="241" t="s">
        <v>232</v>
      </c>
      <c r="AU1147" s="241" t="s">
        <v>84</v>
      </c>
      <c r="AV1147" s="12" t="s">
        <v>82</v>
      </c>
      <c r="AW1147" s="12" t="s">
        <v>35</v>
      </c>
      <c r="AX1147" s="12" t="s">
        <v>75</v>
      </c>
      <c r="AY1147" s="241" t="s">
        <v>221</v>
      </c>
    </row>
    <row r="1148" spans="2:51" s="13" customFormat="1" ht="12">
      <c r="B1148" s="242"/>
      <c r="C1148" s="243"/>
      <c r="D1148" s="229" t="s">
        <v>232</v>
      </c>
      <c r="E1148" s="244" t="s">
        <v>21</v>
      </c>
      <c r="F1148" s="245" t="s">
        <v>1446</v>
      </c>
      <c r="G1148" s="243"/>
      <c r="H1148" s="246">
        <v>59.188</v>
      </c>
      <c r="I1148" s="247"/>
      <c r="J1148" s="243"/>
      <c r="K1148" s="243"/>
      <c r="L1148" s="248"/>
      <c r="M1148" s="249"/>
      <c r="N1148" s="250"/>
      <c r="O1148" s="250"/>
      <c r="P1148" s="250"/>
      <c r="Q1148" s="250"/>
      <c r="R1148" s="250"/>
      <c r="S1148" s="250"/>
      <c r="T1148" s="251"/>
      <c r="AT1148" s="252" t="s">
        <v>232</v>
      </c>
      <c r="AU1148" s="252" t="s">
        <v>84</v>
      </c>
      <c r="AV1148" s="13" t="s">
        <v>84</v>
      </c>
      <c r="AW1148" s="13" t="s">
        <v>35</v>
      </c>
      <c r="AX1148" s="13" t="s">
        <v>75</v>
      </c>
      <c r="AY1148" s="252" t="s">
        <v>221</v>
      </c>
    </row>
    <row r="1149" spans="2:51" s="13" customFormat="1" ht="12">
      <c r="B1149" s="242"/>
      <c r="C1149" s="243"/>
      <c r="D1149" s="229" t="s">
        <v>232</v>
      </c>
      <c r="E1149" s="244" t="s">
        <v>21</v>
      </c>
      <c r="F1149" s="245" t="s">
        <v>1447</v>
      </c>
      <c r="G1149" s="243"/>
      <c r="H1149" s="246">
        <v>90.802</v>
      </c>
      <c r="I1149" s="247"/>
      <c r="J1149" s="243"/>
      <c r="K1149" s="243"/>
      <c r="L1149" s="248"/>
      <c r="M1149" s="249"/>
      <c r="N1149" s="250"/>
      <c r="O1149" s="250"/>
      <c r="P1149" s="250"/>
      <c r="Q1149" s="250"/>
      <c r="R1149" s="250"/>
      <c r="S1149" s="250"/>
      <c r="T1149" s="251"/>
      <c r="AT1149" s="252" t="s">
        <v>232</v>
      </c>
      <c r="AU1149" s="252" t="s">
        <v>84</v>
      </c>
      <c r="AV1149" s="13" t="s">
        <v>84</v>
      </c>
      <c r="AW1149" s="13" t="s">
        <v>35</v>
      </c>
      <c r="AX1149" s="13" t="s">
        <v>75</v>
      </c>
      <c r="AY1149" s="252" t="s">
        <v>221</v>
      </c>
    </row>
    <row r="1150" spans="2:51" s="13" customFormat="1" ht="12">
      <c r="B1150" s="242"/>
      <c r="C1150" s="243"/>
      <c r="D1150" s="229" t="s">
        <v>232</v>
      </c>
      <c r="E1150" s="244" t="s">
        <v>21</v>
      </c>
      <c r="F1150" s="245" t="s">
        <v>1448</v>
      </c>
      <c r="G1150" s="243"/>
      <c r="H1150" s="246">
        <v>68.857</v>
      </c>
      <c r="I1150" s="247"/>
      <c r="J1150" s="243"/>
      <c r="K1150" s="243"/>
      <c r="L1150" s="248"/>
      <c r="M1150" s="249"/>
      <c r="N1150" s="250"/>
      <c r="O1150" s="250"/>
      <c r="P1150" s="250"/>
      <c r="Q1150" s="250"/>
      <c r="R1150" s="250"/>
      <c r="S1150" s="250"/>
      <c r="T1150" s="251"/>
      <c r="AT1150" s="252" t="s">
        <v>232</v>
      </c>
      <c r="AU1150" s="252" t="s">
        <v>84</v>
      </c>
      <c r="AV1150" s="13" t="s">
        <v>84</v>
      </c>
      <c r="AW1150" s="13" t="s">
        <v>35</v>
      </c>
      <c r="AX1150" s="13" t="s">
        <v>75</v>
      </c>
      <c r="AY1150" s="252" t="s">
        <v>221</v>
      </c>
    </row>
    <row r="1151" spans="2:51" s="13" customFormat="1" ht="12">
      <c r="B1151" s="242"/>
      <c r="C1151" s="243"/>
      <c r="D1151" s="229" t="s">
        <v>232</v>
      </c>
      <c r="E1151" s="244" t="s">
        <v>21</v>
      </c>
      <c r="F1151" s="245" t="s">
        <v>1449</v>
      </c>
      <c r="G1151" s="243"/>
      <c r="H1151" s="246">
        <v>119.1</v>
      </c>
      <c r="I1151" s="247"/>
      <c r="J1151" s="243"/>
      <c r="K1151" s="243"/>
      <c r="L1151" s="248"/>
      <c r="M1151" s="249"/>
      <c r="N1151" s="250"/>
      <c r="O1151" s="250"/>
      <c r="P1151" s="250"/>
      <c r="Q1151" s="250"/>
      <c r="R1151" s="250"/>
      <c r="S1151" s="250"/>
      <c r="T1151" s="251"/>
      <c r="AT1151" s="252" t="s">
        <v>232</v>
      </c>
      <c r="AU1151" s="252" t="s">
        <v>84</v>
      </c>
      <c r="AV1151" s="13" t="s">
        <v>84</v>
      </c>
      <c r="AW1151" s="13" t="s">
        <v>35</v>
      </c>
      <c r="AX1151" s="13" t="s">
        <v>75</v>
      </c>
      <c r="AY1151" s="252" t="s">
        <v>221</v>
      </c>
    </row>
    <row r="1152" spans="2:51" s="12" customFormat="1" ht="12">
      <c r="B1152" s="232"/>
      <c r="C1152" s="233"/>
      <c r="D1152" s="229" t="s">
        <v>232</v>
      </c>
      <c r="E1152" s="234" t="s">
        <v>21</v>
      </c>
      <c r="F1152" s="235" t="s">
        <v>1213</v>
      </c>
      <c r="G1152" s="233"/>
      <c r="H1152" s="234" t="s">
        <v>21</v>
      </c>
      <c r="I1152" s="236"/>
      <c r="J1152" s="233"/>
      <c r="K1152" s="233"/>
      <c r="L1152" s="237"/>
      <c r="M1152" s="238"/>
      <c r="N1152" s="239"/>
      <c r="O1152" s="239"/>
      <c r="P1152" s="239"/>
      <c r="Q1152" s="239"/>
      <c r="R1152" s="239"/>
      <c r="S1152" s="239"/>
      <c r="T1152" s="240"/>
      <c r="AT1152" s="241" t="s">
        <v>232</v>
      </c>
      <c r="AU1152" s="241" t="s">
        <v>84</v>
      </c>
      <c r="AV1152" s="12" t="s">
        <v>82</v>
      </c>
      <c r="AW1152" s="12" t="s">
        <v>35</v>
      </c>
      <c r="AX1152" s="12" t="s">
        <v>75</v>
      </c>
      <c r="AY1152" s="241" t="s">
        <v>221</v>
      </c>
    </row>
    <row r="1153" spans="2:51" s="13" customFormat="1" ht="12">
      <c r="B1153" s="242"/>
      <c r="C1153" s="243"/>
      <c r="D1153" s="229" t="s">
        <v>232</v>
      </c>
      <c r="E1153" s="244" t="s">
        <v>21</v>
      </c>
      <c r="F1153" s="245" t="s">
        <v>1214</v>
      </c>
      <c r="G1153" s="243"/>
      <c r="H1153" s="246">
        <v>-21.84</v>
      </c>
      <c r="I1153" s="247"/>
      <c r="J1153" s="243"/>
      <c r="K1153" s="243"/>
      <c r="L1153" s="248"/>
      <c r="M1153" s="249"/>
      <c r="N1153" s="250"/>
      <c r="O1153" s="250"/>
      <c r="P1153" s="250"/>
      <c r="Q1153" s="250"/>
      <c r="R1153" s="250"/>
      <c r="S1153" s="250"/>
      <c r="T1153" s="251"/>
      <c r="AT1153" s="252" t="s">
        <v>232</v>
      </c>
      <c r="AU1153" s="252" t="s">
        <v>84</v>
      </c>
      <c r="AV1153" s="13" t="s">
        <v>84</v>
      </c>
      <c r="AW1153" s="13" t="s">
        <v>35</v>
      </c>
      <c r="AX1153" s="13" t="s">
        <v>75</v>
      </c>
      <c r="AY1153" s="252" t="s">
        <v>221</v>
      </c>
    </row>
    <row r="1154" spans="2:51" s="13" customFormat="1" ht="12">
      <c r="B1154" s="242"/>
      <c r="C1154" s="243"/>
      <c r="D1154" s="229" t="s">
        <v>232</v>
      </c>
      <c r="E1154" s="244" t="s">
        <v>21</v>
      </c>
      <c r="F1154" s="245" t="s">
        <v>1215</v>
      </c>
      <c r="G1154" s="243"/>
      <c r="H1154" s="246">
        <v>-0.429</v>
      </c>
      <c r="I1154" s="247"/>
      <c r="J1154" s="243"/>
      <c r="K1154" s="243"/>
      <c r="L1154" s="248"/>
      <c r="M1154" s="249"/>
      <c r="N1154" s="250"/>
      <c r="O1154" s="250"/>
      <c r="P1154" s="250"/>
      <c r="Q1154" s="250"/>
      <c r="R1154" s="250"/>
      <c r="S1154" s="250"/>
      <c r="T1154" s="251"/>
      <c r="AT1154" s="252" t="s">
        <v>232</v>
      </c>
      <c r="AU1154" s="252" t="s">
        <v>84</v>
      </c>
      <c r="AV1154" s="13" t="s">
        <v>84</v>
      </c>
      <c r="AW1154" s="13" t="s">
        <v>35</v>
      </c>
      <c r="AX1154" s="13" t="s">
        <v>75</v>
      </c>
      <c r="AY1154" s="252" t="s">
        <v>221</v>
      </c>
    </row>
    <row r="1155" spans="2:51" s="13" customFormat="1" ht="12">
      <c r="B1155" s="242"/>
      <c r="C1155" s="243"/>
      <c r="D1155" s="229" t="s">
        <v>232</v>
      </c>
      <c r="E1155" s="244" t="s">
        <v>21</v>
      </c>
      <c r="F1155" s="245" t="s">
        <v>1216</v>
      </c>
      <c r="G1155" s="243"/>
      <c r="H1155" s="246">
        <v>-0.924</v>
      </c>
      <c r="I1155" s="247"/>
      <c r="J1155" s="243"/>
      <c r="K1155" s="243"/>
      <c r="L1155" s="248"/>
      <c r="M1155" s="249"/>
      <c r="N1155" s="250"/>
      <c r="O1155" s="250"/>
      <c r="P1155" s="250"/>
      <c r="Q1155" s="250"/>
      <c r="R1155" s="250"/>
      <c r="S1155" s="250"/>
      <c r="T1155" s="251"/>
      <c r="AT1155" s="252" t="s">
        <v>232</v>
      </c>
      <c r="AU1155" s="252" t="s">
        <v>84</v>
      </c>
      <c r="AV1155" s="13" t="s">
        <v>84</v>
      </c>
      <c r="AW1155" s="13" t="s">
        <v>35</v>
      </c>
      <c r="AX1155" s="13" t="s">
        <v>75</v>
      </c>
      <c r="AY1155" s="252" t="s">
        <v>221</v>
      </c>
    </row>
    <row r="1156" spans="2:51" s="13" customFormat="1" ht="12">
      <c r="B1156" s="242"/>
      <c r="C1156" s="243"/>
      <c r="D1156" s="229" t="s">
        <v>232</v>
      </c>
      <c r="E1156" s="244" t="s">
        <v>21</v>
      </c>
      <c r="F1156" s="245" t="s">
        <v>1217</v>
      </c>
      <c r="G1156" s="243"/>
      <c r="H1156" s="246">
        <v>-15.576</v>
      </c>
      <c r="I1156" s="247"/>
      <c r="J1156" s="243"/>
      <c r="K1156" s="243"/>
      <c r="L1156" s="248"/>
      <c r="M1156" s="249"/>
      <c r="N1156" s="250"/>
      <c r="O1156" s="250"/>
      <c r="P1156" s="250"/>
      <c r="Q1156" s="250"/>
      <c r="R1156" s="250"/>
      <c r="S1156" s="250"/>
      <c r="T1156" s="251"/>
      <c r="AT1156" s="252" t="s">
        <v>232</v>
      </c>
      <c r="AU1156" s="252" t="s">
        <v>84</v>
      </c>
      <c r="AV1156" s="13" t="s">
        <v>84</v>
      </c>
      <c r="AW1156" s="13" t="s">
        <v>35</v>
      </c>
      <c r="AX1156" s="13" t="s">
        <v>75</v>
      </c>
      <c r="AY1156" s="252" t="s">
        <v>221</v>
      </c>
    </row>
    <row r="1157" spans="2:51" s="13" customFormat="1" ht="12">
      <c r="B1157" s="242"/>
      <c r="C1157" s="243"/>
      <c r="D1157" s="229" t="s">
        <v>232</v>
      </c>
      <c r="E1157" s="244" t="s">
        <v>21</v>
      </c>
      <c r="F1157" s="245" t="s">
        <v>1218</v>
      </c>
      <c r="G1157" s="243"/>
      <c r="H1157" s="246">
        <v>-2.761</v>
      </c>
      <c r="I1157" s="247"/>
      <c r="J1157" s="243"/>
      <c r="K1157" s="243"/>
      <c r="L1157" s="248"/>
      <c r="M1157" s="249"/>
      <c r="N1157" s="250"/>
      <c r="O1157" s="250"/>
      <c r="P1157" s="250"/>
      <c r="Q1157" s="250"/>
      <c r="R1157" s="250"/>
      <c r="S1157" s="250"/>
      <c r="T1157" s="251"/>
      <c r="AT1157" s="252" t="s">
        <v>232</v>
      </c>
      <c r="AU1157" s="252" t="s">
        <v>84</v>
      </c>
      <c r="AV1157" s="13" t="s">
        <v>84</v>
      </c>
      <c r="AW1157" s="13" t="s">
        <v>35</v>
      </c>
      <c r="AX1157" s="13" t="s">
        <v>75</v>
      </c>
      <c r="AY1157" s="252" t="s">
        <v>221</v>
      </c>
    </row>
    <row r="1158" spans="2:51" s="13" customFormat="1" ht="12">
      <c r="B1158" s="242"/>
      <c r="C1158" s="243"/>
      <c r="D1158" s="229" t="s">
        <v>232</v>
      </c>
      <c r="E1158" s="244" t="s">
        <v>21</v>
      </c>
      <c r="F1158" s="245" t="s">
        <v>1219</v>
      </c>
      <c r="G1158" s="243"/>
      <c r="H1158" s="246">
        <v>-22.09</v>
      </c>
      <c r="I1158" s="247"/>
      <c r="J1158" s="243"/>
      <c r="K1158" s="243"/>
      <c r="L1158" s="248"/>
      <c r="M1158" s="249"/>
      <c r="N1158" s="250"/>
      <c r="O1158" s="250"/>
      <c r="P1158" s="250"/>
      <c r="Q1158" s="250"/>
      <c r="R1158" s="250"/>
      <c r="S1158" s="250"/>
      <c r="T1158" s="251"/>
      <c r="AT1158" s="252" t="s">
        <v>232</v>
      </c>
      <c r="AU1158" s="252" t="s">
        <v>84</v>
      </c>
      <c r="AV1158" s="13" t="s">
        <v>84</v>
      </c>
      <c r="AW1158" s="13" t="s">
        <v>35</v>
      </c>
      <c r="AX1158" s="13" t="s">
        <v>75</v>
      </c>
      <c r="AY1158" s="252" t="s">
        <v>221</v>
      </c>
    </row>
    <row r="1159" spans="2:51" s="13" customFormat="1" ht="12">
      <c r="B1159" s="242"/>
      <c r="C1159" s="243"/>
      <c r="D1159" s="229" t="s">
        <v>232</v>
      </c>
      <c r="E1159" s="244" t="s">
        <v>21</v>
      </c>
      <c r="F1159" s="245" t="s">
        <v>1220</v>
      </c>
      <c r="G1159" s="243"/>
      <c r="H1159" s="246">
        <v>-3.115</v>
      </c>
      <c r="I1159" s="247"/>
      <c r="J1159" s="243"/>
      <c r="K1159" s="243"/>
      <c r="L1159" s="248"/>
      <c r="M1159" s="249"/>
      <c r="N1159" s="250"/>
      <c r="O1159" s="250"/>
      <c r="P1159" s="250"/>
      <c r="Q1159" s="250"/>
      <c r="R1159" s="250"/>
      <c r="S1159" s="250"/>
      <c r="T1159" s="251"/>
      <c r="AT1159" s="252" t="s">
        <v>232</v>
      </c>
      <c r="AU1159" s="252" t="s">
        <v>84</v>
      </c>
      <c r="AV1159" s="13" t="s">
        <v>84</v>
      </c>
      <c r="AW1159" s="13" t="s">
        <v>35</v>
      </c>
      <c r="AX1159" s="13" t="s">
        <v>75</v>
      </c>
      <c r="AY1159" s="252" t="s">
        <v>221</v>
      </c>
    </row>
    <row r="1160" spans="2:51" s="13" customFormat="1" ht="12">
      <c r="B1160" s="242"/>
      <c r="C1160" s="243"/>
      <c r="D1160" s="229" t="s">
        <v>232</v>
      </c>
      <c r="E1160" s="244" t="s">
        <v>21</v>
      </c>
      <c r="F1160" s="245" t="s">
        <v>1221</v>
      </c>
      <c r="G1160" s="243"/>
      <c r="H1160" s="246">
        <v>-11.045</v>
      </c>
      <c r="I1160" s="247"/>
      <c r="J1160" s="243"/>
      <c r="K1160" s="243"/>
      <c r="L1160" s="248"/>
      <c r="M1160" s="249"/>
      <c r="N1160" s="250"/>
      <c r="O1160" s="250"/>
      <c r="P1160" s="250"/>
      <c r="Q1160" s="250"/>
      <c r="R1160" s="250"/>
      <c r="S1160" s="250"/>
      <c r="T1160" s="251"/>
      <c r="AT1160" s="252" t="s">
        <v>232</v>
      </c>
      <c r="AU1160" s="252" t="s">
        <v>84</v>
      </c>
      <c r="AV1160" s="13" t="s">
        <v>84</v>
      </c>
      <c r="AW1160" s="13" t="s">
        <v>35</v>
      </c>
      <c r="AX1160" s="13" t="s">
        <v>75</v>
      </c>
      <c r="AY1160" s="252" t="s">
        <v>221</v>
      </c>
    </row>
    <row r="1161" spans="2:51" s="15" customFormat="1" ht="12">
      <c r="B1161" s="264"/>
      <c r="C1161" s="265"/>
      <c r="D1161" s="229" t="s">
        <v>232</v>
      </c>
      <c r="E1161" s="266" t="s">
        <v>21</v>
      </c>
      <c r="F1161" s="267" t="s">
        <v>322</v>
      </c>
      <c r="G1161" s="265"/>
      <c r="H1161" s="268">
        <v>260.167</v>
      </c>
      <c r="I1161" s="269"/>
      <c r="J1161" s="265"/>
      <c r="K1161" s="265"/>
      <c r="L1161" s="270"/>
      <c r="M1161" s="271"/>
      <c r="N1161" s="272"/>
      <c r="O1161" s="272"/>
      <c r="P1161" s="272"/>
      <c r="Q1161" s="272"/>
      <c r="R1161" s="272"/>
      <c r="S1161" s="272"/>
      <c r="T1161" s="273"/>
      <c r="AT1161" s="274" t="s">
        <v>232</v>
      </c>
      <c r="AU1161" s="274" t="s">
        <v>84</v>
      </c>
      <c r="AV1161" s="15" t="s">
        <v>101</v>
      </c>
      <c r="AW1161" s="15" t="s">
        <v>35</v>
      </c>
      <c r="AX1161" s="15" t="s">
        <v>75</v>
      </c>
      <c r="AY1161" s="274" t="s">
        <v>221</v>
      </c>
    </row>
    <row r="1162" spans="2:51" s="14" customFormat="1" ht="12">
      <c r="B1162" s="253"/>
      <c r="C1162" s="254"/>
      <c r="D1162" s="229" t="s">
        <v>232</v>
      </c>
      <c r="E1162" s="255" t="s">
        <v>21</v>
      </c>
      <c r="F1162" s="256" t="s">
        <v>235</v>
      </c>
      <c r="G1162" s="254"/>
      <c r="H1162" s="257">
        <v>651.284</v>
      </c>
      <c r="I1162" s="258"/>
      <c r="J1162" s="254"/>
      <c r="K1162" s="254"/>
      <c r="L1162" s="259"/>
      <c r="M1162" s="260"/>
      <c r="N1162" s="261"/>
      <c r="O1162" s="261"/>
      <c r="P1162" s="261"/>
      <c r="Q1162" s="261"/>
      <c r="R1162" s="261"/>
      <c r="S1162" s="261"/>
      <c r="T1162" s="262"/>
      <c r="AT1162" s="263" t="s">
        <v>232</v>
      </c>
      <c r="AU1162" s="263" t="s">
        <v>84</v>
      </c>
      <c r="AV1162" s="14" t="s">
        <v>228</v>
      </c>
      <c r="AW1162" s="14" t="s">
        <v>35</v>
      </c>
      <c r="AX1162" s="14" t="s">
        <v>82</v>
      </c>
      <c r="AY1162" s="263" t="s">
        <v>221</v>
      </c>
    </row>
    <row r="1163" spans="2:65" s="1" customFormat="1" ht="22.5" customHeight="1">
      <c r="B1163" s="39"/>
      <c r="C1163" s="217" t="s">
        <v>1450</v>
      </c>
      <c r="D1163" s="217" t="s">
        <v>223</v>
      </c>
      <c r="E1163" s="218" t="s">
        <v>1451</v>
      </c>
      <c r="F1163" s="219" t="s">
        <v>1452</v>
      </c>
      <c r="G1163" s="220" t="s">
        <v>358</v>
      </c>
      <c r="H1163" s="221">
        <v>1029.886</v>
      </c>
      <c r="I1163" s="222"/>
      <c r="J1163" s="223">
        <f>ROUND(I1163*H1163,2)</f>
        <v>0</v>
      </c>
      <c r="K1163" s="219" t="s">
        <v>227</v>
      </c>
      <c r="L1163" s="44"/>
      <c r="M1163" s="224" t="s">
        <v>21</v>
      </c>
      <c r="N1163" s="225" t="s">
        <v>46</v>
      </c>
      <c r="O1163" s="80"/>
      <c r="P1163" s="226">
        <f>O1163*H1163</f>
        <v>0</v>
      </c>
      <c r="Q1163" s="226">
        <v>0</v>
      </c>
      <c r="R1163" s="226">
        <f>Q1163*H1163</f>
        <v>0</v>
      </c>
      <c r="S1163" s="226">
        <v>0</v>
      </c>
      <c r="T1163" s="227">
        <f>S1163*H1163</f>
        <v>0</v>
      </c>
      <c r="AR1163" s="18" t="s">
        <v>350</v>
      </c>
      <c r="AT1163" s="18" t="s">
        <v>223</v>
      </c>
      <c r="AU1163" s="18" t="s">
        <v>84</v>
      </c>
      <c r="AY1163" s="18" t="s">
        <v>221</v>
      </c>
      <c r="BE1163" s="228">
        <f>IF(N1163="základní",J1163,0)</f>
        <v>0</v>
      </c>
      <c r="BF1163" s="228">
        <f>IF(N1163="snížená",J1163,0)</f>
        <v>0</v>
      </c>
      <c r="BG1163" s="228">
        <f>IF(N1163="zákl. přenesená",J1163,0)</f>
        <v>0</v>
      </c>
      <c r="BH1163" s="228">
        <f>IF(N1163="sníž. přenesená",J1163,0)</f>
        <v>0</v>
      </c>
      <c r="BI1163" s="228">
        <f>IF(N1163="nulová",J1163,0)</f>
        <v>0</v>
      </c>
      <c r="BJ1163" s="18" t="s">
        <v>82</v>
      </c>
      <c r="BK1163" s="228">
        <f>ROUND(I1163*H1163,2)</f>
        <v>0</v>
      </c>
      <c r="BL1163" s="18" t="s">
        <v>350</v>
      </c>
      <c r="BM1163" s="18" t="s">
        <v>1453</v>
      </c>
    </row>
    <row r="1164" spans="2:47" s="1" customFormat="1" ht="12">
      <c r="B1164" s="39"/>
      <c r="C1164" s="40"/>
      <c r="D1164" s="229" t="s">
        <v>230</v>
      </c>
      <c r="E1164" s="40"/>
      <c r="F1164" s="230" t="s">
        <v>1428</v>
      </c>
      <c r="G1164" s="40"/>
      <c r="H1164" s="40"/>
      <c r="I1164" s="144"/>
      <c r="J1164" s="40"/>
      <c r="K1164" s="40"/>
      <c r="L1164" s="44"/>
      <c r="M1164" s="231"/>
      <c r="N1164" s="80"/>
      <c r="O1164" s="80"/>
      <c r="P1164" s="80"/>
      <c r="Q1164" s="80"/>
      <c r="R1164" s="80"/>
      <c r="S1164" s="80"/>
      <c r="T1164" s="81"/>
      <c r="AT1164" s="18" t="s">
        <v>230</v>
      </c>
      <c r="AU1164" s="18" t="s">
        <v>84</v>
      </c>
    </row>
    <row r="1165" spans="2:51" s="12" customFormat="1" ht="12">
      <c r="B1165" s="232"/>
      <c r="C1165" s="233"/>
      <c r="D1165" s="229" t="s">
        <v>232</v>
      </c>
      <c r="E1165" s="234" t="s">
        <v>21</v>
      </c>
      <c r="F1165" s="235" t="s">
        <v>1454</v>
      </c>
      <c r="G1165" s="233"/>
      <c r="H1165" s="234" t="s">
        <v>21</v>
      </c>
      <c r="I1165" s="236"/>
      <c r="J1165" s="233"/>
      <c r="K1165" s="233"/>
      <c r="L1165" s="237"/>
      <c r="M1165" s="238"/>
      <c r="N1165" s="239"/>
      <c r="O1165" s="239"/>
      <c r="P1165" s="239"/>
      <c r="Q1165" s="239"/>
      <c r="R1165" s="239"/>
      <c r="S1165" s="239"/>
      <c r="T1165" s="240"/>
      <c r="AT1165" s="241" t="s">
        <v>232</v>
      </c>
      <c r="AU1165" s="241" t="s">
        <v>84</v>
      </c>
      <c r="AV1165" s="12" t="s">
        <v>82</v>
      </c>
      <c r="AW1165" s="12" t="s">
        <v>35</v>
      </c>
      <c r="AX1165" s="12" t="s">
        <v>75</v>
      </c>
      <c r="AY1165" s="241" t="s">
        <v>221</v>
      </c>
    </row>
    <row r="1166" spans="2:51" s="13" customFormat="1" ht="12">
      <c r="B1166" s="242"/>
      <c r="C1166" s="243"/>
      <c r="D1166" s="229" t="s">
        <v>232</v>
      </c>
      <c r="E1166" s="244" t="s">
        <v>21</v>
      </c>
      <c r="F1166" s="245" t="s">
        <v>1455</v>
      </c>
      <c r="G1166" s="243"/>
      <c r="H1166" s="246">
        <v>651.284</v>
      </c>
      <c r="I1166" s="247"/>
      <c r="J1166" s="243"/>
      <c r="K1166" s="243"/>
      <c r="L1166" s="248"/>
      <c r="M1166" s="249"/>
      <c r="N1166" s="250"/>
      <c r="O1166" s="250"/>
      <c r="P1166" s="250"/>
      <c r="Q1166" s="250"/>
      <c r="R1166" s="250"/>
      <c r="S1166" s="250"/>
      <c r="T1166" s="251"/>
      <c r="AT1166" s="252" t="s">
        <v>232</v>
      </c>
      <c r="AU1166" s="252" t="s">
        <v>84</v>
      </c>
      <c r="AV1166" s="13" t="s">
        <v>84</v>
      </c>
      <c r="AW1166" s="13" t="s">
        <v>35</v>
      </c>
      <c r="AX1166" s="13" t="s">
        <v>75</v>
      </c>
      <c r="AY1166" s="252" t="s">
        <v>221</v>
      </c>
    </row>
    <row r="1167" spans="2:51" s="12" customFormat="1" ht="12">
      <c r="B1167" s="232"/>
      <c r="C1167" s="233"/>
      <c r="D1167" s="229" t="s">
        <v>232</v>
      </c>
      <c r="E1167" s="234" t="s">
        <v>21</v>
      </c>
      <c r="F1167" s="235" t="s">
        <v>1418</v>
      </c>
      <c r="G1167" s="233"/>
      <c r="H1167" s="234" t="s">
        <v>21</v>
      </c>
      <c r="I1167" s="236"/>
      <c r="J1167" s="233"/>
      <c r="K1167" s="233"/>
      <c r="L1167" s="237"/>
      <c r="M1167" s="238"/>
      <c r="N1167" s="239"/>
      <c r="O1167" s="239"/>
      <c r="P1167" s="239"/>
      <c r="Q1167" s="239"/>
      <c r="R1167" s="239"/>
      <c r="S1167" s="239"/>
      <c r="T1167" s="240"/>
      <c r="AT1167" s="241" t="s">
        <v>232</v>
      </c>
      <c r="AU1167" s="241" t="s">
        <v>84</v>
      </c>
      <c r="AV1167" s="12" t="s">
        <v>82</v>
      </c>
      <c r="AW1167" s="12" t="s">
        <v>35</v>
      </c>
      <c r="AX1167" s="12" t="s">
        <v>75</v>
      </c>
      <c r="AY1167" s="241" t="s">
        <v>221</v>
      </c>
    </row>
    <row r="1168" spans="2:51" s="13" customFormat="1" ht="12">
      <c r="B1168" s="242"/>
      <c r="C1168" s="243"/>
      <c r="D1168" s="229" t="s">
        <v>232</v>
      </c>
      <c r="E1168" s="244" t="s">
        <v>21</v>
      </c>
      <c r="F1168" s="245" t="s">
        <v>1456</v>
      </c>
      <c r="G1168" s="243"/>
      <c r="H1168" s="246">
        <v>160.802</v>
      </c>
      <c r="I1168" s="247"/>
      <c r="J1168" s="243"/>
      <c r="K1168" s="243"/>
      <c r="L1168" s="248"/>
      <c r="M1168" s="249"/>
      <c r="N1168" s="250"/>
      <c r="O1168" s="250"/>
      <c r="P1168" s="250"/>
      <c r="Q1168" s="250"/>
      <c r="R1168" s="250"/>
      <c r="S1168" s="250"/>
      <c r="T1168" s="251"/>
      <c r="AT1168" s="252" t="s">
        <v>232</v>
      </c>
      <c r="AU1168" s="252" t="s">
        <v>84</v>
      </c>
      <c r="AV1168" s="13" t="s">
        <v>84</v>
      </c>
      <c r="AW1168" s="13" t="s">
        <v>35</v>
      </c>
      <c r="AX1168" s="13" t="s">
        <v>75</v>
      </c>
      <c r="AY1168" s="252" t="s">
        <v>221</v>
      </c>
    </row>
    <row r="1169" spans="2:51" s="12" customFormat="1" ht="12">
      <c r="B1169" s="232"/>
      <c r="C1169" s="233"/>
      <c r="D1169" s="229" t="s">
        <v>232</v>
      </c>
      <c r="E1169" s="234" t="s">
        <v>21</v>
      </c>
      <c r="F1169" s="235" t="s">
        <v>1457</v>
      </c>
      <c r="G1169" s="233"/>
      <c r="H1169" s="234" t="s">
        <v>21</v>
      </c>
      <c r="I1169" s="236"/>
      <c r="J1169" s="233"/>
      <c r="K1169" s="233"/>
      <c r="L1169" s="237"/>
      <c r="M1169" s="238"/>
      <c r="N1169" s="239"/>
      <c r="O1169" s="239"/>
      <c r="P1169" s="239"/>
      <c r="Q1169" s="239"/>
      <c r="R1169" s="239"/>
      <c r="S1169" s="239"/>
      <c r="T1169" s="240"/>
      <c r="AT1169" s="241" t="s">
        <v>232</v>
      </c>
      <c r="AU1169" s="241" t="s">
        <v>84</v>
      </c>
      <c r="AV1169" s="12" t="s">
        <v>82</v>
      </c>
      <c r="AW1169" s="12" t="s">
        <v>35</v>
      </c>
      <c r="AX1169" s="12" t="s">
        <v>75</v>
      </c>
      <c r="AY1169" s="241" t="s">
        <v>221</v>
      </c>
    </row>
    <row r="1170" spans="2:51" s="13" customFormat="1" ht="12">
      <c r="B1170" s="242"/>
      <c r="C1170" s="243"/>
      <c r="D1170" s="229" t="s">
        <v>232</v>
      </c>
      <c r="E1170" s="244" t="s">
        <v>21</v>
      </c>
      <c r="F1170" s="245" t="s">
        <v>1458</v>
      </c>
      <c r="G1170" s="243"/>
      <c r="H1170" s="246">
        <v>217.8</v>
      </c>
      <c r="I1170" s="247"/>
      <c r="J1170" s="243"/>
      <c r="K1170" s="243"/>
      <c r="L1170" s="248"/>
      <c r="M1170" s="249"/>
      <c r="N1170" s="250"/>
      <c r="O1170" s="250"/>
      <c r="P1170" s="250"/>
      <c r="Q1170" s="250"/>
      <c r="R1170" s="250"/>
      <c r="S1170" s="250"/>
      <c r="T1170" s="251"/>
      <c r="AT1170" s="252" t="s">
        <v>232</v>
      </c>
      <c r="AU1170" s="252" t="s">
        <v>84</v>
      </c>
      <c r="AV1170" s="13" t="s">
        <v>84</v>
      </c>
      <c r="AW1170" s="13" t="s">
        <v>35</v>
      </c>
      <c r="AX1170" s="13" t="s">
        <v>75</v>
      </c>
      <c r="AY1170" s="252" t="s">
        <v>221</v>
      </c>
    </row>
    <row r="1171" spans="2:51" s="14" customFormat="1" ht="12">
      <c r="B1171" s="253"/>
      <c r="C1171" s="254"/>
      <c r="D1171" s="229" t="s">
        <v>232</v>
      </c>
      <c r="E1171" s="255" t="s">
        <v>21</v>
      </c>
      <c r="F1171" s="256" t="s">
        <v>235</v>
      </c>
      <c r="G1171" s="254"/>
      <c r="H1171" s="257">
        <v>1029.886</v>
      </c>
      <c r="I1171" s="258"/>
      <c r="J1171" s="254"/>
      <c r="K1171" s="254"/>
      <c r="L1171" s="259"/>
      <c r="M1171" s="260"/>
      <c r="N1171" s="261"/>
      <c r="O1171" s="261"/>
      <c r="P1171" s="261"/>
      <c r="Q1171" s="261"/>
      <c r="R1171" s="261"/>
      <c r="S1171" s="261"/>
      <c r="T1171" s="262"/>
      <c r="AT1171" s="263" t="s">
        <v>232</v>
      </c>
      <c r="AU1171" s="263" t="s">
        <v>84</v>
      </c>
      <c r="AV1171" s="14" t="s">
        <v>228</v>
      </c>
      <c r="AW1171" s="14" t="s">
        <v>35</v>
      </c>
      <c r="AX1171" s="14" t="s">
        <v>82</v>
      </c>
      <c r="AY1171" s="263" t="s">
        <v>221</v>
      </c>
    </row>
    <row r="1172" spans="2:65" s="1" customFormat="1" ht="16.5" customHeight="1">
      <c r="B1172" s="39"/>
      <c r="C1172" s="275" t="s">
        <v>1459</v>
      </c>
      <c r="D1172" s="275" t="s">
        <v>426</v>
      </c>
      <c r="E1172" s="276" t="s">
        <v>1460</v>
      </c>
      <c r="F1172" s="277" t="s">
        <v>1461</v>
      </c>
      <c r="G1172" s="278" t="s">
        <v>358</v>
      </c>
      <c r="H1172" s="279">
        <v>1132.875</v>
      </c>
      <c r="I1172" s="280"/>
      <c r="J1172" s="281">
        <f>ROUND(I1172*H1172,2)</f>
        <v>0</v>
      </c>
      <c r="K1172" s="277" t="s">
        <v>227</v>
      </c>
      <c r="L1172" s="282"/>
      <c r="M1172" s="283" t="s">
        <v>21</v>
      </c>
      <c r="N1172" s="284" t="s">
        <v>46</v>
      </c>
      <c r="O1172" s="80"/>
      <c r="P1172" s="226">
        <f>O1172*H1172</f>
        <v>0</v>
      </c>
      <c r="Q1172" s="226">
        <v>8E-05</v>
      </c>
      <c r="R1172" s="226">
        <f>Q1172*H1172</f>
        <v>0.09063</v>
      </c>
      <c r="S1172" s="226">
        <v>0</v>
      </c>
      <c r="T1172" s="227">
        <f>S1172*H1172</f>
        <v>0</v>
      </c>
      <c r="AR1172" s="18" t="s">
        <v>460</v>
      </c>
      <c r="AT1172" s="18" t="s">
        <v>426</v>
      </c>
      <c r="AU1172" s="18" t="s">
        <v>84</v>
      </c>
      <c r="AY1172" s="18" t="s">
        <v>221</v>
      </c>
      <c r="BE1172" s="228">
        <f>IF(N1172="základní",J1172,0)</f>
        <v>0</v>
      </c>
      <c r="BF1172" s="228">
        <f>IF(N1172="snížená",J1172,0)</f>
        <v>0</v>
      </c>
      <c r="BG1172" s="228">
        <f>IF(N1172="zákl. přenesená",J1172,0)</f>
        <v>0</v>
      </c>
      <c r="BH1172" s="228">
        <f>IF(N1172="sníž. přenesená",J1172,0)</f>
        <v>0</v>
      </c>
      <c r="BI1172" s="228">
        <f>IF(N1172="nulová",J1172,0)</f>
        <v>0</v>
      </c>
      <c r="BJ1172" s="18" t="s">
        <v>82</v>
      </c>
      <c r="BK1172" s="228">
        <f>ROUND(I1172*H1172,2)</f>
        <v>0</v>
      </c>
      <c r="BL1172" s="18" t="s">
        <v>350</v>
      </c>
      <c r="BM1172" s="18" t="s">
        <v>1462</v>
      </c>
    </row>
    <row r="1173" spans="2:51" s="13" customFormat="1" ht="12">
      <c r="B1173" s="242"/>
      <c r="C1173" s="243"/>
      <c r="D1173" s="229" t="s">
        <v>232</v>
      </c>
      <c r="E1173" s="243"/>
      <c r="F1173" s="245" t="s">
        <v>1463</v>
      </c>
      <c r="G1173" s="243"/>
      <c r="H1173" s="246">
        <v>1132.875</v>
      </c>
      <c r="I1173" s="247"/>
      <c r="J1173" s="243"/>
      <c r="K1173" s="243"/>
      <c r="L1173" s="248"/>
      <c r="M1173" s="249"/>
      <c r="N1173" s="250"/>
      <c r="O1173" s="250"/>
      <c r="P1173" s="250"/>
      <c r="Q1173" s="250"/>
      <c r="R1173" s="250"/>
      <c r="S1173" s="250"/>
      <c r="T1173" s="251"/>
      <c r="AT1173" s="252" t="s">
        <v>232</v>
      </c>
      <c r="AU1173" s="252" t="s">
        <v>84</v>
      </c>
      <c r="AV1173" s="13" t="s">
        <v>84</v>
      </c>
      <c r="AW1173" s="13" t="s">
        <v>4</v>
      </c>
      <c r="AX1173" s="13" t="s">
        <v>82</v>
      </c>
      <c r="AY1173" s="252" t="s">
        <v>221</v>
      </c>
    </row>
    <row r="1174" spans="2:65" s="1" customFormat="1" ht="16.5" customHeight="1">
      <c r="B1174" s="39"/>
      <c r="C1174" s="217" t="s">
        <v>1464</v>
      </c>
      <c r="D1174" s="217" t="s">
        <v>223</v>
      </c>
      <c r="E1174" s="218" t="s">
        <v>1465</v>
      </c>
      <c r="F1174" s="219" t="s">
        <v>1466</v>
      </c>
      <c r="G1174" s="220" t="s">
        <v>358</v>
      </c>
      <c r="H1174" s="221">
        <v>382.133</v>
      </c>
      <c r="I1174" s="222"/>
      <c r="J1174" s="223">
        <f>ROUND(I1174*H1174,2)</f>
        <v>0</v>
      </c>
      <c r="K1174" s="219" t="s">
        <v>227</v>
      </c>
      <c r="L1174" s="44"/>
      <c r="M1174" s="224" t="s">
        <v>21</v>
      </c>
      <c r="N1174" s="225" t="s">
        <v>46</v>
      </c>
      <c r="O1174" s="80"/>
      <c r="P1174" s="226">
        <f>O1174*H1174</f>
        <v>0</v>
      </c>
      <c r="Q1174" s="226">
        <v>0.00015</v>
      </c>
      <c r="R1174" s="226">
        <f>Q1174*H1174</f>
        <v>0.057319949999999995</v>
      </c>
      <c r="S1174" s="226">
        <v>0</v>
      </c>
      <c r="T1174" s="227">
        <f>S1174*H1174</f>
        <v>0</v>
      </c>
      <c r="AR1174" s="18" t="s">
        <v>350</v>
      </c>
      <c r="AT1174" s="18" t="s">
        <v>223</v>
      </c>
      <c r="AU1174" s="18" t="s">
        <v>84</v>
      </c>
      <c r="AY1174" s="18" t="s">
        <v>221</v>
      </c>
      <c r="BE1174" s="228">
        <f>IF(N1174="základní",J1174,0)</f>
        <v>0</v>
      </c>
      <c r="BF1174" s="228">
        <f>IF(N1174="snížená",J1174,0)</f>
        <v>0</v>
      </c>
      <c r="BG1174" s="228">
        <f>IF(N1174="zákl. přenesená",J1174,0)</f>
        <v>0</v>
      </c>
      <c r="BH1174" s="228">
        <f>IF(N1174="sníž. přenesená",J1174,0)</f>
        <v>0</v>
      </c>
      <c r="BI1174" s="228">
        <f>IF(N1174="nulová",J1174,0)</f>
        <v>0</v>
      </c>
      <c r="BJ1174" s="18" t="s">
        <v>82</v>
      </c>
      <c r="BK1174" s="228">
        <f>ROUND(I1174*H1174,2)</f>
        <v>0</v>
      </c>
      <c r="BL1174" s="18" t="s">
        <v>350</v>
      </c>
      <c r="BM1174" s="18" t="s">
        <v>1467</v>
      </c>
    </row>
    <row r="1175" spans="2:47" s="1" customFormat="1" ht="12">
      <c r="B1175" s="39"/>
      <c r="C1175" s="40"/>
      <c r="D1175" s="229" t="s">
        <v>230</v>
      </c>
      <c r="E1175" s="40"/>
      <c r="F1175" s="230" t="s">
        <v>1428</v>
      </c>
      <c r="G1175" s="40"/>
      <c r="H1175" s="40"/>
      <c r="I1175" s="144"/>
      <c r="J1175" s="40"/>
      <c r="K1175" s="40"/>
      <c r="L1175" s="44"/>
      <c r="M1175" s="231"/>
      <c r="N1175" s="80"/>
      <c r="O1175" s="80"/>
      <c r="P1175" s="80"/>
      <c r="Q1175" s="80"/>
      <c r="R1175" s="80"/>
      <c r="S1175" s="80"/>
      <c r="T1175" s="81"/>
      <c r="AT1175" s="18" t="s">
        <v>230</v>
      </c>
      <c r="AU1175" s="18" t="s">
        <v>84</v>
      </c>
    </row>
    <row r="1176" spans="2:51" s="13" customFormat="1" ht="12">
      <c r="B1176" s="242"/>
      <c r="C1176" s="243"/>
      <c r="D1176" s="229" t="s">
        <v>232</v>
      </c>
      <c r="E1176" s="244" t="s">
        <v>21</v>
      </c>
      <c r="F1176" s="245" t="s">
        <v>1468</v>
      </c>
      <c r="G1176" s="243"/>
      <c r="H1176" s="246">
        <v>382.133</v>
      </c>
      <c r="I1176" s="247"/>
      <c r="J1176" s="243"/>
      <c r="K1176" s="243"/>
      <c r="L1176" s="248"/>
      <c r="M1176" s="249"/>
      <c r="N1176" s="250"/>
      <c r="O1176" s="250"/>
      <c r="P1176" s="250"/>
      <c r="Q1176" s="250"/>
      <c r="R1176" s="250"/>
      <c r="S1176" s="250"/>
      <c r="T1176" s="251"/>
      <c r="AT1176" s="252" t="s">
        <v>232</v>
      </c>
      <c r="AU1176" s="252" t="s">
        <v>84</v>
      </c>
      <c r="AV1176" s="13" t="s">
        <v>84</v>
      </c>
      <c r="AW1176" s="13" t="s">
        <v>35</v>
      </c>
      <c r="AX1176" s="13" t="s">
        <v>75</v>
      </c>
      <c r="AY1176" s="252" t="s">
        <v>221</v>
      </c>
    </row>
    <row r="1177" spans="2:51" s="14" customFormat="1" ht="12">
      <c r="B1177" s="253"/>
      <c r="C1177" s="254"/>
      <c r="D1177" s="229" t="s">
        <v>232</v>
      </c>
      <c r="E1177" s="255" t="s">
        <v>21</v>
      </c>
      <c r="F1177" s="256" t="s">
        <v>235</v>
      </c>
      <c r="G1177" s="254"/>
      <c r="H1177" s="257">
        <v>382.133</v>
      </c>
      <c r="I1177" s="258"/>
      <c r="J1177" s="254"/>
      <c r="K1177" s="254"/>
      <c r="L1177" s="259"/>
      <c r="M1177" s="260"/>
      <c r="N1177" s="261"/>
      <c r="O1177" s="261"/>
      <c r="P1177" s="261"/>
      <c r="Q1177" s="261"/>
      <c r="R1177" s="261"/>
      <c r="S1177" s="261"/>
      <c r="T1177" s="262"/>
      <c r="AT1177" s="263" t="s">
        <v>232</v>
      </c>
      <c r="AU1177" s="263" t="s">
        <v>84</v>
      </c>
      <c r="AV1177" s="14" t="s">
        <v>228</v>
      </c>
      <c r="AW1177" s="14" t="s">
        <v>35</v>
      </c>
      <c r="AX1177" s="14" t="s">
        <v>82</v>
      </c>
      <c r="AY1177" s="263" t="s">
        <v>221</v>
      </c>
    </row>
    <row r="1178" spans="2:65" s="1" customFormat="1" ht="22.5" customHeight="1">
      <c r="B1178" s="39"/>
      <c r="C1178" s="217" t="s">
        <v>1469</v>
      </c>
      <c r="D1178" s="217" t="s">
        <v>223</v>
      </c>
      <c r="E1178" s="218" t="s">
        <v>1470</v>
      </c>
      <c r="F1178" s="219" t="s">
        <v>1471</v>
      </c>
      <c r="G1178" s="220" t="s">
        <v>358</v>
      </c>
      <c r="H1178" s="221">
        <v>3.15</v>
      </c>
      <c r="I1178" s="222"/>
      <c r="J1178" s="223">
        <f>ROUND(I1178*H1178,2)</f>
        <v>0</v>
      </c>
      <c r="K1178" s="219" t="s">
        <v>227</v>
      </c>
      <c r="L1178" s="44"/>
      <c r="M1178" s="224" t="s">
        <v>21</v>
      </c>
      <c r="N1178" s="225" t="s">
        <v>46</v>
      </c>
      <c r="O1178" s="80"/>
      <c r="P1178" s="226">
        <f>O1178*H1178</f>
        <v>0</v>
      </c>
      <c r="Q1178" s="226">
        <v>0.01222</v>
      </c>
      <c r="R1178" s="226">
        <f>Q1178*H1178</f>
        <v>0.038493</v>
      </c>
      <c r="S1178" s="226">
        <v>0</v>
      </c>
      <c r="T1178" s="227">
        <f>S1178*H1178</f>
        <v>0</v>
      </c>
      <c r="AR1178" s="18" t="s">
        <v>350</v>
      </c>
      <c r="AT1178" s="18" t="s">
        <v>223</v>
      </c>
      <c r="AU1178" s="18" t="s">
        <v>84</v>
      </c>
      <c r="AY1178" s="18" t="s">
        <v>221</v>
      </c>
      <c r="BE1178" s="228">
        <f>IF(N1178="základní",J1178,0)</f>
        <v>0</v>
      </c>
      <c r="BF1178" s="228">
        <f>IF(N1178="snížená",J1178,0)</f>
        <v>0</v>
      </c>
      <c r="BG1178" s="228">
        <f>IF(N1178="zákl. přenesená",J1178,0)</f>
        <v>0</v>
      </c>
      <c r="BH1178" s="228">
        <f>IF(N1178="sníž. přenesená",J1178,0)</f>
        <v>0</v>
      </c>
      <c r="BI1178" s="228">
        <f>IF(N1178="nulová",J1178,0)</f>
        <v>0</v>
      </c>
      <c r="BJ1178" s="18" t="s">
        <v>82</v>
      </c>
      <c r="BK1178" s="228">
        <f>ROUND(I1178*H1178,2)</f>
        <v>0</v>
      </c>
      <c r="BL1178" s="18" t="s">
        <v>350</v>
      </c>
      <c r="BM1178" s="18" t="s">
        <v>1472</v>
      </c>
    </row>
    <row r="1179" spans="2:47" s="1" customFormat="1" ht="12">
      <c r="B1179" s="39"/>
      <c r="C1179" s="40"/>
      <c r="D1179" s="229" t="s">
        <v>230</v>
      </c>
      <c r="E1179" s="40"/>
      <c r="F1179" s="230" t="s">
        <v>1473</v>
      </c>
      <c r="G1179" s="40"/>
      <c r="H1179" s="40"/>
      <c r="I1179" s="144"/>
      <c r="J1179" s="40"/>
      <c r="K1179" s="40"/>
      <c r="L1179" s="44"/>
      <c r="M1179" s="231"/>
      <c r="N1179" s="80"/>
      <c r="O1179" s="80"/>
      <c r="P1179" s="80"/>
      <c r="Q1179" s="80"/>
      <c r="R1179" s="80"/>
      <c r="S1179" s="80"/>
      <c r="T1179" s="81"/>
      <c r="AT1179" s="18" t="s">
        <v>230</v>
      </c>
      <c r="AU1179" s="18" t="s">
        <v>84</v>
      </c>
    </row>
    <row r="1180" spans="2:51" s="12" customFormat="1" ht="12">
      <c r="B1180" s="232"/>
      <c r="C1180" s="233"/>
      <c r="D1180" s="229" t="s">
        <v>232</v>
      </c>
      <c r="E1180" s="234" t="s">
        <v>21</v>
      </c>
      <c r="F1180" s="235" t="s">
        <v>1474</v>
      </c>
      <c r="G1180" s="233"/>
      <c r="H1180" s="234" t="s">
        <v>21</v>
      </c>
      <c r="I1180" s="236"/>
      <c r="J1180" s="233"/>
      <c r="K1180" s="233"/>
      <c r="L1180" s="237"/>
      <c r="M1180" s="238"/>
      <c r="N1180" s="239"/>
      <c r="O1180" s="239"/>
      <c r="P1180" s="239"/>
      <c r="Q1180" s="239"/>
      <c r="R1180" s="239"/>
      <c r="S1180" s="239"/>
      <c r="T1180" s="240"/>
      <c r="AT1180" s="241" t="s">
        <v>232</v>
      </c>
      <c r="AU1180" s="241" t="s">
        <v>84</v>
      </c>
      <c r="AV1180" s="12" t="s">
        <v>82</v>
      </c>
      <c r="AW1180" s="12" t="s">
        <v>35</v>
      </c>
      <c r="AX1180" s="12" t="s">
        <v>75</v>
      </c>
      <c r="AY1180" s="241" t="s">
        <v>221</v>
      </c>
    </row>
    <row r="1181" spans="2:51" s="13" customFormat="1" ht="12">
      <c r="B1181" s="242"/>
      <c r="C1181" s="243"/>
      <c r="D1181" s="229" t="s">
        <v>232</v>
      </c>
      <c r="E1181" s="244" t="s">
        <v>21</v>
      </c>
      <c r="F1181" s="245" t="s">
        <v>1475</v>
      </c>
      <c r="G1181" s="243"/>
      <c r="H1181" s="246">
        <v>3.15</v>
      </c>
      <c r="I1181" s="247"/>
      <c r="J1181" s="243"/>
      <c r="K1181" s="243"/>
      <c r="L1181" s="248"/>
      <c r="M1181" s="249"/>
      <c r="N1181" s="250"/>
      <c r="O1181" s="250"/>
      <c r="P1181" s="250"/>
      <c r="Q1181" s="250"/>
      <c r="R1181" s="250"/>
      <c r="S1181" s="250"/>
      <c r="T1181" s="251"/>
      <c r="AT1181" s="252" t="s">
        <v>232</v>
      </c>
      <c r="AU1181" s="252" t="s">
        <v>84</v>
      </c>
      <c r="AV1181" s="13" t="s">
        <v>84</v>
      </c>
      <c r="AW1181" s="13" t="s">
        <v>35</v>
      </c>
      <c r="AX1181" s="13" t="s">
        <v>75</v>
      </c>
      <c r="AY1181" s="252" t="s">
        <v>221</v>
      </c>
    </row>
    <row r="1182" spans="2:51" s="14" customFormat="1" ht="12">
      <c r="B1182" s="253"/>
      <c r="C1182" s="254"/>
      <c r="D1182" s="229" t="s">
        <v>232</v>
      </c>
      <c r="E1182" s="255" t="s">
        <v>21</v>
      </c>
      <c r="F1182" s="256" t="s">
        <v>235</v>
      </c>
      <c r="G1182" s="254"/>
      <c r="H1182" s="257">
        <v>3.15</v>
      </c>
      <c r="I1182" s="258"/>
      <c r="J1182" s="254"/>
      <c r="K1182" s="254"/>
      <c r="L1182" s="259"/>
      <c r="M1182" s="260"/>
      <c r="N1182" s="261"/>
      <c r="O1182" s="261"/>
      <c r="P1182" s="261"/>
      <c r="Q1182" s="261"/>
      <c r="R1182" s="261"/>
      <c r="S1182" s="261"/>
      <c r="T1182" s="262"/>
      <c r="AT1182" s="263" t="s">
        <v>232</v>
      </c>
      <c r="AU1182" s="263" t="s">
        <v>84</v>
      </c>
      <c r="AV1182" s="14" t="s">
        <v>228</v>
      </c>
      <c r="AW1182" s="14" t="s">
        <v>35</v>
      </c>
      <c r="AX1182" s="14" t="s">
        <v>82</v>
      </c>
      <c r="AY1182" s="263" t="s">
        <v>221</v>
      </c>
    </row>
    <row r="1183" spans="2:65" s="1" customFormat="1" ht="22.5" customHeight="1">
      <c r="B1183" s="39"/>
      <c r="C1183" s="217" t="s">
        <v>1476</v>
      </c>
      <c r="D1183" s="217" t="s">
        <v>223</v>
      </c>
      <c r="E1183" s="218" t="s">
        <v>1477</v>
      </c>
      <c r="F1183" s="219" t="s">
        <v>1478</v>
      </c>
      <c r="G1183" s="220" t="s">
        <v>358</v>
      </c>
      <c r="H1183" s="221">
        <v>12.6</v>
      </c>
      <c r="I1183" s="222"/>
      <c r="J1183" s="223">
        <f>ROUND(I1183*H1183,2)</f>
        <v>0</v>
      </c>
      <c r="K1183" s="219" t="s">
        <v>227</v>
      </c>
      <c r="L1183" s="44"/>
      <c r="M1183" s="224" t="s">
        <v>21</v>
      </c>
      <c r="N1183" s="225" t="s">
        <v>46</v>
      </c>
      <c r="O1183" s="80"/>
      <c r="P1183" s="226">
        <f>O1183*H1183</f>
        <v>0</v>
      </c>
      <c r="Q1183" s="226">
        <v>0.02655</v>
      </c>
      <c r="R1183" s="226">
        <f>Q1183*H1183</f>
        <v>0.33453</v>
      </c>
      <c r="S1183" s="226">
        <v>0</v>
      </c>
      <c r="T1183" s="227">
        <f>S1183*H1183</f>
        <v>0</v>
      </c>
      <c r="AR1183" s="18" t="s">
        <v>350</v>
      </c>
      <c r="AT1183" s="18" t="s">
        <v>223</v>
      </c>
      <c r="AU1183" s="18" t="s">
        <v>84</v>
      </c>
      <c r="AY1183" s="18" t="s">
        <v>221</v>
      </c>
      <c r="BE1183" s="228">
        <f>IF(N1183="základní",J1183,0)</f>
        <v>0</v>
      </c>
      <c r="BF1183" s="228">
        <f>IF(N1183="snížená",J1183,0)</f>
        <v>0</v>
      </c>
      <c r="BG1183" s="228">
        <f>IF(N1183="zákl. přenesená",J1183,0)</f>
        <v>0</v>
      </c>
      <c r="BH1183" s="228">
        <f>IF(N1183="sníž. přenesená",J1183,0)</f>
        <v>0</v>
      </c>
      <c r="BI1183" s="228">
        <f>IF(N1183="nulová",J1183,0)</f>
        <v>0</v>
      </c>
      <c r="BJ1183" s="18" t="s">
        <v>82</v>
      </c>
      <c r="BK1183" s="228">
        <f>ROUND(I1183*H1183,2)</f>
        <v>0</v>
      </c>
      <c r="BL1183" s="18" t="s">
        <v>350</v>
      </c>
      <c r="BM1183" s="18" t="s">
        <v>1479</v>
      </c>
    </row>
    <row r="1184" spans="2:47" s="1" customFormat="1" ht="12">
      <c r="B1184" s="39"/>
      <c r="C1184" s="40"/>
      <c r="D1184" s="229" t="s">
        <v>230</v>
      </c>
      <c r="E1184" s="40"/>
      <c r="F1184" s="230" t="s">
        <v>1473</v>
      </c>
      <c r="G1184" s="40"/>
      <c r="H1184" s="40"/>
      <c r="I1184" s="144"/>
      <c r="J1184" s="40"/>
      <c r="K1184" s="40"/>
      <c r="L1184" s="44"/>
      <c r="M1184" s="231"/>
      <c r="N1184" s="80"/>
      <c r="O1184" s="80"/>
      <c r="P1184" s="80"/>
      <c r="Q1184" s="80"/>
      <c r="R1184" s="80"/>
      <c r="S1184" s="80"/>
      <c r="T1184" s="81"/>
      <c r="AT1184" s="18" t="s">
        <v>230</v>
      </c>
      <c r="AU1184" s="18" t="s">
        <v>84</v>
      </c>
    </row>
    <row r="1185" spans="2:51" s="12" customFormat="1" ht="12">
      <c r="B1185" s="232"/>
      <c r="C1185" s="233"/>
      <c r="D1185" s="229" t="s">
        <v>232</v>
      </c>
      <c r="E1185" s="234" t="s">
        <v>21</v>
      </c>
      <c r="F1185" s="235" t="s">
        <v>1480</v>
      </c>
      <c r="G1185" s="233"/>
      <c r="H1185" s="234" t="s">
        <v>21</v>
      </c>
      <c r="I1185" s="236"/>
      <c r="J1185" s="233"/>
      <c r="K1185" s="233"/>
      <c r="L1185" s="237"/>
      <c r="M1185" s="238"/>
      <c r="N1185" s="239"/>
      <c r="O1185" s="239"/>
      <c r="P1185" s="239"/>
      <c r="Q1185" s="239"/>
      <c r="R1185" s="239"/>
      <c r="S1185" s="239"/>
      <c r="T1185" s="240"/>
      <c r="AT1185" s="241" t="s">
        <v>232</v>
      </c>
      <c r="AU1185" s="241" t="s">
        <v>84</v>
      </c>
      <c r="AV1185" s="12" t="s">
        <v>82</v>
      </c>
      <c r="AW1185" s="12" t="s">
        <v>35</v>
      </c>
      <c r="AX1185" s="12" t="s">
        <v>75</v>
      </c>
      <c r="AY1185" s="241" t="s">
        <v>221</v>
      </c>
    </row>
    <row r="1186" spans="2:51" s="13" customFormat="1" ht="12">
      <c r="B1186" s="242"/>
      <c r="C1186" s="243"/>
      <c r="D1186" s="229" t="s">
        <v>232</v>
      </c>
      <c r="E1186" s="244" t="s">
        <v>21</v>
      </c>
      <c r="F1186" s="245" t="s">
        <v>1481</v>
      </c>
      <c r="G1186" s="243"/>
      <c r="H1186" s="246">
        <v>12.6</v>
      </c>
      <c r="I1186" s="247"/>
      <c r="J1186" s="243"/>
      <c r="K1186" s="243"/>
      <c r="L1186" s="248"/>
      <c r="M1186" s="249"/>
      <c r="N1186" s="250"/>
      <c r="O1186" s="250"/>
      <c r="P1186" s="250"/>
      <c r="Q1186" s="250"/>
      <c r="R1186" s="250"/>
      <c r="S1186" s="250"/>
      <c r="T1186" s="251"/>
      <c r="AT1186" s="252" t="s">
        <v>232</v>
      </c>
      <c r="AU1186" s="252" t="s">
        <v>84</v>
      </c>
      <c r="AV1186" s="13" t="s">
        <v>84</v>
      </c>
      <c r="AW1186" s="13" t="s">
        <v>35</v>
      </c>
      <c r="AX1186" s="13" t="s">
        <v>75</v>
      </c>
      <c r="AY1186" s="252" t="s">
        <v>221</v>
      </c>
    </row>
    <row r="1187" spans="2:51" s="14" customFormat="1" ht="12">
      <c r="B1187" s="253"/>
      <c r="C1187" s="254"/>
      <c r="D1187" s="229" t="s">
        <v>232</v>
      </c>
      <c r="E1187" s="255" t="s">
        <v>21</v>
      </c>
      <c r="F1187" s="256" t="s">
        <v>235</v>
      </c>
      <c r="G1187" s="254"/>
      <c r="H1187" s="257">
        <v>12.6</v>
      </c>
      <c r="I1187" s="258"/>
      <c r="J1187" s="254"/>
      <c r="K1187" s="254"/>
      <c r="L1187" s="259"/>
      <c r="M1187" s="260"/>
      <c r="N1187" s="261"/>
      <c r="O1187" s="261"/>
      <c r="P1187" s="261"/>
      <c r="Q1187" s="261"/>
      <c r="R1187" s="261"/>
      <c r="S1187" s="261"/>
      <c r="T1187" s="262"/>
      <c r="AT1187" s="263" t="s">
        <v>232</v>
      </c>
      <c r="AU1187" s="263" t="s">
        <v>84</v>
      </c>
      <c r="AV1187" s="14" t="s">
        <v>228</v>
      </c>
      <c r="AW1187" s="14" t="s">
        <v>35</v>
      </c>
      <c r="AX1187" s="14" t="s">
        <v>82</v>
      </c>
      <c r="AY1187" s="263" t="s">
        <v>221</v>
      </c>
    </row>
    <row r="1188" spans="2:65" s="1" customFormat="1" ht="16.5" customHeight="1">
      <c r="B1188" s="39"/>
      <c r="C1188" s="217" t="s">
        <v>1482</v>
      </c>
      <c r="D1188" s="217" t="s">
        <v>223</v>
      </c>
      <c r="E1188" s="218" t="s">
        <v>1483</v>
      </c>
      <c r="F1188" s="219" t="s">
        <v>1484</v>
      </c>
      <c r="G1188" s="220" t="s">
        <v>358</v>
      </c>
      <c r="H1188" s="221">
        <v>217.8</v>
      </c>
      <c r="I1188" s="222"/>
      <c r="J1188" s="223">
        <f>ROUND(I1188*H1188,2)</f>
        <v>0</v>
      </c>
      <c r="K1188" s="219" t="s">
        <v>227</v>
      </c>
      <c r="L1188" s="44"/>
      <c r="M1188" s="224" t="s">
        <v>21</v>
      </c>
      <c r="N1188" s="225" t="s">
        <v>46</v>
      </c>
      <c r="O1188" s="80"/>
      <c r="P1188" s="226">
        <f>O1188*H1188</f>
        <v>0</v>
      </c>
      <c r="Q1188" s="226">
        <v>0.00133</v>
      </c>
      <c r="R1188" s="226">
        <f>Q1188*H1188</f>
        <v>0.28967400000000004</v>
      </c>
      <c r="S1188" s="226">
        <v>0</v>
      </c>
      <c r="T1188" s="227">
        <f>S1188*H1188</f>
        <v>0</v>
      </c>
      <c r="AR1188" s="18" t="s">
        <v>350</v>
      </c>
      <c r="AT1188" s="18" t="s">
        <v>223</v>
      </c>
      <c r="AU1188" s="18" t="s">
        <v>84</v>
      </c>
      <c r="AY1188" s="18" t="s">
        <v>221</v>
      </c>
      <c r="BE1188" s="228">
        <f>IF(N1188="základní",J1188,0)</f>
        <v>0</v>
      </c>
      <c r="BF1188" s="228">
        <f>IF(N1188="snížená",J1188,0)</f>
        <v>0</v>
      </c>
      <c r="BG1188" s="228">
        <f>IF(N1188="zákl. přenesená",J1188,0)</f>
        <v>0</v>
      </c>
      <c r="BH1188" s="228">
        <f>IF(N1188="sníž. přenesená",J1188,0)</f>
        <v>0</v>
      </c>
      <c r="BI1188" s="228">
        <f>IF(N1188="nulová",J1188,0)</f>
        <v>0</v>
      </c>
      <c r="BJ1188" s="18" t="s">
        <v>82</v>
      </c>
      <c r="BK1188" s="228">
        <f>ROUND(I1188*H1188,2)</f>
        <v>0</v>
      </c>
      <c r="BL1188" s="18" t="s">
        <v>350</v>
      </c>
      <c r="BM1188" s="18" t="s">
        <v>1485</v>
      </c>
    </row>
    <row r="1189" spans="2:47" s="1" customFormat="1" ht="12">
      <c r="B1189" s="39"/>
      <c r="C1189" s="40"/>
      <c r="D1189" s="229" t="s">
        <v>230</v>
      </c>
      <c r="E1189" s="40"/>
      <c r="F1189" s="230" t="s">
        <v>1473</v>
      </c>
      <c r="G1189" s="40"/>
      <c r="H1189" s="40"/>
      <c r="I1189" s="144"/>
      <c r="J1189" s="40"/>
      <c r="K1189" s="40"/>
      <c r="L1189" s="44"/>
      <c r="M1189" s="231"/>
      <c r="N1189" s="80"/>
      <c r="O1189" s="80"/>
      <c r="P1189" s="80"/>
      <c r="Q1189" s="80"/>
      <c r="R1189" s="80"/>
      <c r="S1189" s="80"/>
      <c r="T1189" s="81"/>
      <c r="AT1189" s="18" t="s">
        <v>230</v>
      </c>
      <c r="AU1189" s="18" t="s">
        <v>84</v>
      </c>
    </row>
    <row r="1190" spans="2:51" s="12" customFormat="1" ht="12">
      <c r="B1190" s="232"/>
      <c r="C1190" s="233"/>
      <c r="D1190" s="229" t="s">
        <v>232</v>
      </c>
      <c r="E1190" s="234" t="s">
        <v>21</v>
      </c>
      <c r="F1190" s="235" t="s">
        <v>1486</v>
      </c>
      <c r="G1190" s="233"/>
      <c r="H1190" s="234" t="s">
        <v>21</v>
      </c>
      <c r="I1190" s="236"/>
      <c r="J1190" s="233"/>
      <c r="K1190" s="233"/>
      <c r="L1190" s="237"/>
      <c r="M1190" s="238"/>
      <c r="N1190" s="239"/>
      <c r="O1190" s="239"/>
      <c r="P1190" s="239"/>
      <c r="Q1190" s="239"/>
      <c r="R1190" s="239"/>
      <c r="S1190" s="239"/>
      <c r="T1190" s="240"/>
      <c r="AT1190" s="241" t="s">
        <v>232</v>
      </c>
      <c r="AU1190" s="241" t="s">
        <v>84</v>
      </c>
      <c r="AV1190" s="12" t="s">
        <v>82</v>
      </c>
      <c r="AW1190" s="12" t="s">
        <v>35</v>
      </c>
      <c r="AX1190" s="12" t="s">
        <v>75</v>
      </c>
      <c r="AY1190" s="241" t="s">
        <v>221</v>
      </c>
    </row>
    <row r="1191" spans="2:51" s="13" customFormat="1" ht="12">
      <c r="B1191" s="242"/>
      <c r="C1191" s="243"/>
      <c r="D1191" s="229" t="s">
        <v>232</v>
      </c>
      <c r="E1191" s="244" t="s">
        <v>21</v>
      </c>
      <c r="F1191" s="245" t="s">
        <v>1487</v>
      </c>
      <c r="G1191" s="243"/>
      <c r="H1191" s="246">
        <v>217.8</v>
      </c>
      <c r="I1191" s="247"/>
      <c r="J1191" s="243"/>
      <c r="K1191" s="243"/>
      <c r="L1191" s="248"/>
      <c r="M1191" s="249"/>
      <c r="N1191" s="250"/>
      <c r="O1191" s="250"/>
      <c r="P1191" s="250"/>
      <c r="Q1191" s="250"/>
      <c r="R1191" s="250"/>
      <c r="S1191" s="250"/>
      <c r="T1191" s="251"/>
      <c r="AT1191" s="252" t="s">
        <v>232</v>
      </c>
      <c r="AU1191" s="252" t="s">
        <v>84</v>
      </c>
      <c r="AV1191" s="13" t="s">
        <v>84</v>
      </c>
      <c r="AW1191" s="13" t="s">
        <v>35</v>
      </c>
      <c r="AX1191" s="13" t="s">
        <v>75</v>
      </c>
      <c r="AY1191" s="252" t="s">
        <v>221</v>
      </c>
    </row>
    <row r="1192" spans="2:51" s="14" customFormat="1" ht="12">
      <c r="B1192" s="253"/>
      <c r="C1192" s="254"/>
      <c r="D1192" s="229" t="s">
        <v>232</v>
      </c>
      <c r="E1192" s="255" t="s">
        <v>21</v>
      </c>
      <c r="F1192" s="256" t="s">
        <v>235</v>
      </c>
      <c r="G1192" s="254"/>
      <c r="H1192" s="257">
        <v>217.8</v>
      </c>
      <c r="I1192" s="258"/>
      <c r="J1192" s="254"/>
      <c r="K1192" s="254"/>
      <c r="L1192" s="259"/>
      <c r="M1192" s="260"/>
      <c r="N1192" s="261"/>
      <c r="O1192" s="261"/>
      <c r="P1192" s="261"/>
      <c r="Q1192" s="261"/>
      <c r="R1192" s="261"/>
      <c r="S1192" s="261"/>
      <c r="T1192" s="262"/>
      <c r="AT1192" s="263" t="s">
        <v>232</v>
      </c>
      <c r="AU1192" s="263" t="s">
        <v>84</v>
      </c>
      <c r="AV1192" s="14" t="s">
        <v>228</v>
      </c>
      <c r="AW1192" s="14" t="s">
        <v>35</v>
      </c>
      <c r="AX1192" s="14" t="s">
        <v>82</v>
      </c>
      <c r="AY1192" s="263" t="s">
        <v>221</v>
      </c>
    </row>
    <row r="1193" spans="2:65" s="1" customFormat="1" ht="16.5" customHeight="1">
      <c r="B1193" s="39"/>
      <c r="C1193" s="275" t="s">
        <v>1488</v>
      </c>
      <c r="D1193" s="275" t="s">
        <v>426</v>
      </c>
      <c r="E1193" s="276" t="s">
        <v>1489</v>
      </c>
      <c r="F1193" s="277" t="s">
        <v>1490</v>
      </c>
      <c r="G1193" s="278" t="s">
        <v>358</v>
      </c>
      <c r="H1193" s="279">
        <v>500.94</v>
      </c>
      <c r="I1193" s="280"/>
      <c r="J1193" s="281">
        <f>ROUND(I1193*H1193,2)</f>
        <v>0</v>
      </c>
      <c r="K1193" s="277" t="s">
        <v>227</v>
      </c>
      <c r="L1193" s="282"/>
      <c r="M1193" s="283" t="s">
        <v>21</v>
      </c>
      <c r="N1193" s="284" t="s">
        <v>46</v>
      </c>
      <c r="O1193" s="80"/>
      <c r="P1193" s="226">
        <f>O1193*H1193</f>
        <v>0</v>
      </c>
      <c r="Q1193" s="226">
        <v>0.0105</v>
      </c>
      <c r="R1193" s="226">
        <f>Q1193*H1193</f>
        <v>5.25987</v>
      </c>
      <c r="S1193" s="226">
        <v>0</v>
      </c>
      <c r="T1193" s="227">
        <f>S1193*H1193</f>
        <v>0</v>
      </c>
      <c r="AR1193" s="18" t="s">
        <v>460</v>
      </c>
      <c r="AT1193" s="18" t="s">
        <v>426</v>
      </c>
      <c r="AU1193" s="18" t="s">
        <v>84</v>
      </c>
      <c r="AY1193" s="18" t="s">
        <v>221</v>
      </c>
      <c r="BE1193" s="228">
        <f>IF(N1193="základní",J1193,0)</f>
        <v>0</v>
      </c>
      <c r="BF1193" s="228">
        <f>IF(N1193="snížená",J1193,0)</f>
        <v>0</v>
      </c>
      <c r="BG1193" s="228">
        <f>IF(N1193="zákl. přenesená",J1193,0)</f>
        <v>0</v>
      </c>
      <c r="BH1193" s="228">
        <f>IF(N1193="sníž. přenesená",J1193,0)</f>
        <v>0</v>
      </c>
      <c r="BI1193" s="228">
        <f>IF(N1193="nulová",J1193,0)</f>
        <v>0</v>
      </c>
      <c r="BJ1193" s="18" t="s">
        <v>82</v>
      </c>
      <c r="BK1193" s="228">
        <f>ROUND(I1193*H1193,2)</f>
        <v>0</v>
      </c>
      <c r="BL1193" s="18" t="s">
        <v>350</v>
      </c>
      <c r="BM1193" s="18" t="s">
        <v>1491</v>
      </c>
    </row>
    <row r="1194" spans="2:51" s="13" customFormat="1" ht="12">
      <c r="B1194" s="242"/>
      <c r="C1194" s="243"/>
      <c r="D1194" s="229" t="s">
        <v>232</v>
      </c>
      <c r="E1194" s="244" t="s">
        <v>21</v>
      </c>
      <c r="F1194" s="245" t="s">
        <v>1492</v>
      </c>
      <c r="G1194" s="243"/>
      <c r="H1194" s="246">
        <v>435.6</v>
      </c>
      <c r="I1194" s="247"/>
      <c r="J1194" s="243"/>
      <c r="K1194" s="243"/>
      <c r="L1194" s="248"/>
      <c r="M1194" s="249"/>
      <c r="N1194" s="250"/>
      <c r="O1194" s="250"/>
      <c r="P1194" s="250"/>
      <c r="Q1194" s="250"/>
      <c r="R1194" s="250"/>
      <c r="S1194" s="250"/>
      <c r="T1194" s="251"/>
      <c r="AT1194" s="252" t="s">
        <v>232</v>
      </c>
      <c r="AU1194" s="252" t="s">
        <v>84</v>
      </c>
      <c r="AV1194" s="13" t="s">
        <v>84</v>
      </c>
      <c r="AW1194" s="13" t="s">
        <v>35</v>
      </c>
      <c r="AX1194" s="13" t="s">
        <v>75</v>
      </c>
      <c r="AY1194" s="252" t="s">
        <v>221</v>
      </c>
    </row>
    <row r="1195" spans="2:51" s="14" customFormat="1" ht="12">
      <c r="B1195" s="253"/>
      <c r="C1195" s="254"/>
      <c r="D1195" s="229" t="s">
        <v>232</v>
      </c>
      <c r="E1195" s="255" t="s">
        <v>21</v>
      </c>
      <c r="F1195" s="256" t="s">
        <v>235</v>
      </c>
      <c r="G1195" s="254"/>
      <c r="H1195" s="257">
        <v>435.6</v>
      </c>
      <c r="I1195" s="258"/>
      <c r="J1195" s="254"/>
      <c r="K1195" s="254"/>
      <c r="L1195" s="259"/>
      <c r="M1195" s="260"/>
      <c r="N1195" s="261"/>
      <c r="O1195" s="261"/>
      <c r="P1195" s="261"/>
      <c r="Q1195" s="261"/>
      <c r="R1195" s="261"/>
      <c r="S1195" s="261"/>
      <c r="T1195" s="262"/>
      <c r="AT1195" s="263" t="s">
        <v>232</v>
      </c>
      <c r="AU1195" s="263" t="s">
        <v>84</v>
      </c>
      <c r="AV1195" s="14" t="s">
        <v>228</v>
      </c>
      <c r="AW1195" s="14" t="s">
        <v>35</v>
      </c>
      <c r="AX1195" s="14" t="s">
        <v>82</v>
      </c>
      <c r="AY1195" s="263" t="s">
        <v>221</v>
      </c>
    </row>
    <row r="1196" spans="2:51" s="13" customFormat="1" ht="12">
      <c r="B1196" s="242"/>
      <c r="C1196" s="243"/>
      <c r="D1196" s="229" t="s">
        <v>232</v>
      </c>
      <c r="E1196" s="243"/>
      <c r="F1196" s="245" t="s">
        <v>1493</v>
      </c>
      <c r="G1196" s="243"/>
      <c r="H1196" s="246">
        <v>500.94</v>
      </c>
      <c r="I1196" s="247"/>
      <c r="J1196" s="243"/>
      <c r="K1196" s="243"/>
      <c r="L1196" s="248"/>
      <c r="M1196" s="249"/>
      <c r="N1196" s="250"/>
      <c r="O1196" s="250"/>
      <c r="P1196" s="250"/>
      <c r="Q1196" s="250"/>
      <c r="R1196" s="250"/>
      <c r="S1196" s="250"/>
      <c r="T1196" s="251"/>
      <c r="AT1196" s="252" t="s">
        <v>232</v>
      </c>
      <c r="AU1196" s="252" t="s">
        <v>84</v>
      </c>
      <c r="AV1196" s="13" t="s">
        <v>84</v>
      </c>
      <c r="AW1196" s="13" t="s">
        <v>4</v>
      </c>
      <c r="AX1196" s="13" t="s">
        <v>82</v>
      </c>
      <c r="AY1196" s="252" t="s">
        <v>221</v>
      </c>
    </row>
    <row r="1197" spans="2:65" s="1" customFormat="1" ht="22.5" customHeight="1">
      <c r="B1197" s="39"/>
      <c r="C1197" s="217" t="s">
        <v>1494</v>
      </c>
      <c r="D1197" s="217" t="s">
        <v>223</v>
      </c>
      <c r="E1197" s="218" t="s">
        <v>1495</v>
      </c>
      <c r="F1197" s="219" t="s">
        <v>1496</v>
      </c>
      <c r="G1197" s="220" t="s">
        <v>421</v>
      </c>
      <c r="H1197" s="221">
        <v>19</v>
      </c>
      <c r="I1197" s="222"/>
      <c r="J1197" s="223">
        <f>ROUND(I1197*H1197,2)</f>
        <v>0</v>
      </c>
      <c r="K1197" s="219" t="s">
        <v>227</v>
      </c>
      <c r="L1197" s="44"/>
      <c r="M1197" s="224" t="s">
        <v>21</v>
      </c>
      <c r="N1197" s="225" t="s">
        <v>46</v>
      </c>
      <c r="O1197" s="80"/>
      <c r="P1197" s="226">
        <f>O1197*H1197</f>
        <v>0</v>
      </c>
      <c r="Q1197" s="226">
        <v>0.00022</v>
      </c>
      <c r="R1197" s="226">
        <f>Q1197*H1197</f>
        <v>0.0041800000000000006</v>
      </c>
      <c r="S1197" s="226">
        <v>0</v>
      </c>
      <c r="T1197" s="227">
        <f>S1197*H1197</f>
        <v>0</v>
      </c>
      <c r="AR1197" s="18" t="s">
        <v>350</v>
      </c>
      <c r="AT1197" s="18" t="s">
        <v>223</v>
      </c>
      <c r="AU1197" s="18" t="s">
        <v>84</v>
      </c>
      <c r="AY1197" s="18" t="s">
        <v>221</v>
      </c>
      <c r="BE1197" s="228">
        <f>IF(N1197="základní",J1197,0)</f>
        <v>0</v>
      </c>
      <c r="BF1197" s="228">
        <f>IF(N1197="snížená",J1197,0)</f>
        <v>0</v>
      </c>
      <c r="BG1197" s="228">
        <f>IF(N1197="zákl. přenesená",J1197,0)</f>
        <v>0</v>
      </c>
      <c r="BH1197" s="228">
        <f>IF(N1197="sníž. přenesená",J1197,0)</f>
        <v>0</v>
      </c>
      <c r="BI1197" s="228">
        <f>IF(N1197="nulová",J1197,0)</f>
        <v>0</v>
      </c>
      <c r="BJ1197" s="18" t="s">
        <v>82</v>
      </c>
      <c r="BK1197" s="228">
        <f>ROUND(I1197*H1197,2)</f>
        <v>0</v>
      </c>
      <c r="BL1197" s="18" t="s">
        <v>350</v>
      </c>
      <c r="BM1197" s="18" t="s">
        <v>1497</v>
      </c>
    </row>
    <row r="1198" spans="2:47" s="1" customFormat="1" ht="12">
      <c r="B1198" s="39"/>
      <c r="C1198" s="40"/>
      <c r="D1198" s="229" t="s">
        <v>230</v>
      </c>
      <c r="E1198" s="40"/>
      <c r="F1198" s="230" t="s">
        <v>1498</v>
      </c>
      <c r="G1198" s="40"/>
      <c r="H1198" s="40"/>
      <c r="I1198" s="144"/>
      <c r="J1198" s="40"/>
      <c r="K1198" s="40"/>
      <c r="L1198" s="44"/>
      <c r="M1198" s="231"/>
      <c r="N1198" s="80"/>
      <c r="O1198" s="80"/>
      <c r="P1198" s="80"/>
      <c r="Q1198" s="80"/>
      <c r="R1198" s="80"/>
      <c r="S1198" s="80"/>
      <c r="T1198" s="81"/>
      <c r="AT1198" s="18" t="s">
        <v>230</v>
      </c>
      <c r="AU1198" s="18" t="s">
        <v>84</v>
      </c>
    </row>
    <row r="1199" spans="2:51" s="13" customFormat="1" ht="12">
      <c r="B1199" s="242"/>
      <c r="C1199" s="243"/>
      <c r="D1199" s="229" t="s">
        <v>232</v>
      </c>
      <c r="E1199" s="244" t="s">
        <v>21</v>
      </c>
      <c r="F1199" s="245" t="s">
        <v>1499</v>
      </c>
      <c r="G1199" s="243"/>
      <c r="H1199" s="246">
        <v>2</v>
      </c>
      <c r="I1199" s="247"/>
      <c r="J1199" s="243"/>
      <c r="K1199" s="243"/>
      <c r="L1199" s="248"/>
      <c r="M1199" s="249"/>
      <c r="N1199" s="250"/>
      <c r="O1199" s="250"/>
      <c r="P1199" s="250"/>
      <c r="Q1199" s="250"/>
      <c r="R1199" s="250"/>
      <c r="S1199" s="250"/>
      <c r="T1199" s="251"/>
      <c r="AT1199" s="252" t="s">
        <v>232</v>
      </c>
      <c r="AU1199" s="252" t="s">
        <v>84</v>
      </c>
      <c r="AV1199" s="13" t="s">
        <v>84</v>
      </c>
      <c r="AW1199" s="13" t="s">
        <v>35</v>
      </c>
      <c r="AX1199" s="13" t="s">
        <v>75</v>
      </c>
      <c r="AY1199" s="252" t="s">
        <v>221</v>
      </c>
    </row>
    <row r="1200" spans="2:51" s="13" customFormat="1" ht="12">
      <c r="B1200" s="242"/>
      <c r="C1200" s="243"/>
      <c r="D1200" s="229" t="s">
        <v>232</v>
      </c>
      <c r="E1200" s="244" t="s">
        <v>21</v>
      </c>
      <c r="F1200" s="245" t="s">
        <v>1500</v>
      </c>
      <c r="G1200" s="243"/>
      <c r="H1200" s="246">
        <v>6</v>
      </c>
      <c r="I1200" s="247"/>
      <c r="J1200" s="243"/>
      <c r="K1200" s="243"/>
      <c r="L1200" s="248"/>
      <c r="M1200" s="249"/>
      <c r="N1200" s="250"/>
      <c r="O1200" s="250"/>
      <c r="P1200" s="250"/>
      <c r="Q1200" s="250"/>
      <c r="R1200" s="250"/>
      <c r="S1200" s="250"/>
      <c r="T1200" s="251"/>
      <c r="AT1200" s="252" t="s">
        <v>232</v>
      </c>
      <c r="AU1200" s="252" t="s">
        <v>84</v>
      </c>
      <c r="AV1200" s="13" t="s">
        <v>84</v>
      </c>
      <c r="AW1200" s="13" t="s">
        <v>35</v>
      </c>
      <c r="AX1200" s="13" t="s">
        <v>75</v>
      </c>
      <c r="AY1200" s="252" t="s">
        <v>221</v>
      </c>
    </row>
    <row r="1201" spans="2:51" s="13" customFormat="1" ht="12">
      <c r="B1201" s="242"/>
      <c r="C1201" s="243"/>
      <c r="D1201" s="229" t="s">
        <v>232</v>
      </c>
      <c r="E1201" s="244" t="s">
        <v>21</v>
      </c>
      <c r="F1201" s="245" t="s">
        <v>1501</v>
      </c>
      <c r="G1201" s="243"/>
      <c r="H1201" s="246">
        <v>1</v>
      </c>
      <c r="I1201" s="247"/>
      <c r="J1201" s="243"/>
      <c r="K1201" s="243"/>
      <c r="L1201" s="248"/>
      <c r="M1201" s="249"/>
      <c r="N1201" s="250"/>
      <c r="O1201" s="250"/>
      <c r="P1201" s="250"/>
      <c r="Q1201" s="250"/>
      <c r="R1201" s="250"/>
      <c r="S1201" s="250"/>
      <c r="T1201" s="251"/>
      <c r="AT1201" s="252" t="s">
        <v>232</v>
      </c>
      <c r="AU1201" s="252" t="s">
        <v>84</v>
      </c>
      <c r="AV1201" s="13" t="s">
        <v>84</v>
      </c>
      <c r="AW1201" s="13" t="s">
        <v>35</v>
      </c>
      <c r="AX1201" s="13" t="s">
        <v>75</v>
      </c>
      <c r="AY1201" s="252" t="s">
        <v>221</v>
      </c>
    </row>
    <row r="1202" spans="2:51" s="13" customFormat="1" ht="12">
      <c r="B1202" s="242"/>
      <c r="C1202" s="243"/>
      <c r="D1202" s="229" t="s">
        <v>232</v>
      </c>
      <c r="E1202" s="244" t="s">
        <v>21</v>
      </c>
      <c r="F1202" s="245" t="s">
        <v>1502</v>
      </c>
      <c r="G1202" s="243"/>
      <c r="H1202" s="246">
        <v>1</v>
      </c>
      <c r="I1202" s="247"/>
      <c r="J1202" s="243"/>
      <c r="K1202" s="243"/>
      <c r="L1202" s="248"/>
      <c r="M1202" s="249"/>
      <c r="N1202" s="250"/>
      <c r="O1202" s="250"/>
      <c r="P1202" s="250"/>
      <c r="Q1202" s="250"/>
      <c r="R1202" s="250"/>
      <c r="S1202" s="250"/>
      <c r="T1202" s="251"/>
      <c r="AT1202" s="252" t="s">
        <v>232</v>
      </c>
      <c r="AU1202" s="252" t="s">
        <v>84</v>
      </c>
      <c r="AV1202" s="13" t="s">
        <v>84</v>
      </c>
      <c r="AW1202" s="13" t="s">
        <v>35</v>
      </c>
      <c r="AX1202" s="13" t="s">
        <v>75</v>
      </c>
      <c r="AY1202" s="252" t="s">
        <v>221</v>
      </c>
    </row>
    <row r="1203" spans="2:51" s="13" customFormat="1" ht="12">
      <c r="B1203" s="242"/>
      <c r="C1203" s="243"/>
      <c r="D1203" s="229" t="s">
        <v>232</v>
      </c>
      <c r="E1203" s="244" t="s">
        <v>21</v>
      </c>
      <c r="F1203" s="245" t="s">
        <v>1503</v>
      </c>
      <c r="G1203" s="243"/>
      <c r="H1203" s="246">
        <v>3</v>
      </c>
      <c r="I1203" s="247"/>
      <c r="J1203" s="243"/>
      <c r="K1203" s="243"/>
      <c r="L1203" s="248"/>
      <c r="M1203" s="249"/>
      <c r="N1203" s="250"/>
      <c r="O1203" s="250"/>
      <c r="P1203" s="250"/>
      <c r="Q1203" s="250"/>
      <c r="R1203" s="250"/>
      <c r="S1203" s="250"/>
      <c r="T1203" s="251"/>
      <c r="AT1203" s="252" t="s">
        <v>232</v>
      </c>
      <c r="AU1203" s="252" t="s">
        <v>84</v>
      </c>
      <c r="AV1203" s="13" t="s">
        <v>84</v>
      </c>
      <c r="AW1203" s="13" t="s">
        <v>35</v>
      </c>
      <c r="AX1203" s="13" t="s">
        <v>75</v>
      </c>
      <c r="AY1203" s="252" t="s">
        <v>221</v>
      </c>
    </row>
    <row r="1204" spans="2:51" s="13" customFormat="1" ht="12">
      <c r="B1204" s="242"/>
      <c r="C1204" s="243"/>
      <c r="D1204" s="229" t="s">
        <v>232</v>
      </c>
      <c r="E1204" s="244" t="s">
        <v>21</v>
      </c>
      <c r="F1204" s="245" t="s">
        <v>1504</v>
      </c>
      <c r="G1204" s="243"/>
      <c r="H1204" s="246">
        <v>2</v>
      </c>
      <c r="I1204" s="247"/>
      <c r="J1204" s="243"/>
      <c r="K1204" s="243"/>
      <c r="L1204" s="248"/>
      <c r="M1204" s="249"/>
      <c r="N1204" s="250"/>
      <c r="O1204" s="250"/>
      <c r="P1204" s="250"/>
      <c r="Q1204" s="250"/>
      <c r="R1204" s="250"/>
      <c r="S1204" s="250"/>
      <c r="T1204" s="251"/>
      <c r="AT1204" s="252" t="s">
        <v>232</v>
      </c>
      <c r="AU1204" s="252" t="s">
        <v>84</v>
      </c>
      <c r="AV1204" s="13" t="s">
        <v>84</v>
      </c>
      <c r="AW1204" s="13" t="s">
        <v>35</v>
      </c>
      <c r="AX1204" s="13" t="s">
        <v>75</v>
      </c>
      <c r="AY1204" s="252" t="s">
        <v>221</v>
      </c>
    </row>
    <row r="1205" spans="2:51" s="13" customFormat="1" ht="12">
      <c r="B1205" s="242"/>
      <c r="C1205" s="243"/>
      <c r="D1205" s="229" t="s">
        <v>232</v>
      </c>
      <c r="E1205" s="244" t="s">
        <v>21</v>
      </c>
      <c r="F1205" s="245" t="s">
        <v>1505</v>
      </c>
      <c r="G1205" s="243"/>
      <c r="H1205" s="246">
        <v>2</v>
      </c>
      <c r="I1205" s="247"/>
      <c r="J1205" s="243"/>
      <c r="K1205" s="243"/>
      <c r="L1205" s="248"/>
      <c r="M1205" s="249"/>
      <c r="N1205" s="250"/>
      <c r="O1205" s="250"/>
      <c r="P1205" s="250"/>
      <c r="Q1205" s="250"/>
      <c r="R1205" s="250"/>
      <c r="S1205" s="250"/>
      <c r="T1205" s="251"/>
      <c r="AT1205" s="252" t="s">
        <v>232</v>
      </c>
      <c r="AU1205" s="252" t="s">
        <v>84</v>
      </c>
      <c r="AV1205" s="13" t="s">
        <v>84</v>
      </c>
      <c r="AW1205" s="13" t="s">
        <v>35</v>
      </c>
      <c r="AX1205" s="13" t="s">
        <v>75</v>
      </c>
      <c r="AY1205" s="252" t="s">
        <v>221</v>
      </c>
    </row>
    <row r="1206" spans="2:51" s="13" customFormat="1" ht="12">
      <c r="B1206" s="242"/>
      <c r="C1206" s="243"/>
      <c r="D1206" s="229" t="s">
        <v>232</v>
      </c>
      <c r="E1206" s="244" t="s">
        <v>21</v>
      </c>
      <c r="F1206" s="245" t="s">
        <v>1506</v>
      </c>
      <c r="G1206" s="243"/>
      <c r="H1206" s="246">
        <v>1</v>
      </c>
      <c r="I1206" s="247"/>
      <c r="J1206" s="243"/>
      <c r="K1206" s="243"/>
      <c r="L1206" s="248"/>
      <c r="M1206" s="249"/>
      <c r="N1206" s="250"/>
      <c r="O1206" s="250"/>
      <c r="P1206" s="250"/>
      <c r="Q1206" s="250"/>
      <c r="R1206" s="250"/>
      <c r="S1206" s="250"/>
      <c r="T1206" s="251"/>
      <c r="AT1206" s="252" t="s">
        <v>232</v>
      </c>
      <c r="AU1206" s="252" t="s">
        <v>84</v>
      </c>
      <c r="AV1206" s="13" t="s">
        <v>84</v>
      </c>
      <c r="AW1206" s="13" t="s">
        <v>35</v>
      </c>
      <c r="AX1206" s="13" t="s">
        <v>75</v>
      </c>
      <c r="AY1206" s="252" t="s">
        <v>221</v>
      </c>
    </row>
    <row r="1207" spans="2:51" s="13" customFormat="1" ht="12">
      <c r="B1207" s="242"/>
      <c r="C1207" s="243"/>
      <c r="D1207" s="229" t="s">
        <v>232</v>
      </c>
      <c r="E1207" s="244" t="s">
        <v>21</v>
      </c>
      <c r="F1207" s="245" t="s">
        <v>1507</v>
      </c>
      <c r="G1207" s="243"/>
      <c r="H1207" s="246">
        <v>1</v>
      </c>
      <c r="I1207" s="247"/>
      <c r="J1207" s="243"/>
      <c r="K1207" s="243"/>
      <c r="L1207" s="248"/>
      <c r="M1207" s="249"/>
      <c r="N1207" s="250"/>
      <c r="O1207" s="250"/>
      <c r="P1207" s="250"/>
      <c r="Q1207" s="250"/>
      <c r="R1207" s="250"/>
      <c r="S1207" s="250"/>
      <c r="T1207" s="251"/>
      <c r="AT1207" s="252" t="s">
        <v>232</v>
      </c>
      <c r="AU1207" s="252" t="s">
        <v>84</v>
      </c>
      <c r="AV1207" s="13" t="s">
        <v>84</v>
      </c>
      <c r="AW1207" s="13" t="s">
        <v>35</v>
      </c>
      <c r="AX1207" s="13" t="s">
        <v>75</v>
      </c>
      <c r="AY1207" s="252" t="s">
        <v>221</v>
      </c>
    </row>
    <row r="1208" spans="2:51" s="14" customFormat="1" ht="12">
      <c r="B1208" s="253"/>
      <c r="C1208" s="254"/>
      <c r="D1208" s="229" t="s">
        <v>232</v>
      </c>
      <c r="E1208" s="255" t="s">
        <v>21</v>
      </c>
      <c r="F1208" s="256" t="s">
        <v>235</v>
      </c>
      <c r="G1208" s="254"/>
      <c r="H1208" s="257">
        <v>19</v>
      </c>
      <c r="I1208" s="258"/>
      <c r="J1208" s="254"/>
      <c r="K1208" s="254"/>
      <c r="L1208" s="259"/>
      <c r="M1208" s="260"/>
      <c r="N1208" s="261"/>
      <c r="O1208" s="261"/>
      <c r="P1208" s="261"/>
      <c r="Q1208" s="261"/>
      <c r="R1208" s="261"/>
      <c r="S1208" s="261"/>
      <c r="T1208" s="262"/>
      <c r="AT1208" s="263" t="s">
        <v>232</v>
      </c>
      <c r="AU1208" s="263" t="s">
        <v>84</v>
      </c>
      <c r="AV1208" s="14" t="s">
        <v>228</v>
      </c>
      <c r="AW1208" s="14" t="s">
        <v>35</v>
      </c>
      <c r="AX1208" s="14" t="s">
        <v>82</v>
      </c>
      <c r="AY1208" s="263" t="s">
        <v>221</v>
      </c>
    </row>
    <row r="1209" spans="2:65" s="1" customFormat="1" ht="16.5" customHeight="1">
      <c r="B1209" s="39"/>
      <c r="C1209" s="275" t="s">
        <v>1508</v>
      </c>
      <c r="D1209" s="275" t="s">
        <v>426</v>
      </c>
      <c r="E1209" s="276" t="s">
        <v>1509</v>
      </c>
      <c r="F1209" s="277" t="s">
        <v>1510</v>
      </c>
      <c r="G1209" s="278" t="s">
        <v>421</v>
      </c>
      <c r="H1209" s="279">
        <v>7</v>
      </c>
      <c r="I1209" s="280"/>
      <c r="J1209" s="281">
        <f>ROUND(I1209*H1209,2)</f>
        <v>0</v>
      </c>
      <c r="K1209" s="277" t="s">
        <v>227</v>
      </c>
      <c r="L1209" s="282"/>
      <c r="M1209" s="283" t="s">
        <v>21</v>
      </c>
      <c r="N1209" s="284" t="s">
        <v>46</v>
      </c>
      <c r="O1209" s="80"/>
      <c r="P1209" s="226">
        <f>O1209*H1209</f>
        <v>0</v>
      </c>
      <c r="Q1209" s="226">
        <v>0.02283</v>
      </c>
      <c r="R1209" s="226">
        <f>Q1209*H1209</f>
        <v>0.15981</v>
      </c>
      <c r="S1209" s="226">
        <v>0</v>
      </c>
      <c r="T1209" s="227">
        <f>S1209*H1209</f>
        <v>0</v>
      </c>
      <c r="AR1209" s="18" t="s">
        <v>460</v>
      </c>
      <c r="AT1209" s="18" t="s">
        <v>426</v>
      </c>
      <c r="AU1209" s="18" t="s">
        <v>84</v>
      </c>
      <c r="AY1209" s="18" t="s">
        <v>221</v>
      </c>
      <c r="BE1209" s="228">
        <f>IF(N1209="základní",J1209,0)</f>
        <v>0</v>
      </c>
      <c r="BF1209" s="228">
        <f>IF(N1209="snížená",J1209,0)</f>
        <v>0</v>
      </c>
      <c r="BG1209" s="228">
        <f>IF(N1209="zákl. přenesená",J1209,0)</f>
        <v>0</v>
      </c>
      <c r="BH1209" s="228">
        <f>IF(N1209="sníž. přenesená",J1209,0)</f>
        <v>0</v>
      </c>
      <c r="BI1209" s="228">
        <f>IF(N1209="nulová",J1209,0)</f>
        <v>0</v>
      </c>
      <c r="BJ1209" s="18" t="s">
        <v>82</v>
      </c>
      <c r="BK1209" s="228">
        <f>ROUND(I1209*H1209,2)</f>
        <v>0</v>
      </c>
      <c r="BL1209" s="18" t="s">
        <v>350</v>
      </c>
      <c r="BM1209" s="18" t="s">
        <v>1511</v>
      </c>
    </row>
    <row r="1210" spans="2:65" s="1" customFormat="1" ht="16.5" customHeight="1">
      <c r="B1210" s="39"/>
      <c r="C1210" s="275" t="s">
        <v>1512</v>
      </c>
      <c r="D1210" s="275" t="s">
        <v>426</v>
      </c>
      <c r="E1210" s="276" t="s">
        <v>1513</v>
      </c>
      <c r="F1210" s="277" t="s">
        <v>1514</v>
      </c>
      <c r="G1210" s="278" t="s">
        <v>421</v>
      </c>
      <c r="H1210" s="279">
        <v>1</v>
      </c>
      <c r="I1210" s="280"/>
      <c r="J1210" s="281">
        <f>ROUND(I1210*H1210,2)</f>
        <v>0</v>
      </c>
      <c r="K1210" s="277" t="s">
        <v>227</v>
      </c>
      <c r="L1210" s="282"/>
      <c r="M1210" s="283" t="s">
        <v>21</v>
      </c>
      <c r="N1210" s="284" t="s">
        <v>46</v>
      </c>
      <c r="O1210" s="80"/>
      <c r="P1210" s="226">
        <f>O1210*H1210</f>
        <v>0</v>
      </c>
      <c r="Q1210" s="226">
        <v>0.02347</v>
      </c>
      <c r="R1210" s="226">
        <f>Q1210*H1210</f>
        <v>0.02347</v>
      </c>
      <c r="S1210" s="226">
        <v>0</v>
      </c>
      <c r="T1210" s="227">
        <f>S1210*H1210</f>
        <v>0</v>
      </c>
      <c r="AR1210" s="18" t="s">
        <v>460</v>
      </c>
      <c r="AT1210" s="18" t="s">
        <v>426</v>
      </c>
      <c r="AU1210" s="18" t="s">
        <v>84</v>
      </c>
      <c r="AY1210" s="18" t="s">
        <v>221</v>
      </c>
      <c r="BE1210" s="228">
        <f>IF(N1210="základní",J1210,0)</f>
        <v>0</v>
      </c>
      <c r="BF1210" s="228">
        <f>IF(N1210="snížená",J1210,0)</f>
        <v>0</v>
      </c>
      <c r="BG1210" s="228">
        <f>IF(N1210="zákl. přenesená",J1210,0)</f>
        <v>0</v>
      </c>
      <c r="BH1210" s="228">
        <f>IF(N1210="sníž. přenesená",J1210,0)</f>
        <v>0</v>
      </c>
      <c r="BI1210" s="228">
        <f>IF(N1210="nulová",J1210,0)</f>
        <v>0</v>
      </c>
      <c r="BJ1210" s="18" t="s">
        <v>82</v>
      </c>
      <c r="BK1210" s="228">
        <f>ROUND(I1210*H1210,2)</f>
        <v>0</v>
      </c>
      <c r="BL1210" s="18" t="s">
        <v>350</v>
      </c>
      <c r="BM1210" s="18" t="s">
        <v>1515</v>
      </c>
    </row>
    <row r="1211" spans="2:65" s="1" customFormat="1" ht="16.5" customHeight="1">
      <c r="B1211" s="39"/>
      <c r="C1211" s="275" t="s">
        <v>1516</v>
      </c>
      <c r="D1211" s="275" t="s">
        <v>426</v>
      </c>
      <c r="E1211" s="276" t="s">
        <v>1517</v>
      </c>
      <c r="F1211" s="277" t="s">
        <v>1518</v>
      </c>
      <c r="G1211" s="278" t="s">
        <v>421</v>
      </c>
      <c r="H1211" s="279">
        <v>1</v>
      </c>
      <c r="I1211" s="280"/>
      <c r="J1211" s="281">
        <f>ROUND(I1211*H1211,2)</f>
        <v>0</v>
      </c>
      <c r="K1211" s="277" t="s">
        <v>227</v>
      </c>
      <c r="L1211" s="282"/>
      <c r="M1211" s="283" t="s">
        <v>21</v>
      </c>
      <c r="N1211" s="284" t="s">
        <v>46</v>
      </c>
      <c r="O1211" s="80"/>
      <c r="P1211" s="226">
        <f>O1211*H1211</f>
        <v>0</v>
      </c>
      <c r="Q1211" s="226">
        <v>0.0241</v>
      </c>
      <c r="R1211" s="226">
        <f>Q1211*H1211</f>
        <v>0.0241</v>
      </c>
      <c r="S1211" s="226">
        <v>0</v>
      </c>
      <c r="T1211" s="227">
        <f>S1211*H1211</f>
        <v>0</v>
      </c>
      <c r="AR1211" s="18" t="s">
        <v>460</v>
      </c>
      <c r="AT1211" s="18" t="s">
        <v>426</v>
      </c>
      <c r="AU1211" s="18" t="s">
        <v>84</v>
      </c>
      <c r="AY1211" s="18" t="s">
        <v>221</v>
      </c>
      <c r="BE1211" s="228">
        <f>IF(N1211="základní",J1211,0)</f>
        <v>0</v>
      </c>
      <c r="BF1211" s="228">
        <f>IF(N1211="snížená",J1211,0)</f>
        <v>0</v>
      </c>
      <c r="BG1211" s="228">
        <f>IF(N1211="zákl. přenesená",J1211,0)</f>
        <v>0</v>
      </c>
      <c r="BH1211" s="228">
        <f>IF(N1211="sníž. přenesená",J1211,0)</f>
        <v>0</v>
      </c>
      <c r="BI1211" s="228">
        <f>IF(N1211="nulová",J1211,0)</f>
        <v>0</v>
      </c>
      <c r="BJ1211" s="18" t="s">
        <v>82</v>
      </c>
      <c r="BK1211" s="228">
        <f>ROUND(I1211*H1211,2)</f>
        <v>0</v>
      </c>
      <c r="BL1211" s="18" t="s">
        <v>350</v>
      </c>
      <c r="BM1211" s="18" t="s">
        <v>1519</v>
      </c>
    </row>
    <row r="1212" spans="2:65" s="1" customFormat="1" ht="16.5" customHeight="1">
      <c r="B1212" s="39"/>
      <c r="C1212" s="275" t="s">
        <v>1520</v>
      </c>
      <c r="D1212" s="275" t="s">
        <v>426</v>
      </c>
      <c r="E1212" s="276" t="s">
        <v>1521</v>
      </c>
      <c r="F1212" s="277" t="s">
        <v>1522</v>
      </c>
      <c r="G1212" s="278" t="s">
        <v>421</v>
      </c>
      <c r="H1212" s="279">
        <v>1</v>
      </c>
      <c r="I1212" s="280"/>
      <c r="J1212" s="281">
        <f>ROUND(I1212*H1212,2)</f>
        <v>0</v>
      </c>
      <c r="K1212" s="277" t="s">
        <v>227</v>
      </c>
      <c r="L1212" s="282"/>
      <c r="M1212" s="283" t="s">
        <v>21</v>
      </c>
      <c r="N1212" s="284" t="s">
        <v>46</v>
      </c>
      <c r="O1212" s="80"/>
      <c r="P1212" s="226">
        <f>O1212*H1212</f>
        <v>0</v>
      </c>
      <c r="Q1212" s="226">
        <v>0.02619</v>
      </c>
      <c r="R1212" s="226">
        <f>Q1212*H1212</f>
        <v>0.02619</v>
      </c>
      <c r="S1212" s="226">
        <v>0</v>
      </c>
      <c r="T1212" s="227">
        <f>S1212*H1212</f>
        <v>0</v>
      </c>
      <c r="AR1212" s="18" t="s">
        <v>460</v>
      </c>
      <c r="AT1212" s="18" t="s">
        <v>426</v>
      </c>
      <c r="AU1212" s="18" t="s">
        <v>84</v>
      </c>
      <c r="AY1212" s="18" t="s">
        <v>221</v>
      </c>
      <c r="BE1212" s="228">
        <f>IF(N1212="základní",J1212,0)</f>
        <v>0</v>
      </c>
      <c r="BF1212" s="228">
        <f>IF(N1212="snížená",J1212,0)</f>
        <v>0</v>
      </c>
      <c r="BG1212" s="228">
        <f>IF(N1212="zákl. přenesená",J1212,0)</f>
        <v>0</v>
      </c>
      <c r="BH1212" s="228">
        <f>IF(N1212="sníž. přenesená",J1212,0)</f>
        <v>0</v>
      </c>
      <c r="BI1212" s="228">
        <f>IF(N1212="nulová",J1212,0)</f>
        <v>0</v>
      </c>
      <c r="BJ1212" s="18" t="s">
        <v>82</v>
      </c>
      <c r="BK1212" s="228">
        <f>ROUND(I1212*H1212,2)</f>
        <v>0</v>
      </c>
      <c r="BL1212" s="18" t="s">
        <v>350</v>
      </c>
      <c r="BM1212" s="18" t="s">
        <v>1523</v>
      </c>
    </row>
    <row r="1213" spans="2:65" s="1" customFormat="1" ht="16.5" customHeight="1">
      <c r="B1213" s="39"/>
      <c r="C1213" s="275" t="s">
        <v>1524</v>
      </c>
      <c r="D1213" s="275" t="s">
        <v>426</v>
      </c>
      <c r="E1213" s="276" t="s">
        <v>1525</v>
      </c>
      <c r="F1213" s="277" t="s">
        <v>1526</v>
      </c>
      <c r="G1213" s="278" t="s">
        <v>421</v>
      </c>
      <c r="H1213" s="279">
        <v>9</v>
      </c>
      <c r="I1213" s="280"/>
      <c r="J1213" s="281">
        <f>ROUND(I1213*H1213,2)</f>
        <v>0</v>
      </c>
      <c r="K1213" s="277" t="s">
        <v>365</v>
      </c>
      <c r="L1213" s="282"/>
      <c r="M1213" s="283" t="s">
        <v>21</v>
      </c>
      <c r="N1213" s="284" t="s">
        <v>46</v>
      </c>
      <c r="O1213" s="80"/>
      <c r="P1213" s="226">
        <f>O1213*H1213</f>
        <v>0</v>
      </c>
      <c r="Q1213" s="226">
        <v>0</v>
      </c>
      <c r="R1213" s="226">
        <f>Q1213*H1213</f>
        <v>0</v>
      </c>
      <c r="S1213" s="226">
        <v>0</v>
      </c>
      <c r="T1213" s="227">
        <f>S1213*H1213</f>
        <v>0</v>
      </c>
      <c r="AR1213" s="18" t="s">
        <v>460</v>
      </c>
      <c r="AT1213" s="18" t="s">
        <v>426</v>
      </c>
      <c r="AU1213" s="18" t="s">
        <v>84</v>
      </c>
      <c r="AY1213" s="18" t="s">
        <v>221</v>
      </c>
      <c r="BE1213" s="228">
        <f>IF(N1213="základní",J1213,0)</f>
        <v>0</v>
      </c>
      <c r="BF1213" s="228">
        <f>IF(N1213="snížená",J1213,0)</f>
        <v>0</v>
      </c>
      <c r="BG1213" s="228">
        <f>IF(N1213="zákl. přenesená",J1213,0)</f>
        <v>0</v>
      </c>
      <c r="BH1213" s="228">
        <f>IF(N1213="sníž. přenesená",J1213,0)</f>
        <v>0</v>
      </c>
      <c r="BI1213" s="228">
        <f>IF(N1213="nulová",J1213,0)</f>
        <v>0</v>
      </c>
      <c r="BJ1213" s="18" t="s">
        <v>82</v>
      </c>
      <c r="BK1213" s="228">
        <f>ROUND(I1213*H1213,2)</f>
        <v>0</v>
      </c>
      <c r="BL1213" s="18" t="s">
        <v>350</v>
      </c>
      <c r="BM1213" s="18" t="s">
        <v>1527</v>
      </c>
    </row>
    <row r="1214" spans="2:65" s="1" customFormat="1" ht="22.5" customHeight="1">
      <c r="B1214" s="39"/>
      <c r="C1214" s="217" t="s">
        <v>1528</v>
      </c>
      <c r="D1214" s="217" t="s">
        <v>223</v>
      </c>
      <c r="E1214" s="218" t="s">
        <v>1529</v>
      </c>
      <c r="F1214" s="219" t="s">
        <v>1530</v>
      </c>
      <c r="G1214" s="220" t="s">
        <v>421</v>
      </c>
      <c r="H1214" s="221">
        <v>1</v>
      </c>
      <c r="I1214" s="222"/>
      <c r="J1214" s="223">
        <f>ROUND(I1214*H1214,2)</f>
        <v>0</v>
      </c>
      <c r="K1214" s="219" t="s">
        <v>227</v>
      </c>
      <c r="L1214" s="44"/>
      <c r="M1214" s="224" t="s">
        <v>21</v>
      </c>
      <c r="N1214" s="225" t="s">
        <v>46</v>
      </c>
      <c r="O1214" s="80"/>
      <c r="P1214" s="226">
        <f>O1214*H1214</f>
        <v>0</v>
      </c>
      <c r="Q1214" s="226">
        <v>0.00022</v>
      </c>
      <c r="R1214" s="226">
        <f>Q1214*H1214</f>
        <v>0.00022</v>
      </c>
      <c r="S1214" s="226">
        <v>0</v>
      </c>
      <c r="T1214" s="227">
        <f>S1214*H1214</f>
        <v>0</v>
      </c>
      <c r="AR1214" s="18" t="s">
        <v>350</v>
      </c>
      <c r="AT1214" s="18" t="s">
        <v>223</v>
      </c>
      <c r="AU1214" s="18" t="s">
        <v>84</v>
      </c>
      <c r="AY1214" s="18" t="s">
        <v>221</v>
      </c>
      <c r="BE1214" s="228">
        <f>IF(N1214="základní",J1214,0)</f>
        <v>0</v>
      </c>
      <c r="BF1214" s="228">
        <f>IF(N1214="snížená",J1214,0)</f>
        <v>0</v>
      </c>
      <c r="BG1214" s="228">
        <f>IF(N1214="zákl. přenesená",J1214,0)</f>
        <v>0</v>
      </c>
      <c r="BH1214" s="228">
        <f>IF(N1214="sníž. přenesená",J1214,0)</f>
        <v>0</v>
      </c>
      <c r="BI1214" s="228">
        <f>IF(N1214="nulová",J1214,0)</f>
        <v>0</v>
      </c>
      <c r="BJ1214" s="18" t="s">
        <v>82</v>
      </c>
      <c r="BK1214" s="228">
        <f>ROUND(I1214*H1214,2)</f>
        <v>0</v>
      </c>
      <c r="BL1214" s="18" t="s">
        <v>350</v>
      </c>
      <c r="BM1214" s="18" t="s">
        <v>1531</v>
      </c>
    </row>
    <row r="1215" spans="2:47" s="1" customFormat="1" ht="12">
      <c r="B1215" s="39"/>
      <c r="C1215" s="40"/>
      <c r="D1215" s="229" t="s">
        <v>230</v>
      </c>
      <c r="E1215" s="40"/>
      <c r="F1215" s="230" t="s">
        <v>1498</v>
      </c>
      <c r="G1215" s="40"/>
      <c r="H1215" s="40"/>
      <c r="I1215" s="144"/>
      <c r="J1215" s="40"/>
      <c r="K1215" s="40"/>
      <c r="L1215" s="44"/>
      <c r="M1215" s="231"/>
      <c r="N1215" s="80"/>
      <c r="O1215" s="80"/>
      <c r="P1215" s="80"/>
      <c r="Q1215" s="80"/>
      <c r="R1215" s="80"/>
      <c r="S1215" s="80"/>
      <c r="T1215" s="81"/>
      <c r="AT1215" s="18" t="s">
        <v>230</v>
      </c>
      <c r="AU1215" s="18" t="s">
        <v>84</v>
      </c>
    </row>
    <row r="1216" spans="2:51" s="13" customFormat="1" ht="12">
      <c r="B1216" s="242"/>
      <c r="C1216" s="243"/>
      <c r="D1216" s="229" t="s">
        <v>232</v>
      </c>
      <c r="E1216" s="244" t="s">
        <v>21</v>
      </c>
      <c r="F1216" s="245" t="s">
        <v>1532</v>
      </c>
      <c r="G1216" s="243"/>
      <c r="H1216" s="246">
        <v>1</v>
      </c>
      <c r="I1216" s="247"/>
      <c r="J1216" s="243"/>
      <c r="K1216" s="243"/>
      <c r="L1216" s="248"/>
      <c r="M1216" s="249"/>
      <c r="N1216" s="250"/>
      <c r="O1216" s="250"/>
      <c r="P1216" s="250"/>
      <c r="Q1216" s="250"/>
      <c r="R1216" s="250"/>
      <c r="S1216" s="250"/>
      <c r="T1216" s="251"/>
      <c r="AT1216" s="252" t="s">
        <v>232</v>
      </c>
      <c r="AU1216" s="252" t="s">
        <v>84</v>
      </c>
      <c r="AV1216" s="13" t="s">
        <v>84</v>
      </c>
      <c r="AW1216" s="13" t="s">
        <v>35</v>
      </c>
      <c r="AX1216" s="13" t="s">
        <v>75</v>
      </c>
      <c r="AY1216" s="252" t="s">
        <v>221</v>
      </c>
    </row>
    <row r="1217" spans="2:51" s="14" customFormat="1" ht="12">
      <c r="B1217" s="253"/>
      <c r="C1217" s="254"/>
      <c r="D1217" s="229" t="s">
        <v>232</v>
      </c>
      <c r="E1217" s="255" t="s">
        <v>21</v>
      </c>
      <c r="F1217" s="256" t="s">
        <v>235</v>
      </c>
      <c r="G1217" s="254"/>
      <c r="H1217" s="257">
        <v>1</v>
      </c>
      <c r="I1217" s="258"/>
      <c r="J1217" s="254"/>
      <c r="K1217" s="254"/>
      <c r="L1217" s="259"/>
      <c r="M1217" s="260"/>
      <c r="N1217" s="261"/>
      <c r="O1217" s="261"/>
      <c r="P1217" s="261"/>
      <c r="Q1217" s="261"/>
      <c r="R1217" s="261"/>
      <c r="S1217" s="261"/>
      <c r="T1217" s="262"/>
      <c r="AT1217" s="263" t="s">
        <v>232</v>
      </c>
      <c r="AU1217" s="263" t="s">
        <v>84</v>
      </c>
      <c r="AV1217" s="14" t="s">
        <v>228</v>
      </c>
      <c r="AW1217" s="14" t="s">
        <v>35</v>
      </c>
      <c r="AX1217" s="14" t="s">
        <v>82</v>
      </c>
      <c r="AY1217" s="263" t="s">
        <v>221</v>
      </c>
    </row>
    <row r="1218" spans="2:65" s="1" customFormat="1" ht="16.5" customHeight="1">
      <c r="B1218" s="39"/>
      <c r="C1218" s="275" t="s">
        <v>1533</v>
      </c>
      <c r="D1218" s="275" t="s">
        <v>426</v>
      </c>
      <c r="E1218" s="276" t="s">
        <v>1534</v>
      </c>
      <c r="F1218" s="277" t="s">
        <v>1535</v>
      </c>
      <c r="G1218" s="278" t="s">
        <v>421</v>
      </c>
      <c r="H1218" s="279">
        <v>1</v>
      </c>
      <c r="I1218" s="280"/>
      <c r="J1218" s="281">
        <f>ROUND(I1218*H1218,2)</f>
        <v>0</v>
      </c>
      <c r="K1218" s="277" t="s">
        <v>365</v>
      </c>
      <c r="L1218" s="282"/>
      <c r="M1218" s="283" t="s">
        <v>21</v>
      </c>
      <c r="N1218" s="284" t="s">
        <v>46</v>
      </c>
      <c r="O1218" s="80"/>
      <c r="P1218" s="226">
        <f>O1218*H1218</f>
        <v>0</v>
      </c>
      <c r="Q1218" s="226">
        <v>0</v>
      </c>
      <c r="R1218" s="226">
        <f>Q1218*H1218</f>
        <v>0</v>
      </c>
      <c r="S1218" s="226">
        <v>0</v>
      </c>
      <c r="T1218" s="227">
        <f>S1218*H1218</f>
        <v>0</v>
      </c>
      <c r="AR1218" s="18" t="s">
        <v>460</v>
      </c>
      <c r="AT1218" s="18" t="s">
        <v>426</v>
      </c>
      <c r="AU1218" s="18" t="s">
        <v>84</v>
      </c>
      <c r="AY1218" s="18" t="s">
        <v>221</v>
      </c>
      <c r="BE1218" s="228">
        <f>IF(N1218="základní",J1218,0)</f>
        <v>0</v>
      </c>
      <c r="BF1218" s="228">
        <f>IF(N1218="snížená",J1218,0)</f>
        <v>0</v>
      </c>
      <c r="BG1218" s="228">
        <f>IF(N1218="zákl. přenesená",J1218,0)</f>
        <v>0</v>
      </c>
      <c r="BH1218" s="228">
        <f>IF(N1218="sníž. přenesená",J1218,0)</f>
        <v>0</v>
      </c>
      <c r="BI1218" s="228">
        <f>IF(N1218="nulová",J1218,0)</f>
        <v>0</v>
      </c>
      <c r="BJ1218" s="18" t="s">
        <v>82</v>
      </c>
      <c r="BK1218" s="228">
        <f>ROUND(I1218*H1218,2)</f>
        <v>0</v>
      </c>
      <c r="BL1218" s="18" t="s">
        <v>350</v>
      </c>
      <c r="BM1218" s="18" t="s">
        <v>1536</v>
      </c>
    </row>
    <row r="1219" spans="2:65" s="1" customFormat="1" ht="22.5" customHeight="1">
      <c r="B1219" s="39"/>
      <c r="C1219" s="217" t="s">
        <v>1537</v>
      </c>
      <c r="D1219" s="217" t="s">
        <v>223</v>
      </c>
      <c r="E1219" s="218" t="s">
        <v>1538</v>
      </c>
      <c r="F1219" s="219" t="s">
        <v>1539</v>
      </c>
      <c r="G1219" s="220" t="s">
        <v>730</v>
      </c>
      <c r="H1219" s="221">
        <v>291.26</v>
      </c>
      <c r="I1219" s="222"/>
      <c r="J1219" s="223">
        <f>ROUND(I1219*H1219,2)</f>
        <v>0</v>
      </c>
      <c r="K1219" s="219" t="s">
        <v>227</v>
      </c>
      <c r="L1219" s="44"/>
      <c r="M1219" s="224" t="s">
        <v>21</v>
      </c>
      <c r="N1219" s="225" t="s">
        <v>46</v>
      </c>
      <c r="O1219" s="80"/>
      <c r="P1219" s="226">
        <f>O1219*H1219</f>
        <v>0</v>
      </c>
      <c r="Q1219" s="226">
        <v>0.00488</v>
      </c>
      <c r="R1219" s="226">
        <f>Q1219*H1219</f>
        <v>1.4213487999999999</v>
      </c>
      <c r="S1219" s="226">
        <v>0</v>
      </c>
      <c r="T1219" s="227">
        <f>S1219*H1219</f>
        <v>0</v>
      </c>
      <c r="AR1219" s="18" t="s">
        <v>350</v>
      </c>
      <c r="AT1219" s="18" t="s">
        <v>223</v>
      </c>
      <c r="AU1219" s="18" t="s">
        <v>84</v>
      </c>
      <c r="AY1219" s="18" t="s">
        <v>221</v>
      </c>
      <c r="BE1219" s="228">
        <f>IF(N1219="základní",J1219,0)</f>
        <v>0</v>
      </c>
      <c r="BF1219" s="228">
        <f>IF(N1219="snížená",J1219,0)</f>
        <v>0</v>
      </c>
      <c r="BG1219" s="228">
        <f>IF(N1219="zákl. přenesená",J1219,0)</f>
        <v>0</v>
      </c>
      <c r="BH1219" s="228">
        <f>IF(N1219="sníž. přenesená",J1219,0)</f>
        <v>0</v>
      </c>
      <c r="BI1219" s="228">
        <f>IF(N1219="nulová",J1219,0)</f>
        <v>0</v>
      </c>
      <c r="BJ1219" s="18" t="s">
        <v>82</v>
      </c>
      <c r="BK1219" s="228">
        <f>ROUND(I1219*H1219,2)</f>
        <v>0</v>
      </c>
      <c r="BL1219" s="18" t="s">
        <v>350</v>
      </c>
      <c r="BM1219" s="18" t="s">
        <v>1540</v>
      </c>
    </row>
    <row r="1220" spans="2:47" s="1" customFormat="1" ht="12">
      <c r="B1220" s="39"/>
      <c r="C1220" s="40"/>
      <c r="D1220" s="229" t="s">
        <v>230</v>
      </c>
      <c r="E1220" s="40"/>
      <c r="F1220" s="230" t="s">
        <v>1498</v>
      </c>
      <c r="G1220" s="40"/>
      <c r="H1220" s="40"/>
      <c r="I1220" s="144"/>
      <c r="J1220" s="40"/>
      <c r="K1220" s="40"/>
      <c r="L1220" s="44"/>
      <c r="M1220" s="231"/>
      <c r="N1220" s="80"/>
      <c r="O1220" s="80"/>
      <c r="P1220" s="80"/>
      <c r="Q1220" s="80"/>
      <c r="R1220" s="80"/>
      <c r="S1220" s="80"/>
      <c r="T1220" s="81"/>
      <c r="AT1220" s="18" t="s">
        <v>230</v>
      </c>
      <c r="AU1220" s="18" t="s">
        <v>84</v>
      </c>
    </row>
    <row r="1221" spans="2:51" s="12" customFormat="1" ht="12">
      <c r="B1221" s="232"/>
      <c r="C1221" s="233"/>
      <c r="D1221" s="229" t="s">
        <v>232</v>
      </c>
      <c r="E1221" s="234" t="s">
        <v>21</v>
      </c>
      <c r="F1221" s="235" t="s">
        <v>1541</v>
      </c>
      <c r="G1221" s="233"/>
      <c r="H1221" s="234" t="s">
        <v>21</v>
      </c>
      <c r="I1221" s="236"/>
      <c r="J1221" s="233"/>
      <c r="K1221" s="233"/>
      <c r="L1221" s="237"/>
      <c r="M1221" s="238"/>
      <c r="N1221" s="239"/>
      <c r="O1221" s="239"/>
      <c r="P1221" s="239"/>
      <c r="Q1221" s="239"/>
      <c r="R1221" s="239"/>
      <c r="S1221" s="239"/>
      <c r="T1221" s="240"/>
      <c r="AT1221" s="241" t="s">
        <v>232</v>
      </c>
      <c r="AU1221" s="241" t="s">
        <v>84</v>
      </c>
      <c r="AV1221" s="12" t="s">
        <v>82</v>
      </c>
      <c r="AW1221" s="12" t="s">
        <v>35</v>
      </c>
      <c r="AX1221" s="12" t="s">
        <v>75</v>
      </c>
      <c r="AY1221" s="241" t="s">
        <v>221</v>
      </c>
    </row>
    <row r="1222" spans="2:51" s="13" customFormat="1" ht="12">
      <c r="B1222" s="242"/>
      <c r="C1222" s="243"/>
      <c r="D1222" s="229" t="s">
        <v>232</v>
      </c>
      <c r="E1222" s="244" t="s">
        <v>21</v>
      </c>
      <c r="F1222" s="245" t="s">
        <v>1542</v>
      </c>
      <c r="G1222" s="243"/>
      <c r="H1222" s="246">
        <v>87.2</v>
      </c>
      <c r="I1222" s="247"/>
      <c r="J1222" s="243"/>
      <c r="K1222" s="243"/>
      <c r="L1222" s="248"/>
      <c r="M1222" s="249"/>
      <c r="N1222" s="250"/>
      <c r="O1222" s="250"/>
      <c r="P1222" s="250"/>
      <c r="Q1222" s="250"/>
      <c r="R1222" s="250"/>
      <c r="S1222" s="250"/>
      <c r="T1222" s="251"/>
      <c r="AT1222" s="252" t="s">
        <v>232</v>
      </c>
      <c r="AU1222" s="252" t="s">
        <v>84</v>
      </c>
      <c r="AV1222" s="13" t="s">
        <v>84</v>
      </c>
      <c r="AW1222" s="13" t="s">
        <v>35</v>
      </c>
      <c r="AX1222" s="13" t="s">
        <v>75</v>
      </c>
      <c r="AY1222" s="252" t="s">
        <v>221</v>
      </c>
    </row>
    <row r="1223" spans="2:51" s="12" customFormat="1" ht="12">
      <c r="B1223" s="232"/>
      <c r="C1223" s="233"/>
      <c r="D1223" s="229" t="s">
        <v>232</v>
      </c>
      <c r="E1223" s="234" t="s">
        <v>21</v>
      </c>
      <c r="F1223" s="235" t="s">
        <v>1543</v>
      </c>
      <c r="G1223" s="233"/>
      <c r="H1223" s="234" t="s">
        <v>21</v>
      </c>
      <c r="I1223" s="236"/>
      <c r="J1223" s="233"/>
      <c r="K1223" s="233"/>
      <c r="L1223" s="237"/>
      <c r="M1223" s="238"/>
      <c r="N1223" s="239"/>
      <c r="O1223" s="239"/>
      <c r="P1223" s="239"/>
      <c r="Q1223" s="239"/>
      <c r="R1223" s="239"/>
      <c r="S1223" s="239"/>
      <c r="T1223" s="240"/>
      <c r="AT1223" s="241" t="s">
        <v>232</v>
      </c>
      <c r="AU1223" s="241" t="s">
        <v>84</v>
      </c>
      <c r="AV1223" s="12" t="s">
        <v>82</v>
      </c>
      <c r="AW1223" s="12" t="s">
        <v>35</v>
      </c>
      <c r="AX1223" s="12" t="s">
        <v>75</v>
      </c>
      <c r="AY1223" s="241" t="s">
        <v>221</v>
      </c>
    </row>
    <row r="1224" spans="2:51" s="13" customFormat="1" ht="12">
      <c r="B1224" s="242"/>
      <c r="C1224" s="243"/>
      <c r="D1224" s="229" t="s">
        <v>232</v>
      </c>
      <c r="E1224" s="244" t="s">
        <v>21</v>
      </c>
      <c r="F1224" s="245" t="s">
        <v>1544</v>
      </c>
      <c r="G1224" s="243"/>
      <c r="H1224" s="246">
        <v>2.66</v>
      </c>
      <c r="I1224" s="247"/>
      <c r="J1224" s="243"/>
      <c r="K1224" s="243"/>
      <c r="L1224" s="248"/>
      <c r="M1224" s="249"/>
      <c r="N1224" s="250"/>
      <c r="O1224" s="250"/>
      <c r="P1224" s="250"/>
      <c r="Q1224" s="250"/>
      <c r="R1224" s="250"/>
      <c r="S1224" s="250"/>
      <c r="T1224" s="251"/>
      <c r="AT1224" s="252" t="s">
        <v>232</v>
      </c>
      <c r="AU1224" s="252" t="s">
        <v>84</v>
      </c>
      <c r="AV1224" s="13" t="s">
        <v>84</v>
      </c>
      <c r="AW1224" s="13" t="s">
        <v>35</v>
      </c>
      <c r="AX1224" s="13" t="s">
        <v>75</v>
      </c>
      <c r="AY1224" s="252" t="s">
        <v>221</v>
      </c>
    </row>
    <row r="1225" spans="2:51" s="12" customFormat="1" ht="12">
      <c r="B1225" s="232"/>
      <c r="C1225" s="233"/>
      <c r="D1225" s="229" t="s">
        <v>232</v>
      </c>
      <c r="E1225" s="234" t="s">
        <v>21</v>
      </c>
      <c r="F1225" s="235" t="s">
        <v>1545</v>
      </c>
      <c r="G1225" s="233"/>
      <c r="H1225" s="234" t="s">
        <v>21</v>
      </c>
      <c r="I1225" s="236"/>
      <c r="J1225" s="233"/>
      <c r="K1225" s="233"/>
      <c r="L1225" s="237"/>
      <c r="M1225" s="238"/>
      <c r="N1225" s="239"/>
      <c r="O1225" s="239"/>
      <c r="P1225" s="239"/>
      <c r="Q1225" s="239"/>
      <c r="R1225" s="239"/>
      <c r="S1225" s="239"/>
      <c r="T1225" s="240"/>
      <c r="AT1225" s="241" t="s">
        <v>232</v>
      </c>
      <c r="AU1225" s="241" t="s">
        <v>84</v>
      </c>
      <c r="AV1225" s="12" t="s">
        <v>82</v>
      </c>
      <c r="AW1225" s="12" t="s">
        <v>35</v>
      </c>
      <c r="AX1225" s="12" t="s">
        <v>75</v>
      </c>
      <c r="AY1225" s="241" t="s">
        <v>221</v>
      </c>
    </row>
    <row r="1226" spans="2:51" s="13" customFormat="1" ht="12">
      <c r="B1226" s="242"/>
      <c r="C1226" s="243"/>
      <c r="D1226" s="229" t="s">
        <v>232</v>
      </c>
      <c r="E1226" s="244" t="s">
        <v>21</v>
      </c>
      <c r="F1226" s="245" t="s">
        <v>1546</v>
      </c>
      <c r="G1226" s="243"/>
      <c r="H1226" s="246">
        <v>4.12</v>
      </c>
      <c r="I1226" s="247"/>
      <c r="J1226" s="243"/>
      <c r="K1226" s="243"/>
      <c r="L1226" s="248"/>
      <c r="M1226" s="249"/>
      <c r="N1226" s="250"/>
      <c r="O1226" s="250"/>
      <c r="P1226" s="250"/>
      <c r="Q1226" s="250"/>
      <c r="R1226" s="250"/>
      <c r="S1226" s="250"/>
      <c r="T1226" s="251"/>
      <c r="AT1226" s="252" t="s">
        <v>232</v>
      </c>
      <c r="AU1226" s="252" t="s">
        <v>84</v>
      </c>
      <c r="AV1226" s="13" t="s">
        <v>84</v>
      </c>
      <c r="AW1226" s="13" t="s">
        <v>35</v>
      </c>
      <c r="AX1226" s="13" t="s">
        <v>75</v>
      </c>
      <c r="AY1226" s="252" t="s">
        <v>221</v>
      </c>
    </row>
    <row r="1227" spans="2:51" s="12" customFormat="1" ht="12">
      <c r="B1227" s="232"/>
      <c r="C1227" s="233"/>
      <c r="D1227" s="229" t="s">
        <v>232</v>
      </c>
      <c r="E1227" s="234" t="s">
        <v>21</v>
      </c>
      <c r="F1227" s="235" t="s">
        <v>1547</v>
      </c>
      <c r="G1227" s="233"/>
      <c r="H1227" s="234" t="s">
        <v>21</v>
      </c>
      <c r="I1227" s="236"/>
      <c r="J1227" s="233"/>
      <c r="K1227" s="233"/>
      <c r="L1227" s="237"/>
      <c r="M1227" s="238"/>
      <c r="N1227" s="239"/>
      <c r="O1227" s="239"/>
      <c r="P1227" s="239"/>
      <c r="Q1227" s="239"/>
      <c r="R1227" s="239"/>
      <c r="S1227" s="239"/>
      <c r="T1227" s="240"/>
      <c r="AT1227" s="241" t="s">
        <v>232</v>
      </c>
      <c r="AU1227" s="241" t="s">
        <v>84</v>
      </c>
      <c r="AV1227" s="12" t="s">
        <v>82</v>
      </c>
      <c r="AW1227" s="12" t="s">
        <v>35</v>
      </c>
      <c r="AX1227" s="12" t="s">
        <v>75</v>
      </c>
      <c r="AY1227" s="241" t="s">
        <v>221</v>
      </c>
    </row>
    <row r="1228" spans="2:51" s="13" customFormat="1" ht="12">
      <c r="B1228" s="242"/>
      <c r="C1228" s="243"/>
      <c r="D1228" s="229" t="s">
        <v>232</v>
      </c>
      <c r="E1228" s="244" t="s">
        <v>21</v>
      </c>
      <c r="F1228" s="245" t="s">
        <v>1548</v>
      </c>
      <c r="G1228" s="243"/>
      <c r="H1228" s="246">
        <v>60.4</v>
      </c>
      <c r="I1228" s="247"/>
      <c r="J1228" s="243"/>
      <c r="K1228" s="243"/>
      <c r="L1228" s="248"/>
      <c r="M1228" s="249"/>
      <c r="N1228" s="250"/>
      <c r="O1228" s="250"/>
      <c r="P1228" s="250"/>
      <c r="Q1228" s="250"/>
      <c r="R1228" s="250"/>
      <c r="S1228" s="250"/>
      <c r="T1228" s="251"/>
      <c r="AT1228" s="252" t="s">
        <v>232</v>
      </c>
      <c r="AU1228" s="252" t="s">
        <v>84</v>
      </c>
      <c r="AV1228" s="13" t="s">
        <v>84</v>
      </c>
      <c r="AW1228" s="13" t="s">
        <v>35</v>
      </c>
      <c r="AX1228" s="13" t="s">
        <v>75</v>
      </c>
      <c r="AY1228" s="252" t="s">
        <v>221</v>
      </c>
    </row>
    <row r="1229" spans="2:51" s="12" customFormat="1" ht="12">
      <c r="B1229" s="232"/>
      <c r="C1229" s="233"/>
      <c r="D1229" s="229" t="s">
        <v>232</v>
      </c>
      <c r="E1229" s="234" t="s">
        <v>21</v>
      </c>
      <c r="F1229" s="235" t="s">
        <v>1549</v>
      </c>
      <c r="G1229" s="233"/>
      <c r="H1229" s="234" t="s">
        <v>21</v>
      </c>
      <c r="I1229" s="236"/>
      <c r="J1229" s="233"/>
      <c r="K1229" s="233"/>
      <c r="L1229" s="237"/>
      <c r="M1229" s="238"/>
      <c r="N1229" s="239"/>
      <c r="O1229" s="239"/>
      <c r="P1229" s="239"/>
      <c r="Q1229" s="239"/>
      <c r="R1229" s="239"/>
      <c r="S1229" s="239"/>
      <c r="T1229" s="240"/>
      <c r="AT1229" s="241" t="s">
        <v>232</v>
      </c>
      <c r="AU1229" s="241" t="s">
        <v>84</v>
      </c>
      <c r="AV1229" s="12" t="s">
        <v>82</v>
      </c>
      <c r="AW1229" s="12" t="s">
        <v>35</v>
      </c>
      <c r="AX1229" s="12" t="s">
        <v>75</v>
      </c>
      <c r="AY1229" s="241" t="s">
        <v>221</v>
      </c>
    </row>
    <row r="1230" spans="2:51" s="13" customFormat="1" ht="12">
      <c r="B1230" s="242"/>
      <c r="C1230" s="243"/>
      <c r="D1230" s="229" t="s">
        <v>232</v>
      </c>
      <c r="E1230" s="244" t="s">
        <v>21</v>
      </c>
      <c r="F1230" s="245" t="s">
        <v>1550</v>
      </c>
      <c r="G1230" s="243"/>
      <c r="H1230" s="246">
        <v>11.76</v>
      </c>
      <c r="I1230" s="247"/>
      <c r="J1230" s="243"/>
      <c r="K1230" s="243"/>
      <c r="L1230" s="248"/>
      <c r="M1230" s="249"/>
      <c r="N1230" s="250"/>
      <c r="O1230" s="250"/>
      <c r="P1230" s="250"/>
      <c r="Q1230" s="250"/>
      <c r="R1230" s="250"/>
      <c r="S1230" s="250"/>
      <c r="T1230" s="251"/>
      <c r="AT1230" s="252" t="s">
        <v>232</v>
      </c>
      <c r="AU1230" s="252" t="s">
        <v>84</v>
      </c>
      <c r="AV1230" s="13" t="s">
        <v>84</v>
      </c>
      <c r="AW1230" s="13" t="s">
        <v>35</v>
      </c>
      <c r="AX1230" s="13" t="s">
        <v>75</v>
      </c>
      <c r="AY1230" s="252" t="s">
        <v>221</v>
      </c>
    </row>
    <row r="1231" spans="2:51" s="13" customFormat="1" ht="12">
      <c r="B1231" s="242"/>
      <c r="C1231" s="243"/>
      <c r="D1231" s="229" t="s">
        <v>232</v>
      </c>
      <c r="E1231" s="244" t="s">
        <v>21</v>
      </c>
      <c r="F1231" s="245" t="s">
        <v>1551</v>
      </c>
      <c r="G1231" s="243"/>
      <c r="H1231" s="246">
        <v>75.36</v>
      </c>
      <c r="I1231" s="247"/>
      <c r="J1231" s="243"/>
      <c r="K1231" s="243"/>
      <c r="L1231" s="248"/>
      <c r="M1231" s="249"/>
      <c r="N1231" s="250"/>
      <c r="O1231" s="250"/>
      <c r="P1231" s="250"/>
      <c r="Q1231" s="250"/>
      <c r="R1231" s="250"/>
      <c r="S1231" s="250"/>
      <c r="T1231" s="251"/>
      <c r="AT1231" s="252" t="s">
        <v>232</v>
      </c>
      <c r="AU1231" s="252" t="s">
        <v>84</v>
      </c>
      <c r="AV1231" s="13" t="s">
        <v>84</v>
      </c>
      <c r="AW1231" s="13" t="s">
        <v>35</v>
      </c>
      <c r="AX1231" s="13" t="s">
        <v>75</v>
      </c>
      <c r="AY1231" s="252" t="s">
        <v>221</v>
      </c>
    </row>
    <row r="1232" spans="2:51" s="12" customFormat="1" ht="12">
      <c r="B1232" s="232"/>
      <c r="C1232" s="233"/>
      <c r="D1232" s="229" t="s">
        <v>232</v>
      </c>
      <c r="E1232" s="234" t="s">
        <v>21</v>
      </c>
      <c r="F1232" s="235" t="s">
        <v>1552</v>
      </c>
      <c r="G1232" s="233"/>
      <c r="H1232" s="234" t="s">
        <v>21</v>
      </c>
      <c r="I1232" s="236"/>
      <c r="J1232" s="233"/>
      <c r="K1232" s="233"/>
      <c r="L1232" s="237"/>
      <c r="M1232" s="238"/>
      <c r="N1232" s="239"/>
      <c r="O1232" s="239"/>
      <c r="P1232" s="239"/>
      <c r="Q1232" s="239"/>
      <c r="R1232" s="239"/>
      <c r="S1232" s="239"/>
      <c r="T1232" s="240"/>
      <c r="AT1232" s="241" t="s">
        <v>232</v>
      </c>
      <c r="AU1232" s="241" t="s">
        <v>84</v>
      </c>
      <c r="AV1232" s="12" t="s">
        <v>82</v>
      </c>
      <c r="AW1232" s="12" t="s">
        <v>35</v>
      </c>
      <c r="AX1232" s="12" t="s">
        <v>75</v>
      </c>
      <c r="AY1232" s="241" t="s">
        <v>221</v>
      </c>
    </row>
    <row r="1233" spans="2:51" s="13" customFormat="1" ht="12">
      <c r="B1233" s="242"/>
      <c r="C1233" s="243"/>
      <c r="D1233" s="229" t="s">
        <v>232</v>
      </c>
      <c r="E1233" s="244" t="s">
        <v>21</v>
      </c>
      <c r="F1233" s="245" t="s">
        <v>1553</v>
      </c>
      <c r="G1233" s="243"/>
      <c r="H1233" s="246">
        <v>12.08</v>
      </c>
      <c r="I1233" s="247"/>
      <c r="J1233" s="243"/>
      <c r="K1233" s="243"/>
      <c r="L1233" s="248"/>
      <c r="M1233" s="249"/>
      <c r="N1233" s="250"/>
      <c r="O1233" s="250"/>
      <c r="P1233" s="250"/>
      <c r="Q1233" s="250"/>
      <c r="R1233" s="250"/>
      <c r="S1233" s="250"/>
      <c r="T1233" s="251"/>
      <c r="AT1233" s="252" t="s">
        <v>232</v>
      </c>
      <c r="AU1233" s="252" t="s">
        <v>84</v>
      </c>
      <c r="AV1233" s="13" t="s">
        <v>84</v>
      </c>
      <c r="AW1233" s="13" t="s">
        <v>35</v>
      </c>
      <c r="AX1233" s="13" t="s">
        <v>75</v>
      </c>
      <c r="AY1233" s="252" t="s">
        <v>221</v>
      </c>
    </row>
    <row r="1234" spans="2:51" s="12" customFormat="1" ht="12">
      <c r="B1234" s="232"/>
      <c r="C1234" s="233"/>
      <c r="D1234" s="229" t="s">
        <v>232</v>
      </c>
      <c r="E1234" s="234" t="s">
        <v>21</v>
      </c>
      <c r="F1234" s="235" t="s">
        <v>1554</v>
      </c>
      <c r="G1234" s="233"/>
      <c r="H1234" s="234" t="s">
        <v>21</v>
      </c>
      <c r="I1234" s="236"/>
      <c r="J1234" s="233"/>
      <c r="K1234" s="233"/>
      <c r="L1234" s="237"/>
      <c r="M1234" s="238"/>
      <c r="N1234" s="239"/>
      <c r="O1234" s="239"/>
      <c r="P1234" s="239"/>
      <c r="Q1234" s="239"/>
      <c r="R1234" s="239"/>
      <c r="S1234" s="239"/>
      <c r="T1234" s="240"/>
      <c r="AT1234" s="241" t="s">
        <v>232</v>
      </c>
      <c r="AU1234" s="241" t="s">
        <v>84</v>
      </c>
      <c r="AV1234" s="12" t="s">
        <v>82</v>
      </c>
      <c r="AW1234" s="12" t="s">
        <v>35</v>
      </c>
      <c r="AX1234" s="12" t="s">
        <v>75</v>
      </c>
      <c r="AY1234" s="241" t="s">
        <v>221</v>
      </c>
    </row>
    <row r="1235" spans="2:51" s="13" customFormat="1" ht="12">
      <c r="B1235" s="242"/>
      <c r="C1235" s="243"/>
      <c r="D1235" s="229" t="s">
        <v>232</v>
      </c>
      <c r="E1235" s="244" t="s">
        <v>21</v>
      </c>
      <c r="F1235" s="245" t="s">
        <v>1555</v>
      </c>
      <c r="G1235" s="243"/>
      <c r="H1235" s="246">
        <v>37.68</v>
      </c>
      <c r="I1235" s="247"/>
      <c r="J1235" s="243"/>
      <c r="K1235" s="243"/>
      <c r="L1235" s="248"/>
      <c r="M1235" s="249"/>
      <c r="N1235" s="250"/>
      <c r="O1235" s="250"/>
      <c r="P1235" s="250"/>
      <c r="Q1235" s="250"/>
      <c r="R1235" s="250"/>
      <c r="S1235" s="250"/>
      <c r="T1235" s="251"/>
      <c r="AT1235" s="252" t="s">
        <v>232</v>
      </c>
      <c r="AU1235" s="252" t="s">
        <v>84</v>
      </c>
      <c r="AV1235" s="13" t="s">
        <v>84</v>
      </c>
      <c r="AW1235" s="13" t="s">
        <v>35</v>
      </c>
      <c r="AX1235" s="13" t="s">
        <v>75</v>
      </c>
      <c r="AY1235" s="252" t="s">
        <v>221</v>
      </c>
    </row>
    <row r="1236" spans="2:51" s="14" customFormat="1" ht="12">
      <c r="B1236" s="253"/>
      <c r="C1236" s="254"/>
      <c r="D1236" s="229" t="s">
        <v>232</v>
      </c>
      <c r="E1236" s="255" t="s">
        <v>21</v>
      </c>
      <c r="F1236" s="256" t="s">
        <v>235</v>
      </c>
      <c r="G1236" s="254"/>
      <c r="H1236" s="257">
        <v>291.26</v>
      </c>
      <c r="I1236" s="258"/>
      <c r="J1236" s="254"/>
      <c r="K1236" s="254"/>
      <c r="L1236" s="259"/>
      <c r="M1236" s="260"/>
      <c r="N1236" s="261"/>
      <c r="O1236" s="261"/>
      <c r="P1236" s="261"/>
      <c r="Q1236" s="261"/>
      <c r="R1236" s="261"/>
      <c r="S1236" s="261"/>
      <c r="T1236" s="262"/>
      <c r="AT1236" s="263" t="s">
        <v>232</v>
      </c>
      <c r="AU1236" s="263" t="s">
        <v>84</v>
      </c>
      <c r="AV1236" s="14" t="s">
        <v>228</v>
      </c>
      <c r="AW1236" s="14" t="s">
        <v>35</v>
      </c>
      <c r="AX1236" s="14" t="s">
        <v>82</v>
      </c>
      <c r="AY1236" s="263" t="s">
        <v>221</v>
      </c>
    </row>
    <row r="1237" spans="2:65" s="1" customFormat="1" ht="22.5" customHeight="1">
      <c r="B1237" s="39"/>
      <c r="C1237" s="217" t="s">
        <v>1556</v>
      </c>
      <c r="D1237" s="217" t="s">
        <v>223</v>
      </c>
      <c r="E1237" s="218" t="s">
        <v>1557</v>
      </c>
      <c r="F1237" s="219" t="s">
        <v>1558</v>
      </c>
      <c r="G1237" s="220" t="s">
        <v>295</v>
      </c>
      <c r="H1237" s="221">
        <v>45.741</v>
      </c>
      <c r="I1237" s="222"/>
      <c r="J1237" s="223">
        <f>ROUND(I1237*H1237,2)</f>
        <v>0</v>
      </c>
      <c r="K1237" s="219" t="s">
        <v>227</v>
      </c>
      <c r="L1237" s="44"/>
      <c r="M1237" s="224" t="s">
        <v>21</v>
      </c>
      <c r="N1237" s="225" t="s">
        <v>46</v>
      </c>
      <c r="O1237" s="80"/>
      <c r="P1237" s="226">
        <f>O1237*H1237</f>
        <v>0</v>
      </c>
      <c r="Q1237" s="226">
        <v>0</v>
      </c>
      <c r="R1237" s="226">
        <f>Q1237*H1237</f>
        <v>0</v>
      </c>
      <c r="S1237" s="226">
        <v>0</v>
      </c>
      <c r="T1237" s="227">
        <f>S1237*H1237</f>
        <v>0</v>
      </c>
      <c r="AR1237" s="18" t="s">
        <v>350</v>
      </c>
      <c r="AT1237" s="18" t="s">
        <v>223</v>
      </c>
      <c r="AU1237" s="18" t="s">
        <v>84</v>
      </c>
      <c r="AY1237" s="18" t="s">
        <v>221</v>
      </c>
      <c r="BE1237" s="228">
        <f>IF(N1237="základní",J1237,0)</f>
        <v>0</v>
      </c>
      <c r="BF1237" s="228">
        <f>IF(N1237="snížená",J1237,0)</f>
        <v>0</v>
      </c>
      <c r="BG1237" s="228">
        <f>IF(N1237="zákl. přenesená",J1237,0)</f>
        <v>0</v>
      </c>
      <c r="BH1237" s="228">
        <f>IF(N1237="sníž. přenesená",J1237,0)</f>
        <v>0</v>
      </c>
      <c r="BI1237" s="228">
        <f>IF(N1237="nulová",J1237,0)</f>
        <v>0</v>
      </c>
      <c r="BJ1237" s="18" t="s">
        <v>82</v>
      </c>
      <c r="BK1237" s="228">
        <f>ROUND(I1237*H1237,2)</f>
        <v>0</v>
      </c>
      <c r="BL1237" s="18" t="s">
        <v>350</v>
      </c>
      <c r="BM1237" s="18" t="s">
        <v>1559</v>
      </c>
    </row>
    <row r="1238" spans="2:47" s="1" customFormat="1" ht="12">
      <c r="B1238" s="39"/>
      <c r="C1238" s="40"/>
      <c r="D1238" s="229" t="s">
        <v>230</v>
      </c>
      <c r="E1238" s="40"/>
      <c r="F1238" s="230" t="s">
        <v>1560</v>
      </c>
      <c r="G1238" s="40"/>
      <c r="H1238" s="40"/>
      <c r="I1238" s="144"/>
      <c r="J1238" s="40"/>
      <c r="K1238" s="40"/>
      <c r="L1238" s="44"/>
      <c r="M1238" s="231"/>
      <c r="N1238" s="80"/>
      <c r="O1238" s="80"/>
      <c r="P1238" s="80"/>
      <c r="Q1238" s="80"/>
      <c r="R1238" s="80"/>
      <c r="S1238" s="80"/>
      <c r="T1238" s="81"/>
      <c r="AT1238" s="18" t="s">
        <v>230</v>
      </c>
      <c r="AU1238" s="18" t="s">
        <v>84</v>
      </c>
    </row>
    <row r="1239" spans="2:63" s="11" customFormat="1" ht="22.8" customHeight="1">
      <c r="B1239" s="201"/>
      <c r="C1239" s="202"/>
      <c r="D1239" s="203" t="s">
        <v>74</v>
      </c>
      <c r="E1239" s="215" t="s">
        <v>1561</v>
      </c>
      <c r="F1239" s="215" t="s">
        <v>1562</v>
      </c>
      <c r="G1239" s="202"/>
      <c r="H1239" s="202"/>
      <c r="I1239" s="205"/>
      <c r="J1239" s="216">
        <f>BK1239</f>
        <v>0</v>
      </c>
      <c r="K1239" s="202"/>
      <c r="L1239" s="207"/>
      <c r="M1239" s="208"/>
      <c r="N1239" s="209"/>
      <c r="O1239" s="209"/>
      <c r="P1239" s="210">
        <f>SUM(P1240:P1285)</f>
        <v>0</v>
      </c>
      <c r="Q1239" s="209"/>
      <c r="R1239" s="210">
        <f>SUM(R1240:R1285)</f>
        <v>0.47758999999999996</v>
      </c>
      <c r="S1239" s="209"/>
      <c r="T1239" s="211">
        <f>SUM(T1240:T1285)</f>
        <v>0</v>
      </c>
      <c r="AR1239" s="212" t="s">
        <v>84</v>
      </c>
      <c r="AT1239" s="213" t="s">
        <v>74</v>
      </c>
      <c r="AU1239" s="213" t="s">
        <v>82</v>
      </c>
      <c r="AY1239" s="212" t="s">
        <v>221</v>
      </c>
      <c r="BK1239" s="214">
        <f>SUM(BK1240:BK1285)</f>
        <v>0</v>
      </c>
    </row>
    <row r="1240" spans="2:65" s="1" customFormat="1" ht="16.5" customHeight="1">
      <c r="B1240" s="39"/>
      <c r="C1240" s="217" t="s">
        <v>1563</v>
      </c>
      <c r="D1240" s="217" t="s">
        <v>223</v>
      </c>
      <c r="E1240" s="218" t="s">
        <v>1564</v>
      </c>
      <c r="F1240" s="219" t="s">
        <v>1565</v>
      </c>
      <c r="G1240" s="220" t="s">
        <v>730</v>
      </c>
      <c r="H1240" s="221">
        <v>20</v>
      </c>
      <c r="I1240" s="222"/>
      <c r="J1240" s="223">
        <f>ROUND(I1240*H1240,2)</f>
        <v>0</v>
      </c>
      <c r="K1240" s="219" t="s">
        <v>227</v>
      </c>
      <c r="L1240" s="44"/>
      <c r="M1240" s="224" t="s">
        <v>21</v>
      </c>
      <c r="N1240" s="225" t="s">
        <v>46</v>
      </c>
      <c r="O1240" s="80"/>
      <c r="P1240" s="226">
        <f>O1240*H1240</f>
        <v>0</v>
      </c>
      <c r="Q1240" s="226">
        <v>0.00219</v>
      </c>
      <c r="R1240" s="226">
        <f>Q1240*H1240</f>
        <v>0.043800000000000006</v>
      </c>
      <c r="S1240" s="226">
        <v>0</v>
      </c>
      <c r="T1240" s="227">
        <f>S1240*H1240</f>
        <v>0</v>
      </c>
      <c r="AR1240" s="18" t="s">
        <v>350</v>
      </c>
      <c r="AT1240" s="18" t="s">
        <v>223</v>
      </c>
      <c r="AU1240" s="18" t="s">
        <v>84</v>
      </c>
      <c r="AY1240" s="18" t="s">
        <v>221</v>
      </c>
      <c r="BE1240" s="228">
        <f>IF(N1240="základní",J1240,0)</f>
        <v>0</v>
      </c>
      <c r="BF1240" s="228">
        <f>IF(N1240="snížená",J1240,0)</f>
        <v>0</v>
      </c>
      <c r="BG1240" s="228">
        <f>IF(N1240="zákl. přenesená",J1240,0)</f>
        <v>0</v>
      </c>
      <c r="BH1240" s="228">
        <f>IF(N1240="sníž. přenesená",J1240,0)</f>
        <v>0</v>
      </c>
      <c r="BI1240" s="228">
        <f>IF(N1240="nulová",J1240,0)</f>
        <v>0</v>
      </c>
      <c r="BJ1240" s="18" t="s">
        <v>82</v>
      </c>
      <c r="BK1240" s="228">
        <f>ROUND(I1240*H1240,2)</f>
        <v>0</v>
      </c>
      <c r="BL1240" s="18" t="s">
        <v>350</v>
      </c>
      <c r="BM1240" s="18" t="s">
        <v>1566</v>
      </c>
    </row>
    <row r="1241" spans="2:47" s="1" customFormat="1" ht="12">
      <c r="B1241" s="39"/>
      <c r="C1241" s="40"/>
      <c r="D1241" s="229" t="s">
        <v>230</v>
      </c>
      <c r="E1241" s="40"/>
      <c r="F1241" s="230" t="s">
        <v>1567</v>
      </c>
      <c r="G1241" s="40"/>
      <c r="H1241" s="40"/>
      <c r="I1241" s="144"/>
      <c r="J1241" s="40"/>
      <c r="K1241" s="40"/>
      <c r="L1241" s="44"/>
      <c r="M1241" s="231"/>
      <c r="N1241" s="80"/>
      <c r="O1241" s="80"/>
      <c r="P1241" s="80"/>
      <c r="Q1241" s="80"/>
      <c r="R1241" s="80"/>
      <c r="S1241" s="80"/>
      <c r="T1241" s="81"/>
      <c r="AT1241" s="18" t="s">
        <v>230</v>
      </c>
      <c r="AU1241" s="18" t="s">
        <v>84</v>
      </c>
    </row>
    <row r="1242" spans="2:51" s="12" customFormat="1" ht="12">
      <c r="B1242" s="232"/>
      <c r="C1242" s="233"/>
      <c r="D1242" s="229" t="s">
        <v>232</v>
      </c>
      <c r="E1242" s="234" t="s">
        <v>21</v>
      </c>
      <c r="F1242" s="235" t="s">
        <v>1568</v>
      </c>
      <c r="G1242" s="233"/>
      <c r="H1242" s="234" t="s">
        <v>21</v>
      </c>
      <c r="I1242" s="236"/>
      <c r="J1242" s="233"/>
      <c r="K1242" s="233"/>
      <c r="L1242" s="237"/>
      <c r="M1242" s="238"/>
      <c r="N1242" s="239"/>
      <c r="O1242" s="239"/>
      <c r="P1242" s="239"/>
      <c r="Q1242" s="239"/>
      <c r="R1242" s="239"/>
      <c r="S1242" s="239"/>
      <c r="T1242" s="240"/>
      <c r="AT1242" s="241" t="s">
        <v>232</v>
      </c>
      <c r="AU1242" s="241" t="s">
        <v>84</v>
      </c>
      <c r="AV1242" s="12" t="s">
        <v>82</v>
      </c>
      <c r="AW1242" s="12" t="s">
        <v>35</v>
      </c>
      <c r="AX1242" s="12" t="s">
        <v>75</v>
      </c>
      <c r="AY1242" s="241" t="s">
        <v>221</v>
      </c>
    </row>
    <row r="1243" spans="2:51" s="13" customFormat="1" ht="12">
      <c r="B1243" s="242"/>
      <c r="C1243" s="243"/>
      <c r="D1243" s="229" t="s">
        <v>232</v>
      </c>
      <c r="E1243" s="244" t="s">
        <v>21</v>
      </c>
      <c r="F1243" s="245" t="s">
        <v>383</v>
      </c>
      <c r="G1243" s="243"/>
      <c r="H1243" s="246">
        <v>20</v>
      </c>
      <c r="I1243" s="247"/>
      <c r="J1243" s="243"/>
      <c r="K1243" s="243"/>
      <c r="L1243" s="248"/>
      <c r="M1243" s="249"/>
      <c r="N1243" s="250"/>
      <c r="O1243" s="250"/>
      <c r="P1243" s="250"/>
      <c r="Q1243" s="250"/>
      <c r="R1243" s="250"/>
      <c r="S1243" s="250"/>
      <c r="T1243" s="251"/>
      <c r="AT1243" s="252" t="s">
        <v>232</v>
      </c>
      <c r="AU1243" s="252" t="s">
        <v>84</v>
      </c>
      <c r="AV1243" s="13" t="s">
        <v>84</v>
      </c>
      <c r="AW1243" s="13" t="s">
        <v>35</v>
      </c>
      <c r="AX1243" s="13" t="s">
        <v>75</v>
      </c>
      <c r="AY1243" s="252" t="s">
        <v>221</v>
      </c>
    </row>
    <row r="1244" spans="2:51" s="14" customFormat="1" ht="12">
      <c r="B1244" s="253"/>
      <c r="C1244" s="254"/>
      <c r="D1244" s="229" t="s">
        <v>232</v>
      </c>
      <c r="E1244" s="255" t="s">
        <v>21</v>
      </c>
      <c r="F1244" s="256" t="s">
        <v>235</v>
      </c>
      <c r="G1244" s="254"/>
      <c r="H1244" s="257">
        <v>20</v>
      </c>
      <c r="I1244" s="258"/>
      <c r="J1244" s="254"/>
      <c r="K1244" s="254"/>
      <c r="L1244" s="259"/>
      <c r="M1244" s="260"/>
      <c r="N1244" s="261"/>
      <c r="O1244" s="261"/>
      <c r="P1244" s="261"/>
      <c r="Q1244" s="261"/>
      <c r="R1244" s="261"/>
      <c r="S1244" s="261"/>
      <c r="T1244" s="262"/>
      <c r="AT1244" s="263" t="s">
        <v>232</v>
      </c>
      <c r="AU1244" s="263" t="s">
        <v>84</v>
      </c>
      <c r="AV1244" s="14" t="s">
        <v>228</v>
      </c>
      <c r="AW1244" s="14" t="s">
        <v>35</v>
      </c>
      <c r="AX1244" s="14" t="s">
        <v>82</v>
      </c>
      <c r="AY1244" s="263" t="s">
        <v>221</v>
      </c>
    </row>
    <row r="1245" spans="2:65" s="1" customFormat="1" ht="16.5" customHeight="1">
      <c r="B1245" s="39"/>
      <c r="C1245" s="217" t="s">
        <v>1569</v>
      </c>
      <c r="D1245" s="217" t="s">
        <v>223</v>
      </c>
      <c r="E1245" s="218" t="s">
        <v>1570</v>
      </c>
      <c r="F1245" s="219" t="s">
        <v>1571</v>
      </c>
      <c r="G1245" s="220" t="s">
        <v>903</v>
      </c>
      <c r="H1245" s="221">
        <v>1</v>
      </c>
      <c r="I1245" s="222"/>
      <c r="J1245" s="223">
        <f>ROUND(I1245*H1245,2)</f>
        <v>0</v>
      </c>
      <c r="K1245" s="219" t="s">
        <v>365</v>
      </c>
      <c r="L1245" s="44"/>
      <c r="M1245" s="224" t="s">
        <v>21</v>
      </c>
      <c r="N1245" s="225" t="s">
        <v>46</v>
      </c>
      <c r="O1245" s="80"/>
      <c r="P1245" s="226">
        <f>O1245*H1245</f>
        <v>0</v>
      </c>
      <c r="Q1245" s="226">
        <v>0</v>
      </c>
      <c r="R1245" s="226">
        <f>Q1245*H1245</f>
        <v>0</v>
      </c>
      <c r="S1245" s="226">
        <v>0</v>
      </c>
      <c r="T1245" s="227">
        <f>S1245*H1245</f>
        <v>0</v>
      </c>
      <c r="AR1245" s="18" t="s">
        <v>350</v>
      </c>
      <c r="AT1245" s="18" t="s">
        <v>223</v>
      </c>
      <c r="AU1245" s="18" t="s">
        <v>84</v>
      </c>
      <c r="AY1245" s="18" t="s">
        <v>221</v>
      </c>
      <c r="BE1245" s="228">
        <f>IF(N1245="základní",J1245,0)</f>
        <v>0</v>
      </c>
      <c r="BF1245" s="228">
        <f>IF(N1245="snížená",J1245,0)</f>
        <v>0</v>
      </c>
      <c r="BG1245" s="228">
        <f>IF(N1245="zákl. přenesená",J1245,0)</f>
        <v>0</v>
      </c>
      <c r="BH1245" s="228">
        <f>IF(N1245="sníž. přenesená",J1245,0)</f>
        <v>0</v>
      </c>
      <c r="BI1245" s="228">
        <f>IF(N1245="nulová",J1245,0)</f>
        <v>0</v>
      </c>
      <c r="BJ1245" s="18" t="s">
        <v>82</v>
      </c>
      <c r="BK1245" s="228">
        <f>ROUND(I1245*H1245,2)</f>
        <v>0</v>
      </c>
      <c r="BL1245" s="18" t="s">
        <v>350</v>
      </c>
      <c r="BM1245" s="18" t="s">
        <v>1572</v>
      </c>
    </row>
    <row r="1246" spans="2:65" s="1" customFormat="1" ht="16.5" customHeight="1">
      <c r="B1246" s="39"/>
      <c r="C1246" s="217" t="s">
        <v>1573</v>
      </c>
      <c r="D1246" s="217" t="s">
        <v>223</v>
      </c>
      <c r="E1246" s="218" t="s">
        <v>1574</v>
      </c>
      <c r="F1246" s="219" t="s">
        <v>1575</v>
      </c>
      <c r="G1246" s="220" t="s">
        <v>730</v>
      </c>
      <c r="H1246" s="221">
        <v>15</v>
      </c>
      <c r="I1246" s="222"/>
      <c r="J1246" s="223">
        <f>ROUND(I1246*H1246,2)</f>
        <v>0</v>
      </c>
      <c r="K1246" s="219" t="s">
        <v>227</v>
      </c>
      <c r="L1246" s="44"/>
      <c r="M1246" s="224" t="s">
        <v>21</v>
      </c>
      <c r="N1246" s="225" t="s">
        <v>46</v>
      </c>
      <c r="O1246" s="80"/>
      <c r="P1246" s="226">
        <f>O1246*H1246</f>
        <v>0</v>
      </c>
      <c r="Q1246" s="226">
        <v>0.00439</v>
      </c>
      <c r="R1246" s="226">
        <f>Q1246*H1246</f>
        <v>0.06584999999999999</v>
      </c>
      <c r="S1246" s="226">
        <v>0</v>
      </c>
      <c r="T1246" s="227">
        <f>S1246*H1246</f>
        <v>0</v>
      </c>
      <c r="AR1246" s="18" t="s">
        <v>350</v>
      </c>
      <c r="AT1246" s="18" t="s">
        <v>223</v>
      </c>
      <c r="AU1246" s="18" t="s">
        <v>84</v>
      </c>
      <c r="AY1246" s="18" t="s">
        <v>221</v>
      </c>
      <c r="BE1246" s="228">
        <f>IF(N1246="základní",J1246,0)</f>
        <v>0</v>
      </c>
      <c r="BF1246" s="228">
        <f>IF(N1246="snížená",J1246,0)</f>
        <v>0</v>
      </c>
      <c r="BG1246" s="228">
        <f>IF(N1246="zákl. přenesená",J1246,0)</f>
        <v>0</v>
      </c>
      <c r="BH1246" s="228">
        <f>IF(N1246="sníž. přenesená",J1246,0)</f>
        <v>0</v>
      </c>
      <c r="BI1246" s="228">
        <f>IF(N1246="nulová",J1246,0)</f>
        <v>0</v>
      </c>
      <c r="BJ1246" s="18" t="s">
        <v>82</v>
      </c>
      <c r="BK1246" s="228">
        <f>ROUND(I1246*H1246,2)</f>
        <v>0</v>
      </c>
      <c r="BL1246" s="18" t="s">
        <v>350</v>
      </c>
      <c r="BM1246" s="18" t="s">
        <v>1576</v>
      </c>
    </row>
    <row r="1247" spans="2:47" s="1" customFormat="1" ht="12">
      <c r="B1247" s="39"/>
      <c r="C1247" s="40"/>
      <c r="D1247" s="229" t="s">
        <v>230</v>
      </c>
      <c r="E1247" s="40"/>
      <c r="F1247" s="230" t="s">
        <v>1577</v>
      </c>
      <c r="G1247" s="40"/>
      <c r="H1247" s="40"/>
      <c r="I1247" s="144"/>
      <c r="J1247" s="40"/>
      <c r="K1247" s="40"/>
      <c r="L1247" s="44"/>
      <c r="M1247" s="231"/>
      <c r="N1247" s="80"/>
      <c r="O1247" s="80"/>
      <c r="P1247" s="80"/>
      <c r="Q1247" s="80"/>
      <c r="R1247" s="80"/>
      <c r="S1247" s="80"/>
      <c r="T1247" s="81"/>
      <c r="AT1247" s="18" t="s">
        <v>230</v>
      </c>
      <c r="AU1247" s="18" t="s">
        <v>84</v>
      </c>
    </row>
    <row r="1248" spans="2:51" s="12" customFormat="1" ht="12">
      <c r="B1248" s="232"/>
      <c r="C1248" s="233"/>
      <c r="D1248" s="229" t="s">
        <v>232</v>
      </c>
      <c r="E1248" s="234" t="s">
        <v>21</v>
      </c>
      <c r="F1248" s="235" t="s">
        <v>1578</v>
      </c>
      <c r="G1248" s="233"/>
      <c r="H1248" s="234" t="s">
        <v>21</v>
      </c>
      <c r="I1248" s="236"/>
      <c r="J1248" s="233"/>
      <c r="K1248" s="233"/>
      <c r="L1248" s="237"/>
      <c r="M1248" s="238"/>
      <c r="N1248" s="239"/>
      <c r="O1248" s="239"/>
      <c r="P1248" s="239"/>
      <c r="Q1248" s="239"/>
      <c r="R1248" s="239"/>
      <c r="S1248" s="239"/>
      <c r="T1248" s="240"/>
      <c r="AT1248" s="241" t="s">
        <v>232</v>
      </c>
      <c r="AU1248" s="241" t="s">
        <v>84</v>
      </c>
      <c r="AV1248" s="12" t="s">
        <v>82</v>
      </c>
      <c r="AW1248" s="12" t="s">
        <v>35</v>
      </c>
      <c r="AX1248" s="12" t="s">
        <v>75</v>
      </c>
      <c r="AY1248" s="241" t="s">
        <v>221</v>
      </c>
    </row>
    <row r="1249" spans="2:51" s="13" customFormat="1" ht="12">
      <c r="B1249" s="242"/>
      <c r="C1249" s="243"/>
      <c r="D1249" s="229" t="s">
        <v>232</v>
      </c>
      <c r="E1249" s="244" t="s">
        <v>21</v>
      </c>
      <c r="F1249" s="245" t="s">
        <v>8</v>
      </c>
      <c r="G1249" s="243"/>
      <c r="H1249" s="246">
        <v>15</v>
      </c>
      <c r="I1249" s="247"/>
      <c r="J1249" s="243"/>
      <c r="K1249" s="243"/>
      <c r="L1249" s="248"/>
      <c r="M1249" s="249"/>
      <c r="N1249" s="250"/>
      <c r="O1249" s="250"/>
      <c r="P1249" s="250"/>
      <c r="Q1249" s="250"/>
      <c r="R1249" s="250"/>
      <c r="S1249" s="250"/>
      <c r="T1249" s="251"/>
      <c r="AT1249" s="252" t="s">
        <v>232</v>
      </c>
      <c r="AU1249" s="252" t="s">
        <v>84</v>
      </c>
      <c r="AV1249" s="13" t="s">
        <v>84</v>
      </c>
      <c r="AW1249" s="13" t="s">
        <v>35</v>
      </c>
      <c r="AX1249" s="13" t="s">
        <v>75</v>
      </c>
      <c r="AY1249" s="252" t="s">
        <v>221</v>
      </c>
    </row>
    <row r="1250" spans="2:51" s="14" customFormat="1" ht="12">
      <c r="B1250" s="253"/>
      <c r="C1250" s="254"/>
      <c r="D1250" s="229" t="s">
        <v>232</v>
      </c>
      <c r="E1250" s="255" t="s">
        <v>21</v>
      </c>
      <c r="F1250" s="256" t="s">
        <v>235</v>
      </c>
      <c r="G1250" s="254"/>
      <c r="H1250" s="257">
        <v>15</v>
      </c>
      <c r="I1250" s="258"/>
      <c r="J1250" s="254"/>
      <c r="K1250" s="254"/>
      <c r="L1250" s="259"/>
      <c r="M1250" s="260"/>
      <c r="N1250" s="261"/>
      <c r="O1250" s="261"/>
      <c r="P1250" s="261"/>
      <c r="Q1250" s="261"/>
      <c r="R1250" s="261"/>
      <c r="S1250" s="261"/>
      <c r="T1250" s="262"/>
      <c r="AT1250" s="263" t="s">
        <v>232</v>
      </c>
      <c r="AU1250" s="263" t="s">
        <v>84</v>
      </c>
      <c r="AV1250" s="14" t="s">
        <v>228</v>
      </c>
      <c r="AW1250" s="14" t="s">
        <v>35</v>
      </c>
      <c r="AX1250" s="14" t="s">
        <v>82</v>
      </c>
      <c r="AY1250" s="263" t="s">
        <v>221</v>
      </c>
    </row>
    <row r="1251" spans="2:65" s="1" customFormat="1" ht="16.5" customHeight="1">
      <c r="B1251" s="39"/>
      <c r="C1251" s="217" t="s">
        <v>1579</v>
      </c>
      <c r="D1251" s="217" t="s">
        <v>223</v>
      </c>
      <c r="E1251" s="218" t="s">
        <v>1580</v>
      </c>
      <c r="F1251" s="219" t="s">
        <v>1581</v>
      </c>
      <c r="G1251" s="220" t="s">
        <v>730</v>
      </c>
      <c r="H1251" s="221">
        <v>9</v>
      </c>
      <c r="I1251" s="222"/>
      <c r="J1251" s="223">
        <f>ROUND(I1251*H1251,2)</f>
        <v>0</v>
      </c>
      <c r="K1251" s="219" t="s">
        <v>227</v>
      </c>
      <c r="L1251" s="44"/>
      <c r="M1251" s="224" t="s">
        <v>21</v>
      </c>
      <c r="N1251" s="225" t="s">
        <v>46</v>
      </c>
      <c r="O1251" s="80"/>
      <c r="P1251" s="226">
        <f>O1251*H1251</f>
        <v>0</v>
      </c>
      <c r="Q1251" s="226">
        <v>0.00218</v>
      </c>
      <c r="R1251" s="226">
        <f>Q1251*H1251</f>
        <v>0.019620000000000002</v>
      </c>
      <c r="S1251" s="226">
        <v>0</v>
      </c>
      <c r="T1251" s="227">
        <f>S1251*H1251</f>
        <v>0</v>
      </c>
      <c r="AR1251" s="18" t="s">
        <v>350</v>
      </c>
      <c r="AT1251" s="18" t="s">
        <v>223</v>
      </c>
      <c r="AU1251" s="18" t="s">
        <v>84</v>
      </c>
      <c r="AY1251" s="18" t="s">
        <v>221</v>
      </c>
      <c r="BE1251" s="228">
        <f>IF(N1251="základní",J1251,0)</f>
        <v>0</v>
      </c>
      <c r="BF1251" s="228">
        <f>IF(N1251="snížená",J1251,0)</f>
        <v>0</v>
      </c>
      <c r="BG1251" s="228">
        <f>IF(N1251="zákl. přenesená",J1251,0)</f>
        <v>0</v>
      </c>
      <c r="BH1251" s="228">
        <f>IF(N1251="sníž. přenesená",J1251,0)</f>
        <v>0</v>
      </c>
      <c r="BI1251" s="228">
        <f>IF(N1251="nulová",J1251,0)</f>
        <v>0</v>
      </c>
      <c r="BJ1251" s="18" t="s">
        <v>82</v>
      </c>
      <c r="BK1251" s="228">
        <f>ROUND(I1251*H1251,2)</f>
        <v>0</v>
      </c>
      <c r="BL1251" s="18" t="s">
        <v>350</v>
      </c>
      <c r="BM1251" s="18" t="s">
        <v>1582</v>
      </c>
    </row>
    <row r="1252" spans="2:47" s="1" customFormat="1" ht="12">
      <c r="B1252" s="39"/>
      <c r="C1252" s="40"/>
      <c r="D1252" s="229" t="s">
        <v>230</v>
      </c>
      <c r="E1252" s="40"/>
      <c r="F1252" s="230" t="s">
        <v>1577</v>
      </c>
      <c r="G1252" s="40"/>
      <c r="H1252" s="40"/>
      <c r="I1252" s="144"/>
      <c r="J1252" s="40"/>
      <c r="K1252" s="40"/>
      <c r="L1252" s="44"/>
      <c r="M1252" s="231"/>
      <c r="N1252" s="80"/>
      <c r="O1252" s="80"/>
      <c r="P1252" s="80"/>
      <c r="Q1252" s="80"/>
      <c r="R1252" s="80"/>
      <c r="S1252" s="80"/>
      <c r="T1252" s="81"/>
      <c r="AT1252" s="18" t="s">
        <v>230</v>
      </c>
      <c r="AU1252" s="18" t="s">
        <v>84</v>
      </c>
    </row>
    <row r="1253" spans="2:51" s="12" customFormat="1" ht="12">
      <c r="B1253" s="232"/>
      <c r="C1253" s="233"/>
      <c r="D1253" s="229" t="s">
        <v>232</v>
      </c>
      <c r="E1253" s="234" t="s">
        <v>21</v>
      </c>
      <c r="F1253" s="235" t="s">
        <v>1583</v>
      </c>
      <c r="G1253" s="233"/>
      <c r="H1253" s="234" t="s">
        <v>21</v>
      </c>
      <c r="I1253" s="236"/>
      <c r="J1253" s="233"/>
      <c r="K1253" s="233"/>
      <c r="L1253" s="237"/>
      <c r="M1253" s="238"/>
      <c r="N1253" s="239"/>
      <c r="O1253" s="239"/>
      <c r="P1253" s="239"/>
      <c r="Q1253" s="239"/>
      <c r="R1253" s="239"/>
      <c r="S1253" s="239"/>
      <c r="T1253" s="240"/>
      <c r="AT1253" s="241" t="s">
        <v>232</v>
      </c>
      <c r="AU1253" s="241" t="s">
        <v>84</v>
      </c>
      <c r="AV1253" s="12" t="s">
        <v>82</v>
      </c>
      <c r="AW1253" s="12" t="s">
        <v>35</v>
      </c>
      <c r="AX1253" s="12" t="s">
        <v>75</v>
      </c>
      <c r="AY1253" s="241" t="s">
        <v>221</v>
      </c>
    </row>
    <row r="1254" spans="2:51" s="13" customFormat="1" ht="12">
      <c r="B1254" s="242"/>
      <c r="C1254" s="243"/>
      <c r="D1254" s="229" t="s">
        <v>232</v>
      </c>
      <c r="E1254" s="244" t="s">
        <v>21</v>
      </c>
      <c r="F1254" s="245" t="s">
        <v>287</v>
      </c>
      <c r="G1254" s="243"/>
      <c r="H1254" s="246">
        <v>9</v>
      </c>
      <c r="I1254" s="247"/>
      <c r="J1254" s="243"/>
      <c r="K1254" s="243"/>
      <c r="L1254" s="248"/>
      <c r="M1254" s="249"/>
      <c r="N1254" s="250"/>
      <c r="O1254" s="250"/>
      <c r="P1254" s="250"/>
      <c r="Q1254" s="250"/>
      <c r="R1254" s="250"/>
      <c r="S1254" s="250"/>
      <c r="T1254" s="251"/>
      <c r="AT1254" s="252" t="s">
        <v>232</v>
      </c>
      <c r="AU1254" s="252" t="s">
        <v>84</v>
      </c>
      <c r="AV1254" s="13" t="s">
        <v>84</v>
      </c>
      <c r="AW1254" s="13" t="s">
        <v>35</v>
      </c>
      <c r="AX1254" s="13" t="s">
        <v>75</v>
      </c>
      <c r="AY1254" s="252" t="s">
        <v>221</v>
      </c>
    </row>
    <row r="1255" spans="2:51" s="14" customFormat="1" ht="12">
      <c r="B1255" s="253"/>
      <c r="C1255" s="254"/>
      <c r="D1255" s="229" t="s">
        <v>232</v>
      </c>
      <c r="E1255" s="255" t="s">
        <v>21</v>
      </c>
      <c r="F1255" s="256" t="s">
        <v>235</v>
      </c>
      <c r="G1255" s="254"/>
      <c r="H1255" s="257">
        <v>9</v>
      </c>
      <c r="I1255" s="258"/>
      <c r="J1255" s="254"/>
      <c r="K1255" s="254"/>
      <c r="L1255" s="259"/>
      <c r="M1255" s="260"/>
      <c r="N1255" s="261"/>
      <c r="O1255" s="261"/>
      <c r="P1255" s="261"/>
      <c r="Q1255" s="261"/>
      <c r="R1255" s="261"/>
      <c r="S1255" s="261"/>
      <c r="T1255" s="262"/>
      <c r="AT1255" s="263" t="s">
        <v>232</v>
      </c>
      <c r="AU1255" s="263" t="s">
        <v>84</v>
      </c>
      <c r="AV1255" s="14" t="s">
        <v>228</v>
      </c>
      <c r="AW1255" s="14" t="s">
        <v>35</v>
      </c>
      <c r="AX1255" s="14" t="s">
        <v>82</v>
      </c>
      <c r="AY1255" s="263" t="s">
        <v>221</v>
      </c>
    </row>
    <row r="1256" spans="2:65" s="1" customFormat="1" ht="22.5" customHeight="1">
      <c r="B1256" s="39"/>
      <c r="C1256" s="217" t="s">
        <v>1584</v>
      </c>
      <c r="D1256" s="217" t="s">
        <v>223</v>
      </c>
      <c r="E1256" s="218" t="s">
        <v>1585</v>
      </c>
      <c r="F1256" s="219" t="s">
        <v>1586</v>
      </c>
      <c r="G1256" s="220" t="s">
        <v>730</v>
      </c>
      <c r="H1256" s="221">
        <v>10</v>
      </c>
      <c r="I1256" s="222"/>
      <c r="J1256" s="223">
        <f>ROUND(I1256*H1256,2)</f>
        <v>0</v>
      </c>
      <c r="K1256" s="219" t="s">
        <v>227</v>
      </c>
      <c r="L1256" s="44"/>
      <c r="M1256" s="224" t="s">
        <v>21</v>
      </c>
      <c r="N1256" s="225" t="s">
        <v>46</v>
      </c>
      <c r="O1256" s="80"/>
      <c r="P1256" s="226">
        <f>O1256*H1256</f>
        <v>0</v>
      </c>
      <c r="Q1256" s="226">
        <v>0.00584</v>
      </c>
      <c r="R1256" s="226">
        <f>Q1256*H1256</f>
        <v>0.058399999999999994</v>
      </c>
      <c r="S1256" s="226">
        <v>0</v>
      </c>
      <c r="T1256" s="227">
        <f>S1256*H1256</f>
        <v>0</v>
      </c>
      <c r="AR1256" s="18" t="s">
        <v>350</v>
      </c>
      <c r="AT1256" s="18" t="s">
        <v>223</v>
      </c>
      <c r="AU1256" s="18" t="s">
        <v>84</v>
      </c>
      <c r="AY1256" s="18" t="s">
        <v>221</v>
      </c>
      <c r="BE1256" s="228">
        <f>IF(N1256="základní",J1256,0)</f>
        <v>0</v>
      </c>
      <c r="BF1256" s="228">
        <f>IF(N1256="snížená",J1256,0)</f>
        <v>0</v>
      </c>
      <c r="BG1256" s="228">
        <f>IF(N1256="zákl. přenesená",J1256,0)</f>
        <v>0</v>
      </c>
      <c r="BH1256" s="228">
        <f>IF(N1256="sníž. přenesená",J1256,0)</f>
        <v>0</v>
      </c>
      <c r="BI1256" s="228">
        <f>IF(N1256="nulová",J1256,0)</f>
        <v>0</v>
      </c>
      <c r="BJ1256" s="18" t="s">
        <v>82</v>
      </c>
      <c r="BK1256" s="228">
        <f>ROUND(I1256*H1256,2)</f>
        <v>0</v>
      </c>
      <c r="BL1256" s="18" t="s">
        <v>350</v>
      </c>
      <c r="BM1256" s="18" t="s">
        <v>1587</v>
      </c>
    </row>
    <row r="1257" spans="2:51" s="12" customFormat="1" ht="12">
      <c r="B1257" s="232"/>
      <c r="C1257" s="233"/>
      <c r="D1257" s="229" t="s">
        <v>232</v>
      </c>
      <c r="E1257" s="234" t="s">
        <v>21</v>
      </c>
      <c r="F1257" s="235" t="s">
        <v>1588</v>
      </c>
      <c r="G1257" s="233"/>
      <c r="H1257" s="234" t="s">
        <v>21</v>
      </c>
      <c r="I1257" s="236"/>
      <c r="J1257" s="233"/>
      <c r="K1257" s="233"/>
      <c r="L1257" s="237"/>
      <c r="M1257" s="238"/>
      <c r="N1257" s="239"/>
      <c r="O1257" s="239"/>
      <c r="P1257" s="239"/>
      <c r="Q1257" s="239"/>
      <c r="R1257" s="239"/>
      <c r="S1257" s="239"/>
      <c r="T1257" s="240"/>
      <c r="AT1257" s="241" t="s">
        <v>232</v>
      </c>
      <c r="AU1257" s="241" t="s">
        <v>84</v>
      </c>
      <c r="AV1257" s="12" t="s">
        <v>82</v>
      </c>
      <c r="AW1257" s="12" t="s">
        <v>35</v>
      </c>
      <c r="AX1257" s="12" t="s">
        <v>75</v>
      </c>
      <c r="AY1257" s="241" t="s">
        <v>221</v>
      </c>
    </row>
    <row r="1258" spans="2:51" s="13" customFormat="1" ht="12">
      <c r="B1258" s="242"/>
      <c r="C1258" s="243"/>
      <c r="D1258" s="229" t="s">
        <v>232</v>
      </c>
      <c r="E1258" s="244" t="s">
        <v>21</v>
      </c>
      <c r="F1258" s="245" t="s">
        <v>292</v>
      </c>
      <c r="G1258" s="243"/>
      <c r="H1258" s="246">
        <v>10</v>
      </c>
      <c r="I1258" s="247"/>
      <c r="J1258" s="243"/>
      <c r="K1258" s="243"/>
      <c r="L1258" s="248"/>
      <c r="M1258" s="249"/>
      <c r="N1258" s="250"/>
      <c r="O1258" s="250"/>
      <c r="P1258" s="250"/>
      <c r="Q1258" s="250"/>
      <c r="R1258" s="250"/>
      <c r="S1258" s="250"/>
      <c r="T1258" s="251"/>
      <c r="AT1258" s="252" t="s">
        <v>232</v>
      </c>
      <c r="AU1258" s="252" t="s">
        <v>84</v>
      </c>
      <c r="AV1258" s="13" t="s">
        <v>84</v>
      </c>
      <c r="AW1258" s="13" t="s">
        <v>35</v>
      </c>
      <c r="AX1258" s="13" t="s">
        <v>75</v>
      </c>
      <c r="AY1258" s="252" t="s">
        <v>221</v>
      </c>
    </row>
    <row r="1259" spans="2:51" s="14" customFormat="1" ht="12">
      <c r="B1259" s="253"/>
      <c r="C1259" s="254"/>
      <c r="D1259" s="229" t="s">
        <v>232</v>
      </c>
      <c r="E1259" s="255" t="s">
        <v>21</v>
      </c>
      <c r="F1259" s="256" t="s">
        <v>235</v>
      </c>
      <c r="G1259" s="254"/>
      <c r="H1259" s="257">
        <v>10</v>
      </c>
      <c r="I1259" s="258"/>
      <c r="J1259" s="254"/>
      <c r="K1259" s="254"/>
      <c r="L1259" s="259"/>
      <c r="M1259" s="260"/>
      <c r="N1259" s="261"/>
      <c r="O1259" s="261"/>
      <c r="P1259" s="261"/>
      <c r="Q1259" s="261"/>
      <c r="R1259" s="261"/>
      <c r="S1259" s="261"/>
      <c r="T1259" s="262"/>
      <c r="AT1259" s="263" t="s">
        <v>232</v>
      </c>
      <c r="AU1259" s="263" t="s">
        <v>84</v>
      </c>
      <c r="AV1259" s="14" t="s">
        <v>228</v>
      </c>
      <c r="AW1259" s="14" t="s">
        <v>35</v>
      </c>
      <c r="AX1259" s="14" t="s">
        <v>82</v>
      </c>
      <c r="AY1259" s="263" t="s">
        <v>221</v>
      </c>
    </row>
    <row r="1260" spans="2:65" s="1" customFormat="1" ht="16.5" customHeight="1">
      <c r="B1260" s="39"/>
      <c r="C1260" s="217" t="s">
        <v>1589</v>
      </c>
      <c r="D1260" s="217" t="s">
        <v>223</v>
      </c>
      <c r="E1260" s="218" t="s">
        <v>1590</v>
      </c>
      <c r="F1260" s="219" t="s">
        <v>1591</v>
      </c>
      <c r="G1260" s="220" t="s">
        <v>421</v>
      </c>
      <c r="H1260" s="221">
        <v>5</v>
      </c>
      <c r="I1260" s="222"/>
      <c r="J1260" s="223">
        <f>ROUND(I1260*H1260,2)</f>
        <v>0</v>
      </c>
      <c r="K1260" s="219" t="s">
        <v>227</v>
      </c>
      <c r="L1260" s="44"/>
      <c r="M1260" s="224" t="s">
        <v>21</v>
      </c>
      <c r="N1260" s="225" t="s">
        <v>46</v>
      </c>
      <c r="O1260" s="80"/>
      <c r="P1260" s="226">
        <f>O1260*H1260</f>
        <v>0</v>
      </c>
      <c r="Q1260" s="226">
        <v>0</v>
      </c>
      <c r="R1260" s="226">
        <f>Q1260*H1260</f>
        <v>0</v>
      </c>
      <c r="S1260" s="226">
        <v>0</v>
      </c>
      <c r="T1260" s="227">
        <f>S1260*H1260</f>
        <v>0</v>
      </c>
      <c r="AR1260" s="18" t="s">
        <v>350</v>
      </c>
      <c r="AT1260" s="18" t="s">
        <v>223</v>
      </c>
      <c r="AU1260" s="18" t="s">
        <v>84</v>
      </c>
      <c r="AY1260" s="18" t="s">
        <v>221</v>
      </c>
      <c r="BE1260" s="228">
        <f>IF(N1260="základní",J1260,0)</f>
        <v>0</v>
      </c>
      <c r="BF1260" s="228">
        <f>IF(N1260="snížená",J1260,0)</f>
        <v>0</v>
      </c>
      <c r="BG1260" s="228">
        <f>IF(N1260="zákl. přenesená",J1260,0)</f>
        <v>0</v>
      </c>
      <c r="BH1260" s="228">
        <f>IF(N1260="sníž. přenesená",J1260,0)</f>
        <v>0</v>
      </c>
      <c r="BI1260" s="228">
        <f>IF(N1260="nulová",J1260,0)</f>
        <v>0</v>
      </c>
      <c r="BJ1260" s="18" t="s">
        <v>82</v>
      </c>
      <c r="BK1260" s="228">
        <f>ROUND(I1260*H1260,2)</f>
        <v>0</v>
      </c>
      <c r="BL1260" s="18" t="s">
        <v>350</v>
      </c>
      <c r="BM1260" s="18" t="s">
        <v>1592</v>
      </c>
    </row>
    <row r="1261" spans="2:51" s="12" customFormat="1" ht="12">
      <c r="B1261" s="232"/>
      <c r="C1261" s="233"/>
      <c r="D1261" s="229" t="s">
        <v>232</v>
      </c>
      <c r="E1261" s="234" t="s">
        <v>21</v>
      </c>
      <c r="F1261" s="235" t="s">
        <v>1593</v>
      </c>
      <c r="G1261" s="233"/>
      <c r="H1261" s="234" t="s">
        <v>21</v>
      </c>
      <c r="I1261" s="236"/>
      <c r="J1261" s="233"/>
      <c r="K1261" s="233"/>
      <c r="L1261" s="237"/>
      <c r="M1261" s="238"/>
      <c r="N1261" s="239"/>
      <c r="O1261" s="239"/>
      <c r="P1261" s="239"/>
      <c r="Q1261" s="239"/>
      <c r="R1261" s="239"/>
      <c r="S1261" s="239"/>
      <c r="T1261" s="240"/>
      <c r="AT1261" s="241" t="s">
        <v>232</v>
      </c>
      <c r="AU1261" s="241" t="s">
        <v>84</v>
      </c>
      <c r="AV1261" s="12" t="s">
        <v>82</v>
      </c>
      <c r="AW1261" s="12" t="s">
        <v>35</v>
      </c>
      <c r="AX1261" s="12" t="s">
        <v>75</v>
      </c>
      <c r="AY1261" s="241" t="s">
        <v>221</v>
      </c>
    </row>
    <row r="1262" spans="2:51" s="13" customFormat="1" ht="12">
      <c r="B1262" s="242"/>
      <c r="C1262" s="243"/>
      <c r="D1262" s="229" t="s">
        <v>232</v>
      </c>
      <c r="E1262" s="244" t="s">
        <v>21</v>
      </c>
      <c r="F1262" s="245" t="s">
        <v>267</v>
      </c>
      <c r="G1262" s="243"/>
      <c r="H1262" s="246">
        <v>5</v>
      </c>
      <c r="I1262" s="247"/>
      <c r="J1262" s="243"/>
      <c r="K1262" s="243"/>
      <c r="L1262" s="248"/>
      <c r="M1262" s="249"/>
      <c r="N1262" s="250"/>
      <c r="O1262" s="250"/>
      <c r="P1262" s="250"/>
      <c r="Q1262" s="250"/>
      <c r="R1262" s="250"/>
      <c r="S1262" s="250"/>
      <c r="T1262" s="251"/>
      <c r="AT1262" s="252" t="s">
        <v>232</v>
      </c>
      <c r="AU1262" s="252" t="s">
        <v>84</v>
      </c>
      <c r="AV1262" s="13" t="s">
        <v>84</v>
      </c>
      <c r="AW1262" s="13" t="s">
        <v>35</v>
      </c>
      <c r="AX1262" s="13" t="s">
        <v>75</v>
      </c>
      <c r="AY1262" s="252" t="s">
        <v>221</v>
      </c>
    </row>
    <row r="1263" spans="2:51" s="14" customFormat="1" ht="12">
      <c r="B1263" s="253"/>
      <c r="C1263" s="254"/>
      <c r="D1263" s="229" t="s">
        <v>232</v>
      </c>
      <c r="E1263" s="255" t="s">
        <v>21</v>
      </c>
      <c r="F1263" s="256" t="s">
        <v>235</v>
      </c>
      <c r="G1263" s="254"/>
      <c r="H1263" s="257">
        <v>5</v>
      </c>
      <c r="I1263" s="258"/>
      <c r="J1263" s="254"/>
      <c r="K1263" s="254"/>
      <c r="L1263" s="259"/>
      <c r="M1263" s="260"/>
      <c r="N1263" s="261"/>
      <c r="O1263" s="261"/>
      <c r="P1263" s="261"/>
      <c r="Q1263" s="261"/>
      <c r="R1263" s="261"/>
      <c r="S1263" s="261"/>
      <c r="T1263" s="262"/>
      <c r="AT1263" s="263" t="s">
        <v>232</v>
      </c>
      <c r="AU1263" s="263" t="s">
        <v>84</v>
      </c>
      <c r="AV1263" s="14" t="s">
        <v>228</v>
      </c>
      <c r="AW1263" s="14" t="s">
        <v>35</v>
      </c>
      <c r="AX1263" s="14" t="s">
        <v>82</v>
      </c>
      <c r="AY1263" s="263" t="s">
        <v>221</v>
      </c>
    </row>
    <row r="1264" spans="2:65" s="1" customFormat="1" ht="16.5" customHeight="1">
      <c r="B1264" s="39"/>
      <c r="C1264" s="275" t="s">
        <v>1594</v>
      </c>
      <c r="D1264" s="275" t="s">
        <v>426</v>
      </c>
      <c r="E1264" s="276" t="s">
        <v>1595</v>
      </c>
      <c r="F1264" s="277" t="s">
        <v>1596</v>
      </c>
      <c r="G1264" s="278" t="s">
        <v>421</v>
      </c>
      <c r="H1264" s="279">
        <v>5</v>
      </c>
      <c r="I1264" s="280"/>
      <c r="J1264" s="281">
        <f>ROUND(I1264*H1264,2)</f>
        <v>0</v>
      </c>
      <c r="K1264" s="277" t="s">
        <v>365</v>
      </c>
      <c r="L1264" s="282"/>
      <c r="M1264" s="283" t="s">
        <v>21</v>
      </c>
      <c r="N1264" s="284" t="s">
        <v>46</v>
      </c>
      <c r="O1264" s="80"/>
      <c r="P1264" s="226">
        <f>O1264*H1264</f>
        <v>0</v>
      </c>
      <c r="Q1264" s="226">
        <v>0.0013</v>
      </c>
      <c r="R1264" s="226">
        <f>Q1264*H1264</f>
        <v>0.0065</v>
      </c>
      <c r="S1264" s="226">
        <v>0</v>
      </c>
      <c r="T1264" s="227">
        <f>S1264*H1264</f>
        <v>0</v>
      </c>
      <c r="AR1264" s="18" t="s">
        <v>460</v>
      </c>
      <c r="AT1264" s="18" t="s">
        <v>426</v>
      </c>
      <c r="AU1264" s="18" t="s">
        <v>84</v>
      </c>
      <c r="AY1264" s="18" t="s">
        <v>221</v>
      </c>
      <c r="BE1264" s="228">
        <f>IF(N1264="základní",J1264,0)</f>
        <v>0</v>
      </c>
      <c r="BF1264" s="228">
        <f>IF(N1264="snížená",J1264,0)</f>
        <v>0</v>
      </c>
      <c r="BG1264" s="228">
        <f>IF(N1264="zákl. přenesená",J1264,0)</f>
        <v>0</v>
      </c>
      <c r="BH1264" s="228">
        <f>IF(N1264="sníž. přenesená",J1264,0)</f>
        <v>0</v>
      </c>
      <c r="BI1264" s="228">
        <f>IF(N1264="nulová",J1264,0)</f>
        <v>0</v>
      </c>
      <c r="BJ1264" s="18" t="s">
        <v>82</v>
      </c>
      <c r="BK1264" s="228">
        <f>ROUND(I1264*H1264,2)</f>
        <v>0</v>
      </c>
      <c r="BL1264" s="18" t="s">
        <v>350</v>
      </c>
      <c r="BM1264" s="18" t="s">
        <v>1597</v>
      </c>
    </row>
    <row r="1265" spans="2:65" s="1" customFormat="1" ht="22.5" customHeight="1">
      <c r="B1265" s="39"/>
      <c r="C1265" s="217" t="s">
        <v>1598</v>
      </c>
      <c r="D1265" s="217" t="s">
        <v>223</v>
      </c>
      <c r="E1265" s="218" t="s">
        <v>1599</v>
      </c>
      <c r="F1265" s="219" t="s">
        <v>1600</v>
      </c>
      <c r="G1265" s="220" t="s">
        <v>730</v>
      </c>
      <c r="H1265" s="221">
        <v>15</v>
      </c>
      <c r="I1265" s="222"/>
      <c r="J1265" s="223">
        <f>ROUND(I1265*H1265,2)</f>
        <v>0</v>
      </c>
      <c r="K1265" s="219" t="s">
        <v>227</v>
      </c>
      <c r="L1265" s="44"/>
      <c r="M1265" s="224" t="s">
        <v>21</v>
      </c>
      <c r="N1265" s="225" t="s">
        <v>46</v>
      </c>
      <c r="O1265" s="80"/>
      <c r="P1265" s="226">
        <f>O1265*H1265</f>
        <v>0</v>
      </c>
      <c r="Q1265" s="226">
        <v>0.0022</v>
      </c>
      <c r="R1265" s="226">
        <f>Q1265*H1265</f>
        <v>0.033</v>
      </c>
      <c r="S1265" s="226">
        <v>0</v>
      </c>
      <c r="T1265" s="227">
        <f>S1265*H1265</f>
        <v>0</v>
      </c>
      <c r="AR1265" s="18" t="s">
        <v>350</v>
      </c>
      <c r="AT1265" s="18" t="s">
        <v>223</v>
      </c>
      <c r="AU1265" s="18" t="s">
        <v>84</v>
      </c>
      <c r="AY1265" s="18" t="s">
        <v>221</v>
      </c>
      <c r="BE1265" s="228">
        <f>IF(N1265="základní",J1265,0)</f>
        <v>0</v>
      </c>
      <c r="BF1265" s="228">
        <f>IF(N1265="snížená",J1265,0)</f>
        <v>0</v>
      </c>
      <c r="BG1265" s="228">
        <f>IF(N1265="zákl. přenesená",J1265,0)</f>
        <v>0</v>
      </c>
      <c r="BH1265" s="228">
        <f>IF(N1265="sníž. přenesená",J1265,0)</f>
        <v>0</v>
      </c>
      <c r="BI1265" s="228">
        <f>IF(N1265="nulová",J1265,0)</f>
        <v>0</v>
      </c>
      <c r="BJ1265" s="18" t="s">
        <v>82</v>
      </c>
      <c r="BK1265" s="228">
        <f>ROUND(I1265*H1265,2)</f>
        <v>0</v>
      </c>
      <c r="BL1265" s="18" t="s">
        <v>350</v>
      </c>
      <c r="BM1265" s="18" t="s">
        <v>1601</v>
      </c>
    </row>
    <row r="1266" spans="2:51" s="12" customFormat="1" ht="12">
      <c r="B1266" s="232"/>
      <c r="C1266" s="233"/>
      <c r="D1266" s="229" t="s">
        <v>232</v>
      </c>
      <c r="E1266" s="234" t="s">
        <v>21</v>
      </c>
      <c r="F1266" s="235" t="s">
        <v>1602</v>
      </c>
      <c r="G1266" s="233"/>
      <c r="H1266" s="234" t="s">
        <v>21</v>
      </c>
      <c r="I1266" s="236"/>
      <c r="J1266" s="233"/>
      <c r="K1266" s="233"/>
      <c r="L1266" s="237"/>
      <c r="M1266" s="238"/>
      <c r="N1266" s="239"/>
      <c r="O1266" s="239"/>
      <c r="P1266" s="239"/>
      <c r="Q1266" s="239"/>
      <c r="R1266" s="239"/>
      <c r="S1266" s="239"/>
      <c r="T1266" s="240"/>
      <c r="AT1266" s="241" t="s">
        <v>232</v>
      </c>
      <c r="AU1266" s="241" t="s">
        <v>84</v>
      </c>
      <c r="AV1266" s="12" t="s">
        <v>82</v>
      </c>
      <c r="AW1266" s="12" t="s">
        <v>35</v>
      </c>
      <c r="AX1266" s="12" t="s">
        <v>75</v>
      </c>
      <c r="AY1266" s="241" t="s">
        <v>221</v>
      </c>
    </row>
    <row r="1267" spans="2:51" s="13" customFormat="1" ht="12">
      <c r="B1267" s="242"/>
      <c r="C1267" s="243"/>
      <c r="D1267" s="229" t="s">
        <v>232</v>
      </c>
      <c r="E1267" s="244" t="s">
        <v>21</v>
      </c>
      <c r="F1267" s="245" t="s">
        <v>8</v>
      </c>
      <c r="G1267" s="243"/>
      <c r="H1267" s="246">
        <v>15</v>
      </c>
      <c r="I1267" s="247"/>
      <c r="J1267" s="243"/>
      <c r="K1267" s="243"/>
      <c r="L1267" s="248"/>
      <c r="M1267" s="249"/>
      <c r="N1267" s="250"/>
      <c r="O1267" s="250"/>
      <c r="P1267" s="250"/>
      <c r="Q1267" s="250"/>
      <c r="R1267" s="250"/>
      <c r="S1267" s="250"/>
      <c r="T1267" s="251"/>
      <c r="AT1267" s="252" t="s">
        <v>232</v>
      </c>
      <c r="AU1267" s="252" t="s">
        <v>84</v>
      </c>
      <c r="AV1267" s="13" t="s">
        <v>84</v>
      </c>
      <c r="AW1267" s="13" t="s">
        <v>35</v>
      </c>
      <c r="AX1267" s="13" t="s">
        <v>75</v>
      </c>
      <c r="AY1267" s="252" t="s">
        <v>221</v>
      </c>
    </row>
    <row r="1268" spans="2:51" s="14" customFormat="1" ht="12">
      <c r="B1268" s="253"/>
      <c r="C1268" s="254"/>
      <c r="D1268" s="229" t="s">
        <v>232</v>
      </c>
      <c r="E1268" s="255" t="s">
        <v>21</v>
      </c>
      <c r="F1268" s="256" t="s">
        <v>235</v>
      </c>
      <c r="G1268" s="254"/>
      <c r="H1268" s="257">
        <v>15</v>
      </c>
      <c r="I1268" s="258"/>
      <c r="J1268" s="254"/>
      <c r="K1268" s="254"/>
      <c r="L1268" s="259"/>
      <c r="M1268" s="260"/>
      <c r="N1268" s="261"/>
      <c r="O1268" s="261"/>
      <c r="P1268" s="261"/>
      <c r="Q1268" s="261"/>
      <c r="R1268" s="261"/>
      <c r="S1268" s="261"/>
      <c r="T1268" s="262"/>
      <c r="AT1268" s="263" t="s">
        <v>232</v>
      </c>
      <c r="AU1268" s="263" t="s">
        <v>84</v>
      </c>
      <c r="AV1268" s="14" t="s">
        <v>228</v>
      </c>
      <c r="AW1268" s="14" t="s">
        <v>35</v>
      </c>
      <c r="AX1268" s="14" t="s">
        <v>82</v>
      </c>
      <c r="AY1268" s="263" t="s">
        <v>221</v>
      </c>
    </row>
    <row r="1269" spans="2:65" s="1" customFormat="1" ht="16.5" customHeight="1">
      <c r="B1269" s="39"/>
      <c r="C1269" s="217" t="s">
        <v>1603</v>
      </c>
      <c r="D1269" s="217" t="s">
        <v>223</v>
      </c>
      <c r="E1269" s="218" t="s">
        <v>1604</v>
      </c>
      <c r="F1269" s="219" t="s">
        <v>1605</v>
      </c>
      <c r="G1269" s="220" t="s">
        <v>730</v>
      </c>
      <c r="H1269" s="221">
        <v>20</v>
      </c>
      <c r="I1269" s="222"/>
      <c r="J1269" s="223">
        <f>ROUND(I1269*H1269,2)</f>
        <v>0</v>
      </c>
      <c r="K1269" s="219" t="s">
        <v>227</v>
      </c>
      <c r="L1269" s="44"/>
      <c r="M1269" s="224" t="s">
        <v>21</v>
      </c>
      <c r="N1269" s="225" t="s">
        <v>46</v>
      </c>
      <c r="O1269" s="80"/>
      <c r="P1269" s="226">
        <f>O1269*H1269</f>
        <v>0</v>
      </c>
      <c r="Q1269" s="226">
        <v>0.00209</v>
      </c>
      <c r="R1269" s="226">
        <f>Q1269*H1269</f>
        <v>0.0418</v>
      </c>
      <c r="S1269" s="226">
        <v>0</v>
      </c>
      <c r="T1269" s="227">
        <f>S1269*H1269</f>
        <v>0</v>
      </c>
      <c r="AR1269" s="18" t="s">
        <v>350</v>
      </c>
      <c r="AT1269" s="18" t="s">
        <v>223</v>
      </c>
      <c r="AU1269" s="18" t="s">
        <v>84</v>
      </c>
      <c r="AY1269" s="18" t="s">
        <v>221</v>
      </c>
      <c r="BE1269" s="228">
        <f>IF(N1269="základní",J1269,0)</f>
        <v>0</v>
      </c>
      <c r="BF1269" s="228">
        <f>IF(N1269="snížená",J1269,0)</f>
        <v>0</v>
      </c>
      <c r="BG1269" s="228">
        <f>IF(N1269="zákl. přenesená",J1269,0)</f>
        <v>0</v>
      </c>
      <c r="BH1269" s="228">
        <f>IF(N1269="sníž. přenesená",J1269,0)</f>
        <v>0</v>
      </c>
      <c r="BI1269" s="228">
        <f>IF(N1269="nulová",J1269,0)</f>
        <v>0</v>
      </c>
      <c r="BJ1269" s="18" t="s">
        <v>82</v>
      </c>
      <c r="BK1269" s="228">
        <f>ROUND(I1269*H1269,2)</f>
        <v>0</v>
      </c>
      <c r="BL1269" s="18" t="s">
        <v>350</v>
      </c>
      <c r="BM1269" s="18" t="s">
        <v>1606</v>
      </c>
    </row>
    <row r="1270" spans="2:51" s="12" customFormat="1" ht="12">
      <c r="B1270" s="232"/>
      <c r="C1270" s="233"/>
      <c r="D1270" s="229" t="s">
        <v>232</v>
      </c>
      <c r="E1270" s="234" t="s">
        <v>21</v>
      </c>
      <c r="F1270" s="235" t="s">
        <v>1607</v>
      </c>
      <c r="G1270" s="233"/>
      <c r="H1270" s="234" t="s">
        <v>21</v>
      </c>
      <c r="I1270" s="236"/>
      <c r="J1270" s="233"/>
      <c r="K1270" s="233"/>
      <c r="L1270" s="237"/>
      <c r="M1270" s="238"/>
      <c r="N1270" s="239"/>
      <c r="O1270" s="239"/>
      <c r="P1270" s="239"/>
      <c r="Q1270" s="239"/>
      <c r="R1270" s="239"/>
      <c r="S1270" s="239"/>
      <c r="T1270" s="240"/>
      <c r="AT1270" s="241" t="s">
        <v>232</v>
      </c>
      <c r="AU1270" s="241" t="s">
        <v>84</v>
      </c>
      <c r="AV1270" s="12" t="s">
        <v>82</v>
      </c>
      <c r="AW1270" s="12" t="s">
        <v>35</v>
      </c>
      <c r="AX1270" s="12" t="s">
        <v>75</v>
      </c>
      <c r="AY1270" s="241" t="s">
        <v>221</v>
      </c>
    </row>
    <row r="1271" spans="2:51" s="13" customFormat="1" ht="12">
      <c r="B1271" s="242"/>
      <c r="C1271" s="243"/>
      <c r="D1271" s="229" t="s">
        <v>232</v>
      </c>
      <c r="E1271" s="244" t="s">
        <v>21</v>
      </c>
      <c r="F1271" s="245" t="s">
        <v>299</v>
      </c>
      <c r="G1271" s="243"/>
      <c r="H1271" s="246">
        <v>11</v>
      </c>
      <c r="I1271" s="247"/>
      <c r="J1271" s="243"/>
      <c r="K1271" s="243"/>
      <c r="L1271" s="248"/>
      <c r="M1271" s="249"/>
      <c r="N1271" s="250"/>
      <c r="O1271" s="250"/>
      <c r="P1271" s="250"/>
      <c r="Q1271" s="250"/>
      <c r="R1271" s="250"/>
      <c r="S1271" s="250"/>
      <c r="T1271" s="251"/>
      <c r="AT1271" s="252" t="s">
        <v>232</v>
      </c>
      <c r="AU1271" s="252" t="s">
        <v>84</v>
      </c>
      <c r="AV1271" s="13" t="s">
        <v>84</v>
      </c>
      <c r="AW1271" s="13" t="s">
        <v>35</v>
      </c>
      <c r="AX1271" s="13" t="s">
        <v>75</v>
      </c>
      <c r="AY1271" s="252" t="s">
        <v>221</v>
      </c>
    </row>
    <row r="1272" spans="2:51" s="12" customFormat="1" ht="12">
      <c r="B1272" s="232"/>
      <c r="C1272" s="233"/>
      <c r="D1272" s="229" t="s">
        <v>232</v>
      </c>
      <c r="E1272" s="234" t="s">
        <v>21</v>
      </c>
      <c r="F1272" s="235" t="s">
        <v>1608</v>
      </c>
      <c r="G1272" s="233"/>
      <c r="H1272" s="234" t="s">
        <v>21</v>
      </c>
      <c r="I1272" s="236"/>
      <c r="J1272" s="233"/>
      <c r="K1272" s="233"/>
      <c r="L1272" s="237"/>
      <c r="M1272" s="238"/>
      <c r="N1272" s="239"/>
      <c r="O1272" s="239"/>
      <c r="P1272" s="239"/>
      <c r="Q1272" s="239"/>
      <c r="R1272" s="239"/>
      <c r="S1272" s="239"/>
      <c r="T1272" s="240"/>
      <c r="AT1272" s="241" t="s">
        <v>232</v>
      </c>
      <c r="AU1272" s="241" t="s">
        <v>84</v>
      </c>
      <c r="AV1272" s="12" t="s">
        <v>82</v>
      </c>
      <c r="AW1272" s="12" t="s">
        <v>35</v>
      </c>
      <c r="AX1272" s="12" t="s">
        <v>75</v>
      </c>
      <c r="AY1272" s="241" t="s">
        <v>221</v>
      </c>
    </row>
    <row r="1273" spans="2:51" s="13" customFormat="1" ht="12">
      <c r="B1273" s="242"/>
      <c r="C1273" s="243"/>
      <c r="D1273" s="229" t="s">
        <v>232</v>
      </c>
      <c r="E1273" s="244" t="s">
        <v>21</v>
      </c>
      <c r="F1273" s="245" t="s">
        <v>287</v>
      </c>
      <c r="G1273" s="243"/>
      <c r="H1273" s="246">
        <v>9</v>
      </c>
      <c r="I1273" s="247"/>
      <c r="J1273" s="243"/>
      <c r="K1273" s="243"/>
      <c r="L1273" s="248"/>
      <c r="M1273" s="249"/>
      <c r="N1273" s="250"/>
      <c r="O1273" s="250"/>
      <c r="P1273" s="250"/>
      <c r="Q1273" s="250"/>
      <c r="R1273" s="250"/>
      <c r="S1273" s="250"/>
      <c r="T1273" s="251"/>
      <c r="AT1273" s="252" t="s">
        <v>232</v>
      </c>
      <c r="AU1273" s="252" t="s">
        <v>84</v>
      </c>
      <c r="AV1273" s="13" t="s">
        <v>84</v>
      </c>
      <c r="AW1273" s="13" t="s">
        <v>35</v>
      </c>
      <c r="AX1273" s="13" t="s">
        <v>75</v>
      </c>
      <c r="AY1273" s="252" t="s">
        <v>221</v>
      </c>
    </row>
    <row r="1274" spans="2:51" s="14" customFormat="1" ht="12">
      <c r="B1274" s="253"/>
      <c r="C1274" s="254"/>
      <c r="D1274" s="229" t="s">
        <v>232</v>
      </c>
      <c r="E1274" s="255" t="s">
        <v>21</v>
      </c>
      <c r="F1274" s="256" t="s">
        <v>235</v>
      </c>
      <c r="G1274" s="254"/>
      <c r="H1274" s="257">
        <v>20</v>
      </c>
      <c r="I1274" s="258"/>
      <c r="J1274" s="254"/>
      <c r="K1274" s="254"/>
      <c r="L1274" s="259"/>
      <c r="M1274" s="260"/>
      <c r="N1274" s="261"/>
      <c r="O1274" s="261"/>
      <c r="P1274" s="261"/>
      <c r="Q1274" s="261"/>
      <c r="R1274" s="261"/>
      <c r="S1274" s="261"/>
      <c r="T1274" s="262"/>
      <c r="AT1274" s="263" t="s">
        <v>232</v>
      </c>
      <c r="AU1274" s="263" t="s">
        <v>84</v>
      </c>
      <c r="AV1274" s="14" t="s">
        <v>228</v>
      </c>
      <c r="AW1274" s="14" t="s">
        <v>35</v>
      </c>
      <c r="AX1274" s="14" t="s">
        <v>82</v>
      </c>
      <c r="AY1274" s="263" t="s">
        <v>221</v>
      </c>
    </row>
    <row r="1275" spans="2:65" s="1" customFormat="1" ht="22.5" customHeight="1">
      <c r="B1275" s="39"/>
      <c r="C1275" s="217" t="s">
        <v>1609</v>
      </c>
      <c r="D1275" s="217" t="s">
        <v>223</v>
      </c>
      <c r="E1275" s="218" t="s">
        <v>1610</v>
      </c>
      <c r="F1275" s="219" t="s">
        <v>1611</v>
      </c>
      <c r="G1275" s="220" t="s">
        <v>421</v>
      </c>
      <c r="H1275" s="221">
        <v>4</v>
      </c>
      <c r="I1275" s="222"/>
      <c r="J1275" s="223">
        <f>ROUND(I1275*H1275,2)</f>
        <v>0</v>
      </c>
      <c r="K1275" s="219" t="s">
        <v>227</v>
      </c>
      <c r="L1275" s="44"/>
      <c r="M1275" s="224" t="s">
        <v>21</v>
      </c>
      <c r="N1275" s="225" t="s">
        <v>46</v>
      </c>
      <c r="O1275" s="80"/>
      <c r="P1275" s="226">
        <f>O1275*H1275</f>
        <v>0</v>
      </c>
      <c r="Q1275" s="226">
        <v>0.00025</v>
      </c>
      <c r="R1275" s="226">
        <f>Q1275*H1275</f>
        <v>0.001</v>
      </c>
      <c r="S1275" s="226">
        <v>0</v>
      </c>
      <c r="T1275" s="227">
        <f>S1275*H1275</f>
        <v>0</v>
      </c>
      <c r="AR1275" s="18" t="s">
        <v>350</v>
      </c>
      <c r="AT1275" s="18" t="s">
        <v>223</v>
      </c>
      <c r="AU1275" s="18" t="s">
        <v>84</v>
      </c>
      <c r="AY1275" s="18" t="s">
        <v>221</v>
      </c>
      <c r="BE1275" s="228">
        <f>IF(N1275="základní",J1275,0)</f>
        <v>0</v>
      </c>
      <c r="BF1275" s="228">
        <f>IF(N1275="snížená",J1275,0)</f>
        <v>0</v>
      </c>
      <c r="BG1275" s="228">
        <f>IF(N1275="zákl. přenesená",J1275,0)</f>
        <v>0</v>
      </c>
      <c r="BH1275" s="228">
        <f>IF(N1275="sníž. přenesená",J1275,0)</f>
        <v>0</v>
      </c>
      <c r="BI1275" s="228">
        <f>IF(N1275="nulová",J1275,0)</f>
        <v>0</v>
      </c>
      <c r="BJ1275" s="18" t="s">
        <v>82</v>
      </c>
      <c r="BK1275" s="228">
        <f>ROUND(I1275*H1275,2)</f>
        <v>0</v>
      </c>
      <c r="BL1275" s="18" t="s">
        <v>350</v>
      </c>
      <c r="BM1275" s="18" t="s">
        <v>1612</v>
      </c>
    </row>
    <row r="1276" spans="2:65" s="1" customFormat="1" ht="16.5" customHeight="1">
      <c r="B1276" s="39"/>
      <c r="C1276" s="217" t="s">
        <v>1613</v>
      </c>
      <c r="D1276" s="217" t="s">
        <v>223</v>
      </c>
      <c r="E1276" s="218" t="s">
        <v>1614</v>
      </c>
      <c r="F1276" s="219" t="s">
        <v>1615</v>
      </c>
      <c r="G1276" s="220" t="s">
        <v>730</v>
      </c>
      <c r="H1276" s="221">
        <v>3.5</v>
      </c>
      <c r="I1276" s="222"/>
      <c r="J1276" s="223">
        <f>ROUND(I1276*H1276,2)</f>
        <v>0</v>
      </c>
      <c r="K1276" s="219" t="s">
        <v>227</v>
      </c>
      <c r="L1276" s="44"/>
      <c r="M1276" s="224" t="s">
        <v>21</v>
      </c>
      <c r="N1276" s="225" t="s">
        <v>46</v>
      </c>
      <c r="O1276" s="80"/>
      <c r="P1276" s="226">
        <f>O1276*H1276</f>
        <v>0</v>
      </c>
      <c r="Q1276" s="226">
        <v>0.00212</v>
      </c>
      <c r="R1276" s="226">
        <f>Q1276*H1276</f>
        <v>0.0074199999999999995</v>
      </c>
      <c r="S1276" s="226">
        <v>0</v>
      </c>
      <c r="T1276" s="227">
        <f>S1276*H1276</f>
        <v>0</v>
      </c>
      <c r="AR1276" s="18" t="s">
        <v>350</v>
      </c>
      <c r="AT1276" s="18" t="s">
        <v>223</v>
      </c>
      <c r="AU1276" s="18" t="s">
        <v>84</v>
      </c>
      <c r="AY1276" s="18" t="s">
        <v>221</v>
      </c>
      <c r="BE1276" s="228">
        <f>IF(N1276="základní",J1276,0)</f>
        <v>0</v>
      </c>
      <c r="BF1276" s="228">
        <f>IF(N1276="snížená",J1276,0)</f>
        <v>0</v>
      </c>
      <c r="BG1276" s="228">
        <f>IF(N1276="zákl. přenesená",J1276,0)</f>
        <v>0</v>
      </c>
      <c r="BH1276" s="228">
        <f>IF(N1276="sníž. přenesená",J1276,0)</f>
        <v>0</v>
      </c>
      <c r="BI1276" s="228">
        <f>IF(N1276="nulová",J1276,0)</f>
        <v>0</v>
      </c>
      <c r="BJ1276" s="18" t="s">
        <v>82</v>
      </c>
      <c r="BK1276" s="228">
        <f>ROUND(I1276*H1276,2)</f>
        <v>0</v>
      </c>
      <c r="BL1276" s="18" t="s">
        <v>350</v>
      </c>
      <c r="BM1276" s="18" t="s">
        <v>1616</v>
      </c>
    </row>
    <row r="1277" spans="2:51" s="12" customFormat="1" ht="12">
      <c r="B1277" s="232"/>
      <c r="C1277" s="233"/>
      <c r="D1277" s="229" t="s">
        <v>232</v>
      </c>
      <c r="E1277" s="234" t="s">
        <v>21</v>
      </c>
      <c r="F1277" s="235" t="s">
        <v>1617</v>
      </c>
      <c r="G1277" s="233"/>
      <c r="H1277" s="234" t="s">
        <v>21</v>
      </c>
      <c r="I1277" s="236"/>
      <c r="J1277" s="233"/>
      <c r="K1277" s="233"/>
      <c r="L1277" s="237"/>
      <c r="M1277" s="238"/>
      <c r="N1277" s="239"/>
      <c r="O1277" s="239"/>
      <c r="P1277" s="239"/>
      <c r="Q1277" s="239"/>
      <c r="R1277" s="239"/>
      <c r="S1277" s="239"/>
      <c r="T1277" s="240"/>
      <c r="AT1277" s="241" t="s">
        <v>232</v>
      </c>
      <c r="AU1277" s="241" t="s">
        <v>84</v>
      </c>
      <c r="AV1277" s="12" t="s">
        <v>82</v>
      </c>
      <c r="AW1277" s="12" t="s">
        <v>35</v>
      </c>
      <c r="AX1277" s="12" t="s">
        <v>75</v>
      </c>
      <c r="AY1277" s="241" t="s">
        <v>221</v>
      </c>
    </row>
    <row r="1278" spans="2:51" s="13" customFormat="1" ht="12">
      <c r="B1278" s="242"/>
      <c r="C1278" s="243"/>
      <c r="D1278" s="229" t="s">
        <v>232</v>
      </c>
      <c r="E1278" s="244" t="s">
        <v>21</v>
      </c>
      <c r="F1278" s="245" t="s">
        <v>1618</v>
      </c>
      <c r="G1278" s="243"/>
      <c r="H1278" s="246">
        <v>3.5</v>
      </c>
      <c r="I1278" s="247"/>
      <c r="J1278" s="243"/>
      <c r="K1278" s="243"/>
      <c r="L1278" s="248"/>
      <c r="M1278" s="249"/>
      <c r="N1278" s="250"/>
      <c r="O1278" s="250"/>
      <c r="P1278" s="250"/>
      <c r="Q1278" s="250"/>
      <c r="R1278" s="250"/>
      <c r="S1278" s="250"/>
      <c r="T1278" s="251"/>
      <c r="AT1278" s="252" t="s">
        <v>232</v>
      </c>
      <c r="AU1278" s="252" t="s">
        <v>84</v>
      </c>
      <c r="AV1278" s="13" t="s">
        <v>84</v>
      </c>
      <c r="AW1278" s="13" t="s">
        <v>35</v>
      </c>
      <c r="AX1278" s="13" t="s">
        <v>75</v>
      </c>
      <c r="AY1278" s="252" t="s">
        <v>221</v>
      </c>
    </row>
    <row r="1279" spans="2:51" s="14" customFormat="1" ht="12">
      <c r="B1279" s="253"/>
      <c r="C1279" s="254"/>
      <c r="D1279" s="229" t="s">
        <v>232</v>
      </c>
      <c r="E1279" s="255" t="s">
        <v>21</v>
      </c>
      <c r="F1279" s="256" t="s">
        <v>235</v>
      </c>
      <c r="G1279" s="254"/>
      <c r="H1279" s="257">
        <v>3.5</v>
      </c>
      <c r="I1279" s="258"/>
      <c r="J1279" s="254"/>
      <c r="K1279" s="254"/>
      <c r="L1279" s="259"/>
      <c r="M1279" s="260"/>
      <c r="N1279" s="261"/>
      <c r="O1279" s="261"/>
      <c r="P1279" s="261"/>
      <c r="Q1279" s="261"/>
      <c r="R1279" s="261"/>
      <c r="S1279" s="261"/>
      <c r="T1279" s="262"/>
      <c r="AT1279" s="263" t="s">
        <v>232</v>
      </c>
      <c r="AU1279" s="263" t="s">
        <v>84</v>
      </c>
      <c r="AV1279" s="14" t="s">
        <v>228</v>
      </c>
      <c r="AW1279" s="14" t="s">
        <v>35</v>
      </c>
      <c r="AX1279" s="14" t="s">
        <v>82</v>
      </c>
      <c r="AY1279" s="263" t="s">
        <v>221</v>
      </c>
    </row>
    <row r="1280" spans="2:65" s="1" customFormat="1" ht="16.5" customHeight="1">
      <c r="B1280" s="39"/>
      <c r="C1280" s="217" t="s">
        <v>1619</v>
      </c>
      <c r="D1280" s="217" t="s">
        <v>223</v>
      </c>
      <c r="E1280" s="218" t="s">
        <v>1620</v>
      </c>
      <c r="F1280" s="219" t="s">
        <v>1621</v>
      </c>
      <c r="G1280" s="220" t="s">
        <v>730</v>
      </c>
      <c r="H1280" s="221">
        <v>70</v>
      </c>
      <c r="I1280" s="222"/>
      <c r="J1280" s="223">
        <f>ROUND(I1280*H1280,2)</f>
        <v>0</v>
      </c>
      <c r="K1280" s="219" t="s">
        <v>227</v>
      </c>
      <c r="L1280" s="44"/>
      <c r="M1280" s="224" t="s">
        <v>21</v>
      </c>
      <c r="N1280" s="225" t="s">
        <v>46</v>
      </c>
      <c r="O1280" s="80"/>
      <c r="P1280" s="226">
        <f>O1280*H1280</f>
        <v>0</v>
      </c>
      <c r="Q1280" s="226">
        <v>0.00286</v>
      </c>
      <c r="R1280" s="226">
        <f>Q1280*H1280</f>
        <v>0.20020000000000002</v>
      </c>
      <c r="S1280" s="226">
        <v>0</v>
      </c>
      <c r="T1280" s="227">
        <f>S1280*H1280</f>
        <v>0</v>
      </c>
      <c r="AR1280" s="18" t="s">
        <v>350</v>
      </c>
      <c r="AT1280" s="18" t="s">
        <v>223</v>
      </c>
      <c r="AU1280" s="18" t="s">
        <v>84</v>
      </c>
      <c r="AY1280" s="18" t="s">
        <v>221</v>
      </c>
      <c r="BE1280" s="228">
        <f>IF(N1280="základní",J1280,0)</f>
        <v>0</v>
      </c>
      <c r="BF1280" s="228">
        <f>IF(N1280="snížená",J1280,0)</f>
        <v>0</v>
      </c>
      <c r="BG1280" s="228">
        <f>IF(N1280="zákl. přenesená",J1280,0)</f>
        <v>0</v>
      </c>
      <c r="BH1280" s="228">
        <f>IF(N1280="sníž. přenesená",J1280,0)</f>
        <v>0</v>
      </c>
      <c r="BI1280" s="228">
        <f>IF(N1280="nulová",J1280,0)</f>
        <v>0</v>
      </c>
      <c r="BJ1280" s="18" t="s">
        <v>82</v>
      </c>
      <c r="BK1280" s="228">
        <f>ROUND(I1280*H1280,2)</f>
        <v>0</v>
      </c>
      <c r="BL1280" s="18" t="s">
        <v>350</v>
      </c>
      <c r="BM1280" s="18" t="s">
        <v>1622</v>
      </c>
    </row>
    <row r="1281" spans="2:51" s="12" customFormat="1" ht="12">
      <c r="B1281" s="232"/>
      <c r="C1281" s="233"/>
      <c r="D1281" s="229" t="s">
        <v>232</v>
      </c>
      <c r="E1281" s="234" t="s">
        <v>21</v>
      </c>
      <c r="F1281" s="235" t="s">
        <v>1623</v>
      </c>
      <c r="G1281" s="233"/>
      <c r="H1281" s="234" t="s">
        <v>21</v>
      </c>
      <c r="I1281" s="236"/>
      <c r="J1281" s="233"/>
      <c r="K1281" s="233"/>
      <c r="L1281" s="237"/>
      <c r="M1281" s="238"/>
      <c r="N1281" s="239"/>
      <c r="O1281" s="239"/>
      <c r="P1281" s="239"/>
      <c r="Q1281" s="239"/>
      <c r="R1281" s="239"/>
      <c r="S1281" s="239"/>
      <c r="T1281" s="240"/>
      <c r="AT1281" s="241" t="s">
        <v>232</v>
      </c>
      <c r="AU1281" s="241" t="s">
        <v>84</v>
      </c>
      <c r="AV1281" s="12" t="s">
        <v>82</v>
      </c>
      <c r="AW1281" s="12" t="s">
        <v>35</v>
      </c>
      <c r="AX1281" s="12" t="s">
        <v>75</v>
      </c>
      <c r="AY1281" s="241" t="s">
        <v>221</v>
      </c>
    </row>
    <row r="1282" spans="2:51" s="13" customFormat="1" ht="12">
      <c r="B1282" s="242"/>
      <c r="C1282" s="243"/>
      <c r="D1282" s="229" t="s">
        <v>232</v>
      </c>
      <c r="E1282" s="244" t="s">
        <v>21</v>
      </c>
      <c r="F1282" s="245" t="s">
        <v>727</v>
      </c>
      <c r="G1282" s="243"/>
      <c r="H1282" s="246">
        <v>70</v>
      </c>
      <c r="I1282" s="247"/>
      <c r="J1282" s="243"/>
      <c r="K1282" s="243"/>
      <c r="L1282" s="248"/>
      <c r="M1282" s="249"/>
      <c r="N1282" s="250"/>
      <c r="O1282" s="250"/>
      <c r="P1282" s="250"/>
      <c r="Q1282" s="250"/>
      <c r="R1282" s="250"/>
      <c r="S1282" s="250"/>
      <c r="T1282" s="251"/>
      <c r="AT1282" s="252" t="s">
        <v>232</v>
      </c>
      <c r="AU1282" s="252" t="s">
        <v>84</v>
      </c>
      <c r="AV1282" s="13" t="s">
        <v>84</v>
      </c>
      <c r="AW1282" s="13" t="s">
        <v>35</v>
      </c>
      <c r="AX1282" s="13" t="s">
        <v>75</v>
      </c>
      <c r="AY1282" s="252" t="s">
        <v>221</v>
      </c>
    </row>
    <row r="1283" spans="2:51" s="14" customFormat="1" ht="12">
      <c r="B1283" s="253"/>
      <c r="C1283" s="254"/>
      <c r="D1283" s="229" t="s">
        <v>232</v>
      </c>
      <c r="E1283" s="255" t="s">
        <v>21</v>
      </c>
      <c r="F1283" s="256" t="s">
        <v>235</v>
      </c>
      <c r="G1283" s="254"/>
      <c r="H1283" s="257">
        <v>70</v>
      </c>
      <c r="I1283" s="258"/>
      <c r="J1283" s="254"/>
      <c r="K1283" s="254"/>
      <c r="L1283" s="259"/>
      <c r="M1283" s="260"/>
      <c r="N1283" s="261"/>
      <c r="O1283" s="261"/>
      <c r="P1283" s="261"/>
      <c r="Q1283" s="261"/>
      <c r="R1283" s="261"/>
      <c r="S1283" s="261"/>
      <c r="T1283" s="262"/>
      <c r="AT1283" s="263" t="s">
        <v>232</v>
      </c>
      <c r="AU1283" s="263" t="s">
        <v>84</v>
      </c>
      <c r="AV1283" s="14" t="s">
        <v>228</v>
      </c>
      <c r="AW1283" s="14" t="s">
        <v>35</v>
      </c>
      <c r="AX1283" s="14" t="s">
        <v>82</v>
      </c>
      <c r="AY1283" s="263" t="s">
        <v>221</v>
      </c>
    </row>
    <row r="1284" spans="2:65" s="1" customFormat="1" ht="22.5" customHeight="1">
      <c r="B1284" s="39"/>
      <c r="C1284" s="217" t="s">
        <v>1624</v>
      </c>
      <c r="D1284" s="217" t="s">
        <v>223</v>
      </c>
      <c r="E1284" s="218" t="s">
        <v>1625</v>
      </c>
      <c r="F1284" s="219" t="s">
        <v>1626</v>
      </c>
      <c r="G1284" s="220" t="s">
        <v>295</v>
      </c>
      <c r="H1284" s="221">
        <v>0.478</v>
      </c>
      <c r="I1284" s="222"/>
      <c r="J1284" s="223">
        <f>ROUND(I1284*H1284,2)</f>
        <v>0</v>
      </c>
      <c r="K1284" s="219" t="s">
        <v>227</v>
      </c>
      <c r="L1284" s="44"/>
      <c r="M1284" s="224" t="s">
        <v>21</v>
      </c>
      <c r="N1284" s="225" t="s">
        <v>46</v>
      </c>
      <c r="O1284" s="80"/>
      <c r="P1284" s="226">
        <f>O1284*H1284</f>
        <v>0</v>
      </c>
      <c r="Q1284" s="226">
        <v>0</v>
      </c>
      <c r="R1284" s="226">
        <f>Q1284*H1284</f>
        <v>0</v>
      </c>
      <c r="S1284" s="226">
        <v>0</v>
      </c>
      <c r="T1284" s="227">
        <f>S1284*H1284</f>
        <v>0</v>
      </c>
      <c r="AR1284" s="18" t="s">
        <v>350</v>
      </c>
      <c r="AT1284" s="18" t="s">
        <v>223</v>
      </c>
      <c r="AU1284" s="18" t="s">
        <v>84</v>
      </c>
      <c r="AY1284" s="18" t="s">
        <v>221</v>
      </c>
      <c r="BE1284" s="228">
        <f>IF(N1284="základní",J1284,0)</f>
        <v>0</v>
      </c>
      <c r="BF1284" s="228">
        <f>IF(N1284="snížená",J1284,0)</f>
        <v>0</v>
      </c>
      <c r="BG1284" s="228">
        <f>IF(N1284="zákl. přenesená",J1284,0)</f>
        <v>0</v>
      </c>
      <c r="BH1284" s="228">
        <f>IF(N1284="sníž. přenesená",J1284,0)</f>
        <v>0</v>
      </c>
      <c r="BI1284" s="228">
        <f>IF(N1284="nulová",J1284,0)</f>
        <v>0</v>
      </c>
      <c r="BJ1284" s="18" t="s">
        <v>82</v>
      </c>
      <c r="BK1284" s="228">
        <f>ROUND(I1284*H1284,2)</f>
        <v>0</v>
      </c>
      <c r="BL1284" s="18" t="s">
        <v>350</v>
      </c>
      <c r="BM1284" s="18" t="s">
        <v>1627</v>
      </c>
    </row>
    <row r="1285" spans="2:47" s="1" customFormat="1" ht="12">
      <c r="B1285" s="39"/>
      <c r="C1285" s="40"/>
      <c r="D1285" s="229" t="s">
        <v>230</v>
      </c>
      <c r="E1285" s="40"/>
      <c r="F1285" s="230" t="s">
        <v>1628</v>
      </c>
      <c r="G1285" s="40"/>
      <c r="H1285" s="40"/>
      <c r="I1285" s="144"/>
      <c r="J1285" s="40"/>
      <c r="K1285" s="40"/>
      <c r="L1285" s="44"/>
      <c r="M1285" s="231"/>
      <c r="N1285" s="80"/>
      <c r="O1285" s="80"/>
      <c r="P1285" s="80"/>
      <c r="Q1285" s="80"/>
      <c r="R1285" s="80"/>
      <c r="S1285" s="80"/>
      <c r="T1285" s="81"/>
      <c r="AT1285" s="18" t="s">
        <v>230</v>
      </c>
      <c r="AU1285" s="18" t="s">
        <v>84</v>
      </c>
    </row>
    <row r="1286" spans="2:63" s="11" customFormat="1" ht="22.8" customHeight="1">
      <c r="B1286" s="201"/>
      <c r="C1286" s="202"/>
      <c r="D1286" s="203" t="s">
        <v>74</v>
      </c>
      <c r="E1286" s="215" t="s">
        <v>1629</v>
      </c>
      <c r="F1286" s="215" t="s">
        <v>1630</v>
      </c>
      <c r="G1286" s="202"/>
      <c r="H1286" s="202"/>
      <c r="I1286" s="205"/>
      <c r="J1286" s="216">
        <f>BK1286</f>
        <v>0</v>
      </c>
      <c r="K1286" s="202"/>
      <c r="L1286" s="207"/>
      <c r="M1286" s="208"/>
      <c r="N1286" s="209"/>
      <c r="O1286" s="209"/>
      <c r="P1286" s="210">
        <f>SUM(P1287:P1356)</f>
        <v>0</v>
      </c>
      <c r="Q1286" s="209"/>
      <c r="R1286" s="210">
        <f>SUM(R1287:R1356)</f>
        <v>1.61606725</v>
      </c>
      <c r="S1286" s="209"/>
      <c r="T1286" s="211">
        <f>SUM(T1287:T1356)</f>
        <v>3.70673444</v>
      </c>
      <c r="AR1286" s="212" t="s">
        <v>84</v>
      </c>
      <c r="AT1286" s="213" t="s">
        <v>74</v>
      </c>
      <c r="AU1286" s="213" t="s">
        <v>82</v>
      </c>
      <c r="AY1286" s="212" t="s">
        <v>221</v>
      </c>
      <c r="BK1286" s="214">
        <f>SUM(BK1287:BK1356)</f>
        <v>0</v>
      </c>
    </row>
    <row r="1287" spans="2:65" s="1" customFormat="1" ht="16.5" customHeight="1">
      <c r="B1287" s="39"/>
      <c r="C1287" s="217" t="s">
        <v>1631</v>
      </c>
      <c r="D1287" s="217" t="s">
        <v>223</v>
      </c>
      <c r="E1287" s="218" t="s">
        <v>1632</v>
      </c>
      <c r="F1287" s="219" t="s">
        <v>1633</v>
      </c>
      <c r="G1287" s="220" t="s">
        <v>730</v>
      </c>
      <c r="H1287" s="221">
        <v>291.26</v>
      </c>
      <c r="I1287" s="222"/>
      <c r="J1287" s="223">
        <f>ROUND(I1287*H1287,2)</f>
        <v>0</v>
      </c>
      <c r="K1287" s="219" t="s">
        <v>227</v>
      </c>
      <c r="L1287" s="44"/>
      <c r="M1287" s="224" t="s">
        <v>21</v>
      </c>
      <c r="N1287" s="225" t="s">
        <v>46</v>
      </c>
      <c r="O1287" s="80"/>
      <c r="P1287" s="226">
        <f>O1287*H1287</f>
        <v>0</v>
      </c>
      <c r="Q1287" s="226">
        <v>0</v>
      </c>
      <c r="R1287" s="226">
        <f>Q1287*H1287</f>
        <v>0</v>
      </c>
      <c r="S1287" s="226">
        <v>0</v>
      </c>
      <c r="T1287" s="227">
        <f>S1287*H1287</f>
        <v>0</v>
      </c>
      <c r="AR1287" s="18" t="s">
        <v>350</v>
      </c>
      <c r="AT1287" s="18" t="s">
        <v>223</v>
      </c>
      <c r="AU1287" s="18" t="s">
        <v>84</v>
      </c>
      <c r="AY1287" s="18" t="s">
        <v>221</v>
      </c>
      <c r="BE1287" s="228">
        <f>IF(N1287="základní",J1287,0)</f>
        <v>0</v>
      </c>
      <c r="BF1287" s="228">
        <f>IF(N1287="snížená",J1287,0)</f>
        <v>0</v>
      </c>
      <c r="BG1287" s="228">
        <f>IF(N1287="zákl. přenesená",J1287,0)</f>
        <v>0</v>
      </c>
      <c r="BH1287" s="228">
        <f>IF(N1287="sníž. přenesená",J1287,0)</f>
        <v>0</v>
      </c>
      <c r="BI1287" s="228">
        <f>IF(N1287="nulová",J1287,0)</f>
        <v>0</v>
      </c>
      <c r="BJ1287" s="18" t="s">
        <v>82</v>
      </c>
      <c r="BK1287" s="228">
        <f>ROUND(I1287*H1287,2)</f>
        <v>0</v>
      </c>
      <c r="BL1287" s="18" t="s">
        <v>350</v>
      </c>
      <c r="BM1287" s="18" t="s">
        <v>1634</v>
      </c>
    </row>
    <row r="1288" spans="2:47" s="1" customFormat="1" ht="12">
      <c r="B1288" s="39"/>
      <c r="C1288" s="40"/>
      <c r="D1288" s="229" t="s">
        <v>230</v>
      </c>
      <c r="E1288" s="40"/>
      <c r="F1288" s="230" t="s">
        <v>1635</v>
      </c>
      <c r="G1288" s="40"/>
      <c r="H1288" s="40"/>
      <c r="I1288" s="144"/>
      <c r="J1288" s="40"/>
      <c r="K1288" s="40"/>
      <c r="L1288" s="44"/>
      <c r="M1288" s="231"/>
      <c r="N1288" s="80"/>
      <c r="O1288" s="80"/>
      <c r="P1288" s="80"/>
      <c r="Q1288" s="80"/>
      <c r="R1288" s="80"/>
      <c r="S1288" s="80"/>
      <c r="T1288" s="81"/>
      <c r="AT1288" s="18" t="s">
        <v>230</v>
      </c>
      <c r="AU1288" s="18" t="s">
        <v>84</v>
      </c>
    </row>
    <row r="1289" spans="2:51" s="12" customFormat="1" ht="12">
      <c r="B1289" s="232"/>
      <c r="C1289" s="233"/>
      <c r="D1289" s="229" t="s">
        <v>232</v>
      </c>
      <c r="E1289" s="234" t="s">
        <v>21</v>
      </c>
      <c r="F1289" s="235" t="s">
        <v>1636</v>
      </c>
      <c r="G1289" s="233"/>
      <c r="H1289" s="234" t="s">
        <v>21</v>
      </c>
      <c r="I1289" s="236"/>
      <c r="J1289" s="233"/>
      <c r="K1289" s="233"/>
      <c r="L1289" s="237"/>
      <c r="M1289" s="238"/>
      <c r="N1289" s="239"/>
      <c r="O1289" s="239"/>
      <c r="P1289" s="239"/>
      <c r="Q1289" s="239"/>
      <c r="R1289" s="239"/>
      <c r="S1289" s="239"/>
      <c r="T1289" s="240"/>
      <c r="AT1289" s="241" t="s">
        <v>232</v>
      </c>
      <c r="AU1289" s="241" t="s">
        <v>84</v>
      </c>
      <c r="AV1289" s="12" t="s">
        <v>82</v>
      </c>
      <c r="AW1289" s="12" t="s">
        <v>35</v>
      </c>
      <c r="AX1289" s="12" t="s">
        <v>75</v>
      </c>
      <c r="AY1289" s="241" t="s">
        <v>221</v>
      </c>
    </row>
    <row r="1290" spans="2:51" s="13" customFormat="1" ht="12">
      <c r="B1290" s="242"/>
      <c r="C1290" s="243"/>
      <c r="D1290" s="229" t="s">
        <v>232</v>
      </c>
      <c r="E1290" s="244" t="s">
        <v>21</v>
      </c>
      <c r="F1290" s="245" t="s">
        <v>1637</v>
      </c>
      <c r="G1290" s="243"/>
      <c r="H1290" s="246">
        <v>291.26</v>
      </c>
      <c r="I1290" s="247"/>
      <c r="J1290" s="243"/>
      <c r="K1290" s="243"/>
      <c r="L1290" s="248"/>
      <c r="M1290" s="249"/>
      <c r="N1290" s="250"/>
      <c r="O1290" s="250"/>
      <c r="P1290" s="250"/>
      <c r="Q1290" s="250"/>
      <c r="R1290" s="250"/>
      <c r="S1290" s="250"/>
      <c r="T1290" s="251"/>
      <c r="AT1290" s="252" t="s">
        <v>232</v>
      </c>
      <c r="AU1290" s="252" t="s">
        <v>84</v>
      </c>
      <c r="AV1290" s="13" t="s">
        <v>84</v>
      </c>
      <c r="AW1290" s="13" t="s">
        <v>35</v>
      </c>
      <c r="AX1290" s="13" t="s">
        <v>75</v>
      </c>
      <c r="AY1290" s="252" t="s">
        <v>221</v>
      </c>
    </row>
    <row r="1291" spans="2:51" s="14" customFormat="1" ht="12">
      <c r="B1291" s="253"/>
      <c r="C1291" s="254"/>
      <c r="D1291" s="229" t="s">
        <v>232</v>
      </c>
      <c r="E1291" s="255" t="s">
        <v>21</v>
      </c>
      <c r="F1291" s="256" t="s">
        <v>235</v>
      </c>
      <c r="G1291" s="254"/>
      <c r="H1291" s="257">
        <v>291.26</v>
      </c>
      <c r="I1291" s="258"/>
      <c r="J1291" s="254"/>
      <c r="K1291" s="254"/>
      <c r="L1291" s="259"/>
      <c r="M1291" s="260"/>
      <c r="N1291" s="261"/>
      <c r="O1291" s="261"/>
      <c r="P1291" s="261"/>
      <c r="Q1291" s="261"/>
      <c r="R1291" s="261"/>
      <c r="S1291" s="261"/>
      <c r="T1291" s="262"/>
      <c r="AT1291" s="263" t="s">
        <v>232</v>
      </c>
      <c r="AU1291" s="263" t="s">
        <v>84</v>
      </c>
      <c r="AV1291" s="14" t="s">
        <v>228</v>
      </c>
      <c r="AW1291" s="14" t="s">
        <v>35</v>
      </c>
      <c r="AX1291" s="14" t="s">
        <v>82</v>
      </c>
      <c r="AY1291" s="263" t="s">
        <v>221</v>
      </c>
    </row>
    <row r="1292" spans="2:65" s="1" customFormat="1" ht="16.5" customHeight="1">
      <c r="B1292" s="39"/>
      <c r="C1292" s="217" t="s">
        <v>1638</v>
      </c>
      <c r="D1292" s="217" t="s">
        <v>223</v>
      </c>
      <c r="E1292" s="218" t="s">
        <v>1639</v>
      </c>
      <c r="F1292" s="219" t="s">
        <v>1640</v>
      </c>
      <c r="G1292" s="220" t="s">
        <v>358</v>
      </c>
      <c r="H1292" s="221">
        <v>78.988</v>
      </c>
      <c r="I1292" s="222"/>
      <c r="J1292" s="223">
        <f>ROUND(I1292*H1292,2)</f>
        <v>0</v>
      </c>
      <c r="K1292" s="219" t="s">
        <v>227</v>
      </c>
      <c r="L1292" s="44"/>
      <c r="M1292" s="224" t="s">
        <v>21</v>
      </c>
      <c r="N1292" s="225" t="s">
        <v>46</v>
      </c>
      <c r="O1292" s="80"/>
      <c r="P1292" s="226">
        <f>O1292*H1292</f>
        <v>0</v>
      </c>
      <c r="Q1292" s="226">
        <v>0</v>
      </c>
      <c r="R1292" s="226">
        <f>Q1292*H1292</f>
        <v>0</v>
      </c>
      <c r="S1292" s="226">
        <v>0.0445</v>
      </c>
      <c r="T1292" s="227">
        <f>S1292*H1292</f>
        <v>3.514966</v>
      </c>
      <c r="AR1292" s="18" t="s">
        <v>350</v>
      </c>
      <c r="AT1292" s="18" t="s">
        <v>223</v>
      </c>
      <c r="AU1292" s="18" t="s">
        <v>84</v>
      </c>
      <c r="AY1292" s="18" t="s">
        <v>221</v>
      </c>
      <c r="BE1292" s="228">
        <f>IF(N1292="základní",J1292,0)</f>
        <v>0</v>
      </c>
      <c r="BF1292" s="228">
        <f>IF(N1292="snížená",J1292,0)</f>
        <v>0</v>
      </c>
      <c r="BG1292" s="228">
        <f>IF(N1292="zákl. přenesená",J1292,0)</f>
        <v>0</v>
      </c>
      <c r="BH1292" s="228">
        <f>IF(N1292="sníž. přenesená",J1292,0)</f>
        <v>0</v>
      </c>
      <c r="BI1292" s="228">
        <f>IF(N1292="nulová",J1292,0)</f>
        <v>0</v>
      </c>
      <c r="BJ1292" s="18" t="s">
        <v>82</v>
      </c>
      <c r="BK1292" s="228">
        <f>ROUND(I1292*H1292,2)</f>
        <v>0</v>
      </c>
      <c r="BL1292" s="18" t="s">
        <v>350</v>
      </c>
      <c r="BM1292" s="18" t="s">
        <v>1641</v>
      </c>
    </row>
    <row r="1293" spans="2:51" s="12" customFormat="1" ht="12">
      <c r="B1293" s="232"/>
      <c r="C1293" s="233"/>
      <c r="D1293" s="229" t="s">
        <v>232</v>
      </c>
      <c r="E1293" s="234" t="s">
        <v>21</v>
      </c>
      <c r="F1293" s="235" t="s">
        <v>1304</v>
      </c>
      <c r="G1293" s="233"/>
      <c r="H1293" s="234" t="s">
        <v>21</v>
      </c>
      <c r="I1293" s="236"/>
      <c r="J1293" s="233"/>
      <c r="K1293" s="233"/>
      <c r="L1293" s="237"/>
      <c r="M1293" s="238"/>
      <c r="N1293" s="239"/>
      <c r="O1293" s="239"/>
      <c r="P1293" s="239"/>
      <c r="Q1293" s="239"/>
      <c r="R1293" s="239"/>
      <c r="S1293" s="239"/>
      <c r="T1293" s="240"/>
      <c r="AT1293" s="241" t="s">
        <v>232</v>
      </c>
      <c r="AU1293" s="241" t="s">
        <v>84</v>
      </c>
      <c r="AV1293" s="12" t="s">
        <v>82</v>
      </c>
      <c r="AW1293" s="12" t="s">
        <v>35</v>
      </c>
      <c r="AX1293" s="12" t="s">
        <v>75</v>
      </c>
      <c r="AY1293" s="241" t="s">
        <v>221</v>
      </c>
    </row>
    <row r="1294" spans="2:51" s="13" customFormat="1" ht="12">
      <c r="B1294" s="242"/>
      <c r="C1294" s="243"/>
      <c r="D1294" s="229" t="s">
        <v>232</v>
      </c>
      <c r="E1294" s="244" t="s">
        <v>21</v>
      </c>
      <c r="F1294" s="245" t="s">
        <v>1305</v>
      </c>
      <c r="G1294" s="243"/>
      <c r="H1294" s="246">
        <v>21.84</v>
      </c>
      <c r="I1294" s="247"/>
      <c r="J1294" s="243"/>
      <c r="K1294" s="243"/>
      <c r="L1294" s="248"/>
      <c r="M1294" s="249"/>
      <c r="N1294" s="250"/>
      <c r="O1294" s="250"/>
      <c r="P1294" s="250"/>
      <c r="Q1294" s="250"/>
      <c r="R1294" s="250"/>
      <c r="S1294" s="250"/>
      <c r="T1294" s="251"/>
      <c r="AT1294" s="252" t="s">
        <v>232</v>
      </c>
      <c r="AU1294" s="252" t="s">
        <v>84</v>
      </c>
      <c r="AV1294" s="13" t="s">
        <v>84</v>
      </c>
      <c r="AW1294" s="13" t="s">
        <v>35</v>
      </c>
      <c r="AX1294" s="13" t="s">
        <v>75</v>
      </c>
      <c r="AY1294" s="252" t="s">
        <v>221</v>
      </c>
    </row>
    <row r="1295" spans="2:51" s="13" customFormat="1" ht="12">
      <c r="B1295" s="242"/>
      <c r="C1295" s="243"/>
      <c r="D1295" s="229" t="s">
        <v>232</v>
      </c>
      <c r="E1295" s="244" t="s">
        <v>21</v>
      </c>
      <c r="F1295" s="245" t="s">
        <v>1306</v>
      </c>
      <c r="G1295" s="243"/>
      <c r="H1295" s="246">
        <v>0.429</v>
      </c>
      <c r="I1295" s="247"/>
      <c r="J1295" s="243"/>
      <c r="K1295" s="243"/>
      <c r="L1295" s="248"/>
      <c r="M1295" s="249"/>
      <c r="N1295" s="250"/>
      <c r="O1295" s="250"/>
      <c r="P1295" s="250"/>
      <c r="Q1295" s="250"/>
      <c r="R1295" s="250"/>
      <c r="S1295" s="250"/>
      <c r="T1295" s="251"/>
      <c r="AT1295" s="252" t="s">
        <v>232</v>
      </c>
      <c r="AU1295" s="252" t="s">
        <v>84</v>
      </c>
      <c r="AV1295" s="13" t="s">
        <v>84</v>
      </c>
      <c r="AW1295" s="13" t="s">
        <v>35</v>
      </c>
      <c r="AX1295" s="13" t="s">
        <v>75</v>
      </c>
      <c r="AY1295" s="252" t="s">
        <v>221</v>
      </c>
    </row>
    <row r="1296" spans="2:51" s="13" customFormat="1" ht="12">
      <c r="B1296" s="242"/>
      <c r="C1296" s="243"/>
      <c r="D1296" s="229" t="s">
        <v>232</v>
      </c>
      <c r="E1296" s="244" t="s">
        <v>21</v>
      </c>
      <c r="F1296" s="245" t="s">
        <v>1307</v>
      </c>
      <c r="G1296" s="243"/>
      <c r="H1296" s="246">
        <v>0.924</v>
      </c>
      <c r="I1296" s="247"/>
      <c r="J1296" s="243"/>
      <c r="K1296" s="243"/>
      <c r="L1296" s="248"/>
      <c r="M1296" s="249"/>
      <c r="N1296" s="250"/>
      <c r="O1296" s="250"/>
      <c r="P1296" s="250"/>
      <c r="Q1296" s="250"/>
      <c r="R1296" s="250"/>
      <c r="S1296" s="250"/>
      <c r="T1296" s="251"/>
      <c r="AT1296" s="252" t="s">
        <v>232</v>
      </c>
      <c r="AU1296" s="252" t="s">
        <v>84</v>
      </c>
      <c r="AV1296" s="13" t="s">
        <v>84</v>
      </c>
      <c r="AW1296" s="13" t="s">
        <v>35</v>
      </c>
      <c r="AX1296" s="13" t="s">
        <v>75</v>
      </c>
      <c r="AY1296" s="252" t="s">
        <v>221</v>
      </c>
    </row>
    <row r="1297" spans="2:51" s="13" customFormat="1" ht="12">
      <c r="B1297" s="242"/>
      <c r="C1297" s="243"/>
      <c r="D1297" s="229" t="s">
        <v>232</v>
      </c>
      <c r="E1297" s="244" t="s">
        <v>21</v>
      </c>
      <c r="F1297" s="245" t="s">
        <v>1308</v>
      </c>
      <c r="G1297" s="243"/>
      <c r="H1297" s="246">
        <v>15.576</v>
      </c>
      <c r="I1297" s="247"/>
      <c r="J1297" s="243"/>
      <c r="K1297" s="243"/>
      <c r="L1297" s="248"/>
      <c r="M1297" s="249"/>
      <c r="N1297" s="250"/>
      <c r="O1297" s="250"/>
      <c r="P1297" s="250"/>
      <c r="Q1297" s="250"/>
      <c r="R1297" s="250"/>
      <c r="S1297" s="250"/>
      <c r="T1297" s="251"/>
      <c r="AT1297" s="252" t="s">
        <v>232</v>
      </c>
      <c r="AU1297" s="252" t="s">
        <v>84</v>
      </c>
      <c r="AV1297" s="13" t="s">
        <v>84</v>
      </c>
      <c r="AW1297" s="13" t="s">
        <v>35</v>
      </c>
      <c r="AX1297" s="13" t="s">
        <v>75</v>
      </c>
      <c r="AY1297" s="252" t="s">
        <v>221</v>
      </c>
    </row>
    <row r="1298" spans="2:51" s="13" customFormat="1" ht="12">
      <c r="B1298" s="242"/>
      <c r="C1298" s="243"/>
      <c r="D1298" s="229" t="s">
        <v>232</v>
      </c>
      <c r="E1298" s="244" t="s">
        <v>21</v>
      </c>
      <c r="F1298" s="245" t="s">
        <v>1309</v>
      </c>
      <c r="G1298" s="243"/>
      <c r="H1298" s="246">
        <v>24.851</v>
      </c>
      <c r="I1298" s="247"/>
      <c r="J1298" s="243"/>
      <c r="K1298" s="243"/>
      <c r="L1298" s="248"/>
      <c r="M1298" s="249"/>
      <c r="N1298" s="250"/>
      <c r="O1298" s="250"/>
      <c r="P1298" s="250"/>
      <c r="Q1298" s="250"/>
      <c r="R1298" s="250"/>
      <c r="S1298" s="250"/>
      <c r="T1298" s="251"/>
      <c r="AT1298" s="252" t="s">
        <v>232</v>
      </c>
      <c r="AU1298" s="252" t="s">
        <v>84</v>
      </c>
      <c r="AV1298" s="13" t="s">
        <v>84</v>
      </c>
      <c r="AW1298" s="13" t="s">
        <v>35</v>
      </c>
      <c r="AX1298" s="13" t="s">
        <v>75</v>
      </c>
      <c r="AY1298" s="252" t="s">
        <v>221</v>
      </c>
    </row>
    <row r="1299" spans="2:51" s="13" customFormat="1" ht="12">
      <c r="B1299" s="242"/>
      <c r="C1299" s="243"/>
      <c r="D1299" s="229" t="s">
        <v>232</v>
      </c>
      <c r="E1299" s="244" t="s">
        <v>21</v>
      </c>
      <c r="F1299" s="245" t="s">
        <v>1310</v>
      </c>
      <c r="G1299" s="243"/>
      <c r="H1299" s="246">
        <v>3.115</v>
      </c>
      <c r="I1299" s="247"/>
      <c r="J1299" s="243"/>
      <c r="K1299" s="243"/>
      <c r="L1299" s="248"/>
      <c r="M1299" s="249"/>
      <c r="N1299" s="250"/>
      <c r="O1299" s="250"/>
      <c r="P1299" s="250"/>
      <c r="Q1299" s="250"/>
      <c r="R1299" s="250"/>
      <c r="S1299" s="250"/>
      <c r="T1299" s="251"/>
      <c r="AT1299" s="252" t="s">
        <v>232</v>
      </c>
      <c r="AU1299" s="252" t="s">
        <v>84</v>
      </c>
      <c r="AV1299" s="13" t="s">
        <v>84</v>
      </c>
      <c r="AW1299" s="13" t="s">
        <v>35</v>
      </c>
      <c r="AX1299" s="13" t="s">
        <v>75</v>
      </c>
      <c r="AY1299" s="252" t="s">
        <v>221</v>
      </c>
    </row>
    <row r="1300" spans="2:51" s="13" customFormat="1" ht="12">
      <c r="B1300" s="242"/>
      <c r="C1300" s="243"/>
      <c r="D1300" s="229" t="s">
        <v>232</v>
      </c>
      <c r="E1300" s="244" t="s">
        <v>21</v>
      </c>
      <c r="F1300" s="245" t="s">
        <v>1311</v>
      </c>
      <c r="G1300" s="243"/>
      <c r="H1300" s="246">
        <v>11.045</v>
      </c>
      <c r="I1300" s="247"/>
      <c r="J1300" s="243"/>
      <c r="K1300" s="243"/>
      <c r="L1300" s="248"/>
      <c r="M1300" s="249"/>
      <c r="N1300" s="250"/>
      <c r="O1300" s="250"/>
      <c r="P1300" s="250"/>
      <c r="Q1300" s="250"/>
      <c r="R1300" s="250"/>
      <c r="S1300" s="250"/>
      <c r="T1300" s="251"/>
      <c r="AT1300" s="252" t="s">
        <v>232</v>
      </c>
      <c r="AU1300" s="252" t="s">
        <v>84</v>
      </c>
      <c r="AV1300" s="13" t="s">
        <v>84</v>
      </c>
      <c r="AW1300" s="13" t="s">
        <v>35</v>
      </c>
      <c r="AX1300" s="13" t="s">
        <v>75</v>
      </c>
      <c r="AY1300" s="252" t="s">
        <v>221</v>
      </c>
    </row>
    <row r="1301" spans="2:51" s="12" customFormat="1" ht="12">
      <c r="B1301" s="232"/>
      <c r="C1301" s="233"/>
      <c r="D1301" s="229" t="s">
        <v>232</v>
      </c>
      <c r="E1301" s="234" t="s">
        <v>21</v>
      </c>
      <c r="F1301" s="235" t="s">
        <v>140</v>
      </c>
      <c r="G1301" s="233"/>
      <c r="H1301" s="234" t="s">
        <v>21</v>
      </c>
      <c r="I1301" s="236"/>
      <c r="J1301" s="233"/>
      <c r="K1301" s="233"/>
      <c r="L1301" s="237"/>
      <c r="M1301" s="238"/>
      <c r="N1301" s="239"/>
      <c r="O1301" s="239"/>
      <c r="P1301" s="239"/>
      <c r="Q1301" s="239"/>
      <c r="R1301" s="239"/>
      <c r="S1301" s="239"/>
      <c r="T1301" s="240"/>
      <c r="AT1301" s="241" t="s">
        <v>232</v>
      </c>
      <c r="AU1301" s="241" t="s">
        <v>84</v>
      </c>
      <c r="AV1301" s="12" t="s">
        <v>82</v>
      </c>
      <c r="AW1301" s="12" t="s">
        <v>35</v>
      </c>
      <c r="AX1301" s="12" t="s">
        <v>75</v>
      </c>
      <c r="AY1301" s="241" t="s">
        <v>221</v>
      </c>
    </row>
    <row r="1302" spans="2:51" s="13" customFormat="1" ht="12">
      <c r="B1302" s="242"/>
      <c r="C1302" s="243"/>
      <c r="D1302" s="229" t="s">
        <v>232</v>
      </c>
      <c r="E1302" s="244" t="s">
        <v>21</v>
      </c>
      <c r="F1302" s="245" t="s">
        <v>1312</v>
      </c>
      <c r="G1302" s="243"/>
      <c r="H1302" s="246">
        <v>0.488</v>
      </c>
      <c r="I1302" s="247"/>
      <c r="J1302" s="243"/>
      <c r="K1302" s="243"/>
      <c r="L1302" s="248"/>
      <c r="M1302" s="249"/>
      <c r="N1302" s="250"/>
      <c r="O1302" s="250"/>
      <c r="P1302" s="250"/>
      <c r="Q1302" s="250"/>
      <c r="R1302" s="250"/>
      <c r="S1302" s="250"/>
      <c r="T1302" s="251"/>
      <c r="AT1302" s="252" t="s">
        <v>232</v>
      </c>
      <c r="AU1302" s="252" t="s">
        <v>84</v>
      </c>
      <c r="AV1302" s="13" t="s">
        <v>84</v>
      </c>
      <c r="AW1302" s="13" t="s">
        <v>35</v>
      </c>
      <c r="AX1302" s="13" t="s">
        <v>75</v>
      </c>
      <c r="AY1302" s="252" t="s">
        <v>221</v>
      </c>
    </row>
    <row r="1303" spans="2:51" s="13" customFormat="1" ht="12">
      <c r="B1303" s="242"/>
      <c r="C1303" s="243"/>
      <c r="D1303" s="229" t="s">
        <v>232</v>
      </c>
      <c r="E1303" s="244" t="s">
        <v>21</v>
      </c>
      <c r="F1303" s="245" t="s">
        <v>1313</v>
      </c>
      <c r="G1303" s="243"/>
      <c r="H1303" s="246">
        <v>0.72</v>
      </c>
      <c r="I1303" s="247"/>
      <c r="J1303" s="243"/>
      <c r="K1303" s="243"/>
      <c r="L1303" s="248"/>
      <c r="M1303" s="249"/>
      <c r="N1303" s="250"/>
      <c r="O1303" s="250"/>
      <c r="P1303" s="250"/>
      <c r="Q1303" s="250"/>
      <c r="R1303" s="250"/>
      <c r="S1303" s="250"/>
      <c r="T1303" s="251"/>
      <c r="AT1303" s="252" t="s">
        <v>232</v>
      </c>
      <c r="AU1303" s="252" t="s">
        <v>84</v>
      </c>
      <c r="AV1303" s="13" t="s">
        <v>84</v>
      </c>
      <c r="AW1303" s="13" t="s">
        <v>35</v>
      </c>
      <c r="AX1303" s="13" t="s">
        <v>75</v>
      </c>
      <c r="AY1303" s="252" t="s">
        <v>221</v>
      </c>
    </row>
    <row r="1304" spans="2:51" s="14" customFormat="1" ht="12">
      <c r="B1304" s="253"/>
      <c r="C1304" s="254"/>
      <c r="D1304" s="229" t="s">
        <v>232</v>
      </c>
      <c r="E1304" s="255" t="s">
        <v>21</v>
      </c>
      <c r="F1304" s="256" t="s">
        <v>235</v>
      </c>
      <c r="G1304" s="254"/>
      <c r="H1304" s="257">
        <v>78.988</v>
      </c>
      <c r="I1304" s="258"/>
      <c r="J1304" s="254"/>
      <c r="K1304" s="254"/>
      <c r="L1304" s="259"/>
      <c r="M1304" s="260"/>
      <c r="N1304" s="261"/>
      <c r="O1304" s="261"/>
      <c r="P1304" s="261"/>
      <c r="Q1304" s="261"/>
      <c r="R1304" s="261"/>
      <c r="S1304" s="261"/>
      <c r="T1304" s="262"/>
      <c r="AT1304" s="263" t="s">
        <v>232</v>
      </c>
      <c r="AU1304" s="263" t="s">
        <v>84</v>
      </c>
      <c r="AV1304" s="14" t="s">
        <v>228</v>
      </c>
      <c r="AW1304" s="14" t="s">
        <v>35</v>
      </c>
      <c r="AX1304" s="14" t="s">
        <v>82</v>
      </c>
      <c r="AY1304" s="263" t="s">
        <v>221</v>
      </c>
    </row>
    <row r="1305" spans="2:65" s="1" customFormat="1" ht="16.5" customHeight="1">
      <c r="B1305" s="39"/>
      <c r="C1305" s="217" t="s">
        <v>1642</v>
      </c>
      <c r="D1305" s="217" t="s">
        <v>223</v>
      </c>
      <c r="E1305" s="218" t="s">
        <v>1643</v>
      </c>
      <c r="F1305" s="219" t="s">
        <v>1644</v>
      </c>
      <c r="G1305" s="220" t="s">
        <v>358</v>
      </c>
      <c r="H1305" s="221">
        <v>78.988</v>
      </c>
      <c r="I1305" s="222"/>
      <c r="J1305" s="223">
        <f>ROUND(I1305*H1305,2)</f>
        <v>0</v>
      </c>
      <c r="K1305" s="219" t="s">
        <v>227</v>
      </c>
      <c r="L1305" s="44"/>
      <c r="M1305" s="224" t="s">
        <v>21</v>
      </c>
      <c r="N1305" s="225" t="s">
        <v>46</v>
      </c>
      <c r="O1305" s="80"/>
      <c r="P1305" s="226">
        <f>O1305*H1305</f>
        <v>0</v>
      </c>
      <c r="Q1305" s="226">
        <v>0</v>
      </c>
      <c r="R1305" s="226">
        <f>Q1305*H1305</f>
        <v>0</v>
      </c>
      <c r="S1305" s="226">
        <v>0</v>
      </c>
      <c r="T1305" s="227">
        <f>S1305*H1305</f>
        <v>0</v>
      </c>
      <c r="AR1305" s="18" t="s">
        <v>350</v>
      </c>
      <c r="AT1305" s="18" t="s">
        <v>223</v>
      </c>
      <c r="AU1305" s="18" t="s">
        <v>84</v>
      </c>
      <c r="AY1305" s="18" t="s">
        <v>221</v>
      </c>
      <c r="BE1305" s="228">
        <f>IF(N1305="základní",J1305,0)</f>
        <v>0</v>
      </c>
      <c r="BF1305" s="228">
        <f>IF(N1305="snížená",J1305,0)</f>
        <v>0</v>
      </c>
      <c r="BG1305" s="228">
        <f>IF(N1305="zákl. přenesená",J1305,0)</f>
        <v>0</v>
      </c>
      <c r="BH1305" s="228">
        <f>IF(N1305="sníž. přenesená",J1305,0)</f>
        <v>0</v>
      </c>
      <c r="BI1305" s="228">
        <f>IF(N1305="nulová",J1305,0)</f>
        <v>0</v>
      </c>
      <c r="BJ1305" s="18" t="s">
        <v>82</v>
      </c>
      <c r="BK1305" s="228">
        <f>ROUND(I1305*H1305,2)</f>
        <v>0</v>
      </c>
      <c r="BL1305" s="18" t="s">
        <v>350</v>
      </c>
      <c r="BM1305" s="18" t="s">
        <v>1645</v>
      </c>
    </row>
    <row r="1306" spans="2:51" s="12" customFormat="1" ht="12">
      <c r="B1306" s="232"/>
      <c r="C1306" s="233"/>
      <c r="D1306" s="229" t="s">
        <v>232</v>
      </c>
      <c r="E1306" s="234" t="s">
        <v>21</v>
      </c>
      <c r="F1306" s="235" t="s">
        <v>1646</v>
      </c>
      <c r="G1306" s="233"/>
      <c r="H1306" s="234" t="s">
        <v>21</v>
      </c>
      <c r="I1306" s="236"/>
      <c r="J1306" s="233"/>
      <c r="K1306" s="233"/>
      <c r="L1306" s="237"/>
      <c r="M1306" s="238"/>
      <c r="N1306" s="239"/>
      <c r="O1306" s="239"/>
      <c r="P1306" s="239"/>
      <c r="Q1306" s="239"/>
      <c r="R1306" s="239"/>
      <c r="S1306" s="239"/>
      <c r="T1306" s="240"/>
      <c r="AT1306" s="241" t="s">
        <v>232</v>
      </c>
      <c r="AU1306" s="241" t="s">
        <v>84</v>
      </c>
      <c r="AV1306" s="12" t="s">
        <v>82</v>
      </c>
      <c r="AW1306" s="12" t="s">
        <v>35</v>
      </c>
      <c r="AX1306" s="12" t="s">
        <v>75</v>
      </c>
      <c r="AY1306" s="241" t="s">
        <v>221</v>
      </c>
    </row>
    <row r="1307" spans="2:51" s="13" customFormat="1" ht="12">
      <c r="B1307" s="242"/>
      <c r="C1307" s="243"/>
      <c r="D1307" s="229" t="s">
        <v>232</v>
      </c>
      <c r="E1307" s="244" t="s">
        <v>21</v>
      </c>
      <c r="F1307" s="245" t="s">
        <v>1647</v>
      </c>
      <c r="G1307" s="243"/>
      <c r="H1307" s="246">
        <v>78.988</v>
      </c>
      <c r="I1307" s="247"/>
      <c r="J1307" s="243"/>
      <c r="K1307" s="243"/>
      <c r="L1307" s="248"/>
      <c r="M1307" s="249"/>
      <c r="N1307" s="250"/>
      <c r="O1307" s="250"/>
      <c r="P1307" s="250"/>
      <c r="Q1307" s="250"/>
      <c r="R1307" s="250"/>
      <c r="S1307" s="250"/>
      <c r="T1307" s="251"/>
      <c r="AT1307" s="252" t="s">
        <v>232</v>
      </c>
      <c r="AU1307" s="252" t="s">
        <v>84</v>
      </c>
      <c r="AV1307" s="13" t="s">
        <v>84</v>
      </c>
      <c r="AW1307" s="13" t="s">
        <v>35</v>
      </c>
      <c r="AX1307" s="13" t="s">
        <v>75</v>
      </c>
      <c r="AY1307" s="252" t="s">
        <v>221</v>
      </c>
    </row>
    <row r="1308" spans="2:51" s="14" customFormat="1" ht="12">
      <c r="B1308" s="253"/>
      <c r="C1308" s="254"/>
      <c r="D1308" s="229" t="s">
        <v>232</v>
      </c>
      <c r="E1308" s="255" t="s">
        <v>21</v>
      </c>
      <c r="F1308" s="256" t="s">
        <v>235</v>
      </c>
      <c r="G1308" s="254"/>
      <c r="H1308" s="257">
        <v>78.988</v>
      </c>
      <c r="I1308" s="258"/>
      <c r="J1308" s="254"/>
      <c r="K1308" s="254"/>
      <c r="L1308" s="259"/>
      <c r="M1308" s="260"/>
      <c r="N1308" s="261"/>
      <c r="O1308" s="261"/>
      <c r="P1308" s="261"/>
      <c r="Q1308" s="261"/>
      <c r="R1308" s="261"/>
      <c r="S1308" s="261"/>
      <c r="T1308" s="262"/>
      <c r="AT1308" s="263" t="s">
        <v>232</v>
      </c>
      <c r="AU1308" s="263" t="s">
        <v>84</v>
      </c>
      <c r="AV1308" s="14" t="s">
        <v>228</v>
      </c>
      <c r="AW1308" s="14" t="s">
        <v>35</v>
      </c>
      <c r="AX1308" s="14" t="s">
        <v>82</v>
      </c>
      <c r="AY1308" s="263" t="s">
        <v>221</v>
      </c>
    </row>
    <row r="1309" spans="2:65" s="1" customFormat="1" ht="16.5" customHeight="1">
      <c r="B1309" s="39"/>
      <c r="C1309" s="217" t="s">
        <v>1648</v>
      </c>
      <c r="D1309" s="217" t="s">
        <v>223</v>
      </c>
      <c r="E1309" s="218" t="s">
        <v>1649</v>
      </c>
      <c r="F1309" s="219" t="s">
        <v>1650</v>
      </c>
      <c r="G1309" s="220" t="s">
        <v>358</v>
      </c>
      <c r="H1309" s="221">
        <v>35.999</v>
      </c>
      <c r="I1309" s="222"/>
      <c r="J1309" s="223">
        <f>ROUND(I1309*H1309,2)</f>
        <v>0</v>
      </c>
      <c r="K1309" s="219" t="s">
        <v>227</v>
      </c>
      <c r="L1309" s="44"/>
      <c r="M1309" s="224" t="s">
        <v>21</v>
      </c>
      <c r="N1309" s="225" t="s">
        <v>46</v>
      </c>
      <c r="O1309" s="80"/>
      <c r="P1309" s="226">
        <f>O1309*H1309</f>
        <v>0</v>
      </c>
      <c r="Q1309" s="226">
        <v>0.0445</v>
      </c>
      <c r="R1309" s="226">
        <f>Q1309*H1309</f>
        <v>1.6019555</v>
      </c>
      <c r="S1309" s="226">
        <v>0</v>
      </c>
      <c r="T1309" s="227">
        <f>S1309*H1309</f>
        <v>0</v>
      </c>
      <c r="AR1309" s="18" t="s">
        <v>350</v>
      </c>
      <c r="AT1309" s="18" t="s">
        <v>223</v>
      </c>
      <c r="AU1309" s="18" t="s">
        <v>84</v>
      </c>
      <c r="AY1309" s="18" t="s">
        <v>221</v>
      </c>
      <c r="BE1309" s="228">
        <f>IF(N1309="základní",J1309,0)</f>
        <v>0</v>
      </c>
      <c r="BF1309" s="228">
        <f>IF(N1309="snížená",J1309,0)</f>
        <v>0</v>
      </c>
      <c r="BG1309" s="228">
        <f>IF(N1309="zákl. přenesená",J1309,0)</f>
        <v>0</v>
      </c>
      <c r="BH1309" s="228">
        <f>IF(N1309="sníž. přenesená",J1309,0)</f>
        <v>0</v>
      </c>
      <c r="BI1309" s="228">
        <f>IF(N1309="nulová",J1309,0)</f>
        <v>0</v>
      </c>
      <c r="BJ1309" s="18" t="s">
        <v>82</v>
      </c>
      <c r="BK1309" s="228">
        <f>ROUND(I1309*H1309,2)</f>
        <v>0</v>
      </c>
      <c r="BL1309" s="18" t="s">
        <v>350</v>
      </c>
      <c r="BM1309" s="18" t="s">
        <v>1651</v>
      </c>
    </row>
    <row r="1310" spans="2:47" s="1" customFormat="1" ht="12">
      <c r="B1310" s="39"/>
      <c r="C1310" s="40"/>
      <c r="D1310" s="229" t="s">
        <v>230</v>
      </c>
      <c r="E1310" s="40"/>
      <c r="F1310" s="230" t="s">
        <v>1652</v>
      </c>
      <c r="G1310" s="40"/>
      <c r="H1310" s="40"/>
      <c r="I1310" s="144"/>
      <c r="J1310" s="40"/>
      <c r="K1310" s="40"/>
      <c r="L1310" s="44"/>
      <c r="M1310" s="231"/>
      <c r="N1310" s="80"/>
      <c r="O1310" s="80"/>
      <c r="P1310" s="80"/>
      <c r="Q1310" s="80"/>
      <c r="R1310" s="80"/>
      <c r="S1310" s="80"/>
      <c r="T1310" s="81"/>
      <c r="AT1310" s="18" t="s">
        <v>230</v>
      </c>
      <c r="AU1310" s="18" t="s">
        <v>84</v>
      </c>
    </row>
    <row r="1311" spans="2:51" s="12" customFormat="1" ht="12">
      <c r="B1311" s="232"/>
      <c r="C1311" s="233"/>
      <c r="D1311" s="229" t="s">
        <v>232</v>
      </c>
      <c r="E1311" s="234" t="s">
        <v>21</v>
      </c>
      <c r="F1311" s="235" t="s">
        <v>1653</v>
      </c>
      <c r="G1311" s="233"/>
      <c r="H1311" s="234" t="s">
        <v>21</v>
      </c>
      <c r="I1311" s="236"/>
      <c r="J1311" s="233"/>
      <c r="K1311" s="233"/>
      <c r="L1311" s="237"/>
      <c r="M1311" s="238"/>
      <c r="N1311" s="239"/>
      <c r="O1311" s="239"/>
      <c r="P1311" s="239"/>
      <c r="Q1311" s="239"/>
      <c r="R1311" s="239"/>
      <c r="S1311" s="239"/>
      <c r="T1311" s="240"/>
      <c r="AT1311" s="241" t="s">
        <v>232</v>
      </c>
      <c r="AU1311" s="241" t="s">
        <v>84</v>
      </c>
      <c r="AV1311" s="12" t="s">
        <v>82</v>
      </c>
      <c r="AW1311" s="12" t="s">
        <v>35</v>
      </c>
      <c r="AX1311" s="12" t="s">
        <v>75</v>
      </c>
      <c r="AY1311" s="241" t="s">
        <v>221</v>
      </c>
    </row>
    <row r="1312" spans="2:51" s="12" customFormat="1" ht="12">
      <c r="B1312" s="232"/>
      <c r="C1312" s="233"/>
      <c r="D1312" s="229" t="s">
        <v>232</v>
      </c>
      <c r="E1312" s="234" t="s">
        <v>21</v>
      </c>
      <c r="F1312" s="235" t="s">
        <v>1331</v>
      </c>
      <c r="G1312" s="233"/>
      <c r="H1312" s="234" t="s">
        <v>21</v>
      </c>
      <c r="I1312" s="236"/>
      <c r="J1312" s="233"/>
      <c r="K1312" s="233"/>
      <c r="L1312" s="237"/>
      <c r="M1312" s="238"/>
      <c r="N1312" s="239"/>
      <c r="O1312" s="239"/>
      <c r="P1312" s="239"/>
      <c r="Q1312" s="239"/>
      <c r="R1312" s="239"/>
      <c r="S1312" s="239"/>
      <c r="T1312" s="240"/>
      <c r="AT1312" s="241" t="s">
        <v>232</v>
      </c>
      <c r="AU1312" s="241" t="s">
        <v>84</v>
      </c>
      <c r="AV1312" s="12" t="s">
        <v>82</v>
      </c>
      <c r="AW1312" s="12" t="s">
        <v>35</v>
      </c>
      <c r="AX1312" s="12" t="s">
        <v>75</v>
      </c>
      <c r="AY1312" s="241" t="s">
        <v>221</v>
      </c>
    </row>
    <row r="1313" spans="2:51" s="13" customFormat="1" ht="12">
      <c r="B1313" s="242"/>
      <c r="C1313" s="243"/>
      <c r="D1313" s="229" t="s">
        <v>232</v>
      </c>
      <c r="E1313" s="244" t="s">
        <v>21</v>
      </c>
      <c r="F1313" s="245" t="s">
        <v>1332</v>
      </c>
      <c r="G1313" s="243"/>
      <c r="H1313" s="246">
        <v>3.96</v>
      </c>
      <c r="I1313" s="247"/>
      <c r="J1313" s="243"/>
      <c r="K1313" s="243"/>
      <c r="L1313" s="248"/>
      <c r="M1313" s="249"/>
      <c r="N1313" s="250"/>
      <c r="O1313" s="250"/>
      <c r="P1313" s="250"/>
      <c r="Q1313" s="250"/>
      <c r="R1313" s="250"/>
      <c r="S1313" s="250"/>
      <c r="T1313" s="251"/>
      <c r="AT1313" s="252" t="s">
        <v>232</v>
      </c>
      <c r="AU1313" s="252" t="s">
        <v>84</v>
      </c>
      <c r="AV1313" s="13" t="s">
        <v>84</v>
      </c>
      <c r="AW1313" s="13" t="s">
        <v>35</v>
      </c>
      <c r="AX1313" s="13" t="s">
        <v>75</v>
      </c>
      <c r="AY1313" s="252" t="s">
        <v>221</v>
      </c>
    </row>
    <row r="1314" spans="2:51" s="12" customFormat="1" ht="12">
      <c r="B1314" s="232"/>
      <c r="C1314" s="233"/>
      <c r="D1314" s="229" t="s">
        <v>232</v>
      </c>
      <c r="E1314" s="234" t="s">
        <v>21</v>
      </c>
      <c r="F1314" s="235" t="s">
        <v>1333</v>
      </c>
      <c r="G1314" s="233"/>
      <c r="H1314" s="234" t="s">
        <v>21</v>
      </c>
      <c r="I1314" s="236"/>
      <c r="J1314" s="233"/>
      <c r="K1314" s="233"/>
      <c r="L1314" s="237"/>
      <c r="M1314" s="238"/>
      <c r="N1314" s="239"/>
      <c r="O1314" s="239"/>
      <c r="P1314" s="239"/>
      <c r="Q1314" s="239"/>
      <c r="R1314" s="239"/>
      <c r="S1314" s="239"/>
      <c r="T1314" s="240"/>
      <c r="AT1314" s="241" t="s">
        <v>232</v>
      </c>
      <c r="AU1314" s="241" t="s">
        <v>84</v>
      </c>
      <c r="AV1314" s="12" t="s">
        <v>82</v>
      </c>
      <c r="AW1314" s="12" t="s">
        <v>35</v>
      </c>
      <c r="AX1314" s="12" t="s">
        <v>75</v>
      </c>
      <c r="AY1314" s="241" t="s">
        <v>221</v>
      </c>
    </row>
    <row r="1315" spans="2:51" s="13" customFormat="1" ht="12">
      <c r="B1315" s="242"/>
      <c r="C1315" s="243"/>
      <c r="D1315" s="229" t="s">
        <v>232</v>
      </c>
      <c r="E1315" s="244" t="s">
        <v>21</v>
      </c>
      <c r="F1315" s="245" t="s">
        <v>1334</v>
      </c>
      <c r="G1315" s="243"/>
      <c r="H1315" s="246">
        <v>8.681</v>
      </c>
      <c r="I1315" s="247"/>
      <c r="J1315" s="243"/>
      <c r="K1315" s="243"/>
      <c r="L1315" s="248"/>
      <c r="M1315" s="249"/>
      <c r="N1315" s="250"/>
      <c r="O1315" s="250"/>
      <c r="P1315" s="250"/>
      <c r="Q1315" s="250"/>
      <c r="R1315" s="250"/>
      <c r="S1315" s="250"/>
      <c r="T1315" s="251"/>
      <c r="AT1315" s="252" t="s">
        <v>232</v>
      </c>
      <c r="AU1315" s="252" t="s">
        <v>84</v>
      </c>
      <c r="AV1315" s="13" t="s">
        <v>84</v>
      </c>
      <c r="AW1315" s="13" t="s">
        <v>35</v>
      </c>
      <c r="AX1315" s="13" t="s">
        <v>75</v>
      </c>
      <c r="AY1315" s="252" t="s">
        <v>221</v>
      </c>
    </row>
    <row r="1316" spans="2:51" s="12" customFormat="1" ht="12">
      <c r="B1316" s="232"/>
      <c r="C1316" s="233"/>
      <c r="D1316" s="229" t="s">
        <v>232</v>
      </c>
      <c r="E1316" s="234" t="s">
        <v>21</v>
      </c>
      <c r="F1316" s="235" t="s">
        <v>1654</v>
      </c>
      <c r="G1316" s="233"/>
      <c r="H1316" s="234" t="s">
        <v>21</v>
      </c>
      <c r="I1316" s="236"/>
      <c r="J1316" s="233"/>
      <c r="K1316" s="233"/>
      <c r="L1316" s="237"/>
      <c r="M1316" s="238"/>
      <c r="N1316" s="239"/>
      <c r="O1316" s="239"/>
      <c r="P1316" s="239"/>
      <c r="Q1316" s="239"/>
      <c r="R1316" s="239"/>
      <c r="S1316" s="239"/>
      <c r="T1316" s="240"/>
      <c r="AT1316" s="241" t="s">
        <v>232</v>
      </c>
      <c r="AU1316" s="241" t="s">
        <v>84</v>
      </c>
      <c r="AV1316" s="12" t="s">
        <v>82</v>
      </c>
      <c r="AW1316" s="12" t="s">
        <v>35</v>
      </c>
      <c r="AX1316" s="12" t="s">
        <v>75</v>
      </c>
      <c r="AY1316" s="241" t="s">
        <v>221</v>
      </c>
    </row>
    <row r="1317" spans="2:51" s="13" customFormat="1" ht="12">
      <c r="B1317" s="242"/>
      <c r="C1317" s="243"/>
      <c r="D1317" s="229" t="s">
        <v>232</v>
      </c>
      <c r="E1317" s="244" t="s">
        <v>21</v>
      </c>
      <c r="F1317" s="245" t="s">
        <v>1340</v>
      </c>
      <c r="G1317" s="243"/>
      <c r="H1317" s="246">
        <v>8.154</v>
      </c>
      <c r="I1317" s="247"/>
      <c r="J1317" s="243"/>
      <c r="K1317" s="243"/>
      <c r="L1317" s="248"/>
      <c r="M1317" s="249"/>
      <c r="N1317" s="250"/>
      <c r="O1317" s="250"/>
      <c r="P1317" s="250"/>
      <c r="Q1317" s="250"/>
      <c r="R1317" s="250"/>
      <c r="S1317" s="250"/>
      <c r="T1317" s="251"/>
      <c r="AT1317" s="252" t="s">
        <v>232</v>
      </c>
      <c r="AU1317" s="252" t="s">
        <v>84</v>
      </c>
      <c r="AV1317" s="13" t="s">
        <v>84</v>
      </c>
      <c r="AW1317" s="13" t="s">
        <v>35</v>
      </c>
      <c r="AX1317" s="13" t="s">
        <v>75</v>
      </c>
      <c r="AY1317" s="252" t="s">
        <v>221</v>
      </c>
    </row>
    <row r="1318" spans="2:51" s="12" customFormat="1" ht="12">
      <c r="B1318" s="232"/>
      <c r="C1318" s="233"/>
      <c r="D1318" s="229" t="s">
        <v>232</v>
      </c>
      <c r="E1318" s="234" t="s">
        <v>21</v>
      </c>
      <c r="F1318" s="235" t="s">
        <v>1655</v>
      </c>
      <c r="G1318" s="233"/>
      <c r="H1318" s="234" t="s">
        <v>21</v>
      </c>
      <c r="I1318" s="236"/>
      <c r="J1318" s="233"/>
      <c r="K1318" s="233"/>
      <c r="L1318" s="237"/>
      <c r="M1318" s="238"/>
      <c r="N1318" s="239"/>
      <c r="O1318" s="239"/>
      <c r="P1318" s="239"/>
      <c r="Q1318" s="239"/>
      <c r="R1318" s="239"/>
      <c r="S1318" s="239"/>
      <c r="T1318" s="240"/>
      <c r="AT1318" s="241" t="s">
        <v>232</v>
      </c>
      <c r="AU1318" s="241" t="s">
        <v>84</v>
      </c>
      <c r="AV1318" s="12" t="s">
        <v>82</v>
      </c>
      <c r="AW1318" s="12" t="s">
        <v>35</v>
      </c>
      <c r="AX1318" s="12" t="s">
        <v>75</v>
      </c>
      <c r="AY1318" s="241" t="s">
        <v>221</v>
      </c>
    </row>
    <row r="1319" spans="2:51" s="13" customFormat="1" ht="12">
      <c r="B1319" s="242"/>
      <c r="C1319" s="243"/>
      <c r="D1319" s="229" t="s">
        <v>232</v>
      </c>
      <c r="E1319" s="244" t="s">
        <v>21</v>
      </c>
      <c r="F1319" s="245" t="s">
        <v>1342</v>
      </c>
      <c r="G1319" s="243"/>
      <c r="H1319" s="246">
        <v>8.282</v>
      </c>
      <c r="I1319" s="247"/>
      <c r="J1319" s="243"/>
      <c r="K1319" s="243"/>
      <c r="L1319" s="248"/>
      <c r="M1319" s="249"/>
      <c r="N1319" s="250"/>
      <c r="O1319" s="250"/>
      <c r="P1319" s="250"/>
      <c r="Q1319" s="250"/>
      <c r="R1319" s="250"/>
      <c r="S1319" s="250"/>
      <c r="T1319" s="251"/>
      <c r="AT1319" s="252" t="s">
        <v>232</v>
      </c>
      <c r="AU1319" s="252" t="s">
        <v>84</v>
      </c>
      <c r="AV1319" s="13" t="s">
        <v>84</v>
      </c>
      <c r="AW1319" s="13" t="s">
        <v>35</v>
      </c>
      <c r="AX1319" s="13" t="s">
        <v>75</v>
      </c>
      <c r="AY1319" s="252" t="s">
        <v>221</v>
      </c>
    </row>
    <row r="1320" spans="2:51" s="13" customFormat="1" ht="12">
      <c r="B1320" s="242"/>
      <c r="C1320" s="243"/>
      <c r="D1320" s="229" t="s">
        <v>232</v>
      </c>
      <c r="E1320" s="244" t="s">
        <v>21</v>
      </c>
      <c r="F1320" s="245" t="s">
        <v>1343</v>
      </c>
      <c r="G1320" s="243"/>
      <c r="H1320" s="246">
        <v>6.922</v>
      </c>
      <c r="I1320" s="247"/>
      <c r="J1320" s="243"/>
      <c r="K1320" s="243"/>
      <c r="L1320" s="248"/>
      <c r="M1320" s="249"/>
      <c r="N1320" s="250"/>
      <c r="O1320" s="250"/>
      <c r="P1320" s="250"/>
      <c r="Q1320" s="250"/>
      <c r="R1320" s="250"/>
      <c r="S1320" s="250"/>
      <c r="T1320" s="251"/>
      <c r="AT1320" s="252" t="s">
        <v>232</v>
      </c>
      <c r="AU1320" s="252" t="s">
        <v>84</v>
      </c>
      <c r="AV1320" s="13" t="s">
        <v>84</v>
      </c>
      <c r="AW1320" s="13" t="s">
        <v>35</v>
      </c>
      <c r="AX1320" s="13" t="s">
        <v>75</v>
      </c>
      <c r="AY1320" s="252" t="s">
        <v>221</v>
      </c>
    </row>
    <row r="1321" spans="2:51" s="14" customFormat="1" ht="12">
      <c r="B1321" s="253"/>
      <c r="C1321" s="254"/>
      <c r="D1321" s="229" t="s">
        <v>232</v>
      </c>
      <c r="E1321" s="255" t="s">
        <v>21</v>
      </c>
      <c r="F1321" s="256" t="s">
        <v>235</v>
      </c>
      <c r="G1321" s="254"/>
      <c r="H1321" s="257">
        <v>35.999</v>
      </c>
      <c r="I1321" s="258"/>
      <c r="J1321" s="254"/>
      <c r="K1321" s="254"/>
      <c r="L1321" s="259"/>
      <c r="M1321" s="260"/>
      <c r="N1321" s="261"/>
      <c r="O1321" s="261"/>
      <c r="P1321" s="261"/>
      <c r="Q1321" s="261"/>
      <c r="R1321" s="261"/>
      <c r="S1321" s="261"/>
      <c r="T1321" s="262"/>
      <c r="AT1321" s="263" t="s">
        <v>232</v>
      </c>
      <c r="AU1321" s="263" t="s">
        <v>84</v>
      </c>
      <c r="AV1321" s="14" t="s">
        <v>228</v>
      </c>
      <c r="AW1321" s="14" t="s">
        <v>35</v>
      </c>
      <c r="AX1321" s="14" t="s">
        <v>82</v>
      </c>
      <c r="AY1321" s="263" t="s">
        <v>221</v>
      </c>
    </row>
    <row r="1322" spans="2:65" s="1" customFormat="1" ht="16.5" customHeight="1">
      <c r="B1322" s="39"/>
      <c r="C1322" s="217" t="s">
        <v>1656</v>
      </c>
      <c r="D1322" s="217" t="s">
        <v>223</v>
      </c>
      <c r="E1322" s="218" t="s">
        <v>1657</v>
      </c>
      <c r="F1322" s="219" t="s">
        <v>1658</v>
      </c>
      <c r="G1322" s="220" t="s">
        <v>358</v>
      </c>
      <c r="H1322" s="221">
        <v>35.999</v>
      </c>
      <c r="I1322" s="222"/>
      <c r="J1322" s="223">
        <f>ROUND(I1322*H1322,2)</f>
        <v>0</v>
      </c>
      <c r="K1322" s="219" t="s">
        <v>227</v>
      </c>
      <c r="L1322" s="44"/>
      <c r="M1322" s="224" t="s">
        <v>21</v>
      </c>
      <c r="N1322" s="225" t="s">
        <v>46</v>
      </c>
      <c r="O1322" s="80"/>
      <c r="P1322" s="226">
        <f>O1322*H1322</f>
        <v>0</v>
      </c>
      <c r="Q1322" s="226">
        <v>0.00012</v>
      </c>
      <c r="R1322" s="226">
        <f>Q1322*H1322</f>
        <v>0.004319880000000001</v>
      </c>
      <c r="S1322" s="226">
        <v>0</v>
      </c>
      <c r="T1322" s="227">
        <f>S1322*H1322</f>
        <v>0</v>
      </c>
      <c r="AR1322" s="18" t="s">
        <v>350</v>
      </c>
      <c r="AT1322" s="18" t="s">
        <v>223</v>
      </c>
      <c r="AU1322" s="18" t="s">
        <v>84</v>
      </c>
      <c r="AY1322" s="18" t="s">
        <v>221</v>
      </c>
      <c r="BE1322" s="228">
        <f>IF(N1322="základní",J1322,0)</f>
        <v>0</v>
      </c>
      <c r="BF1322" s="228">
        <f>IF(N1322="snížená",J1322,0)</f>
        <v>0</v>
      </c>
      <c r="BG1322" s="228">
        <f>IF(N1322="zákl. přenesená",J1322,0)</f>
        <v>0</v>
      </c>
      <c r="BH1322" s="228">
        <f>IF(N1322="sníž. přenesená",J1322,0)</f>
        <v>0</v>
      </c>
      <c r="BI1322" s="228">
        <f>IF(N1322="nulová",J1322,0)</f>
        <v>0</v>
      </c>
      <c r="BJ1322" s="18" t="s">
        <v>82</v>
      </c>
      <c r="BK1322" s="228">
        <f>ROUND(I1322*H1322,2)</f>
        <v>0</v>
      </c>
      <c r="BL1322" s="18" t="s">
        <v>350</v>
      </c>
      <c r="BM1322" s="18" t="s">
        <v>1659</v>
      </c>
    </row>
    <row r="1323" spans="2:47" s="1" customFormat="1" ht="12">
      <c r="B1323" s="39"/>
      <c r="C1323" s="40"/>
      <c r="D1323" s="229" t="s">
        <v>230</v>
      </c>
      <c r="E1323" s="40"/>
      <c r="F1323" s="230" t="s">
        <v>1652</v>
      </c>
      <c r="G1323" s="40"/>
      <c r="H1323" s="40"/>
      <c r="I1323" s="144"/>
      <c r="J1323" s="40"/>
      <c r="K1323" s="40"/>
      <c r="L1323" s="44"/>
      <c r="M1323" s="231"/>
      <c r="N1323" s="80"/>
      <c r="O1323" s="80"/>
      <c r="P1323" s="80"/>
      <c r="Q1323" s="80"/>
      <c r="R1323" s="80"/>
      <c r="S1323" s="80"/>
      <c r="T1323" s="81"/>
      <c r="AT1323" s="18" t="s">
        <v>230</v>
      </c>
      <c r="AU1323" s="18" t="s">
        <v>84</v>
      </c>
    </row>
    <row r="1324" spans="2:65" s="1" customFormat="1" ht="22.5" customHeight="1">
      <c r="B1324" s="39"/>
      <c r="C1324" s="217" t="s">
        <v>1660</v>
      </c>
      <c r="D1324" s="217" t="s">
        <v>223</v>
      </c>
      <c r="E1324" s="218" t="s">
        <v>1661</v>
      </c>
      <c r="F1324" s="219" t="s">
        <v>1662</v>
      </c>
      <c r="G1324" s="220" t="s">
        <v>421</v>
      </c>
      <c r="H1324" s="221">
        <v>6</v>
      </c>
      <c r="I1324" s="222"/>
      <c r="J1324" s="223">
        <f>ROUND(I1324*H1324,2)</f>
        <v>0</v>
      </c>
      <c r="K1324" s="219" t="s">
        <v>227</v>
      </c>
      <c r="L1324" s="44"/>
      <c r="M1324" s="224" t="s">
        <v>21</v>
      </c>
      <c r="N1324" s="225" t="s">
        <v>46</v>
      </c>
      <c r="O1324" s="80"/>
      <c r="P1324" s="226">
        <f>O1324*H1324</f>
        <v>0</v>
      </c>
      <c r="Q1324" s="226">
        <v>0</v>
      </c>
      <c r="R1324" s="226">
        <f>Q1324*H1324</f>
        <v>0</v>
      </c>
      <c r="S1324" s="226">
        <v>0</v>
      </c>
      <c r="T1324" s="227">
        <f>S1324*H1324</f>
        <v>0</v>
      </c>
      <c r="AR1324" s="18" t="s">
        <v>228</v>
      </c>
      <c r="AT1324" s="18" t="s">
        <v>223</v>
      </c>
      <c r="AU1324" s="18" t="s">
        <v>84</v>
      </c>
      <c r="AY1324" s="18" t="s">
        <v>221</v>
      </c>
      <c r="BE1324" s="228">
        <f>IF(N1324="základní",J1324,0)</f>
        <v>0</v>
      </c>
      <c r="BF1324" s="228">
        <f>IF(N1324="snížená",J1324,0)</f>
        <v>0</v>
      </c>
      <c r="BG1324" s="228">
        <f>IF(N1324="zákl. přenesená",J1324,0)</f>
        <v>0</v>
      </c>
      <c r="BH1324" s="228">
        <f>IF(N1324="sníž. přenesená",J1324,0)</f>
        <v>0</v>
      </c>
      <c r="BI1324" s="228">
        <f>IF(N1324="nulová",J1324,0)</f>
        <v>0</v>
      </c>
      <c r="BJ1324" s="18" t="s">
        <v>82</v>
      </c>
      <c r="BK1324" s="228">
        <f>ROUND(I1324*H1324,2)</f>
        <v>0</v>
      </c>
      <c r="BL1324" s="18" t="s">
        <v>228</v>
      </c>
      <c r="BM1324" s="18" t="s">
        <v>1663</v>
      </c>
    </row>
    <row r="1325" spans="2:51" s="12" customFormat="1" ht="12">
      <c r="B1325" s="232"/>
      <c r="C1325" s="233"/>
      <c r="D1325" s="229" t="s">
        <v>232</v>
      </c>
      <c r="E1325" s="234" t="s">
        <v>21</v>
      </c>
      <c r="F1325" s="235" t="s">
        <v>1664</v>
      </c>
      <c r="G1325" s="233"/>
      <c r="H1325" s="234" t="s">
        <v>21</v>
      </c>
      <c r="I1325" s="236"/>
      <c r="J1325" s="233"/>
      <c r="K1325" s="233"/>
      <c r="L1325" s="237"/>
      <c r="M1325" s="238"/>
      <c r="N1325" s="239"/>
      <c r="O1325" s="239"/>
      <c r="P1325" s="239"/>
      <c r="Q1325" s="239"/>
      <c r="R1325" s="239"/>
      <c r="S1325" s="239"/>
      <c r="T1325" s="240"/>
      <c r="AT1325" s="241" t="s">
        <v>232</v>
      </c>
      <c r="AU1325" s="241" t="s">
        <v>84</v>
      </c>
      <c r="AV1325" s="12" t="s">
        <v>82</v>
      </c>
      <c r="AW1325" s="12" t="s">
        <v>35</v>
      </c>
      <c r="AX1325" s="12" t="s">
        <v>75</v>
      </c>
      <c r="AY1325" s="241" t="s">
        <v>221</v>
      </c>
    </row>
    <row r="1326" spans="2:51" s="13" customFormat="1" ht="12">
      <c r="B1326" s="242"/>
      <c r="C1326" s="243"/>
      <c r="D1326" s="229" t="s">
        <v>232</v>
      </c>
      <c r="E1326" s="244" t="s">
        <v>21</v>
      </c>
      <c r="F1326" s="245" t="s">
        <v>101</v>
      </c>
      <c r="G1326" s="243"/>
      <c r="H1326" s="246">
        <v>3</v>
      </c>
      <c r="I1326" s="247"/>
      <c r="J1326" s="243"/>
      <c r="K1326" s="243"/>
      <c r="L1326" s="248"/>
      <c r="M1326" s="249"/>
      <c r="N1326" s="250"/>
      <c r="O1326" s="250"/>
      <c r="P1326" s="250"/>
      <c r="Q1326" s="250"/>
      <c r="R1326" s="250"/>
      <c r="S1326" s="250"/>
      <c r="T1326" s="251"/>
      <c r="AT1326" s="252" t="s">
        <v>232</v>
      </c>
      <c r="AU1326" s="252" t="s">
        <v>84</v>
      </c>
      <c r="AV1326" s="13" t="s">
        <v>84</v>
      </c>
      <c r="AW1326" s="13" t="s">
        <v>35</v>
      </c>
      <c r="AX1326" s="13" t="s">
        <v>75</v>
      </c>
      <c r="AY1326" s="252" t="s">
        <v>221</v>
      </c>
    </row>
    <row r="1327" spans="2:51" s="12" customFormat="1" ht="12">
      <c r="B1327" s="232"/>
      <c r="C1327" s="233"/>
      <c r="D1327" s="229" t="s">
        <v>232</v>
      </c>
      <c r="E1327" s="234" t="s">
        <v>21</v>
      </c>
      <c r="F1327" s="235" t="s">
        <v>1665</v>
      </c>
      <c r="G1327" s="233"/>
      <c r="H1327" s="234" t="s">
        <v>21</v>
      </c>
      <c r="I1327" s="236"/>
      <c r="J1327" s="233"/>
      <c r="K1327" s="233"/>
      <c r="L1327" s="237"/>
      <c r="M1327" s="238"/>
      <c r="N1327" s="239"/>
      <c r="O1327" s="239"/>
      <c r="P1327" s="239"/>
      <c r="Q1327" s="239"/>
      <c r="R1327" s="239"/>
      <c r="S1327" s="239"/>
      <c r="T1327" s="240"/>
      <c r="AT1327" s="241" t="s">
        <v>232</v>
      </c>
      <c r="AU1327" s="241" t="s">
        <v>84</v>
      </c>
      <c r="AV1327" s="12" t="s">
        <v>82</v>
      </c>
      <c r="AW1327" s="12" t="s">
        <v>35</v>
      </c>
      <c r="AX1327" s="12" t="s">
        <v>75</v>
      </c>
      <c r="AY1327" s="241" t="s">
        <v>221</v>
      </c>
    </row>
    <row r="1328" spans="2:51" s="13" customFormat="1" ht="12">
      <c r="B1328" s="242"/>
      <c r="C1328" s="243"/>
      <c r="D1328" s="229" t="s">
        <v>232</v>
      </c>
      <c r="E1328" s="244" t="s">
        <v>21</v>
      </c>
      <c r="F1328" s="245" t="s">
        <v>82</v>
      </c>
      <c r="G1328" s="243"/>
      <c r="H1328" s="246">
        <v>1</v>
      </c>
      <c r="I1328" s="247"/>
      <c r="J1328" s="243"/>
      <c r="K1328" s="243"/>
      <c r="L1328" s="248"/>
      <c r="M1328" s="249"/>
      <c r="N1328" s="250"/>
      <c r="O1328" s="250"/>
      <c r="P1328" s="250"/>
      <c r="Q1328" s="250"/>
      <c r="R1328" s="250"/>
      <c r="S1328" s="250"/>
      <c r="T1328" s="251"/>
      <c r="AT1328" s="252" t="s">
        <v>232</v>
      </c>
      <c r="AU1328" s="252" t="s">
        <v>84</v>
      </c>
      <c r="AV1328" s="13" t="s">
        <v>84</v>
      </c>
      <c r="AW1328" s="13" t="s">
        <v>35</v>
      </c>
      <c r="AX1328" s="13" t="s">
        <v>75</v>
      </c>
      <c r="AY1328" s="252" t="s">
        <v>221</v>
      </c>
    </row>
    <row r="1329" spans="2:51" s="12" customFormat="1" ht="12">
      <c r="B1329" s="232"/>
      <c r="C1329" s="233"/>
      <c r="D1329" s="229" t="s">
        <v>232</v>
      </c>
      <c r="E1329" s="234" t="s">
        <v>21</v>
      </c>
      <c r="F1329" s="235" t="s">
        <v>1666</v>
      </c>
      <c r="G1329" s="233"/>
      <c r="H1329" s="234" t="s">
        <v>21</v>
      </c>
      <c r="I1329" s="236"/>
      <c r="J1329" s="233"/>
      <c r="K1329" s="233"/>
      <c r="L1329" s="237"/>
      <c r="M1329" s="238"/>
      <c r="N1329" s="239"/>
      <c r="O1329" s="239"/>
      <c r="P1329" s="239"/>
      <c r="Q1329" s="239"/>
      <c r="R1329" s="239"/>
      <c r="S1329" s="239"/>
      <c r="T1329" s="240"/>
      <c r="AT1329" s="241" t="s">
        <v>232</v>
      </c>
      <c r="AU1329" s="241" t="s">
        <v>84</v>
      </c>
      <c r="AV1329" s="12" t="s">
        <v>82</v>
      </c>
      <c r="AW1329" s="12" t="s">
        <v>35</v>
      </c>
      <c r="AX1329" s="12" t="s">
        <v>75</v>
      </c>
      <c r="AY1329" s="241" t="s">
        <v>221</v>
      </c>
    </row>
    <row r="1330" spans="2:51" s="13" customFormat="1" ht="12">
      <c r="B1330" s="242"/>
      <c r="C1330" s="243"/>
      <c r="D1330" s="229" t="s">
        <v>232</v>
      </c>
      <c r="E1330" s="244" t="s">
        <v>21</v>
      </c>
      <c r="F1330" s="245" t="s">
        <v>84</v>
      </c>
      <c r="G1330" s="243"/>
      <c r="H1330" s="246">
        <v>2</v>
      </c>
      <c r="I1330" s="247"/>
      <c r="J1330" s="243"/>
      <c r="K1330" s="243"/>
      <c r="L1330" s="248"/>
      <c r="M1330" s="249"/>
      <c r="N1330" s="250"/>
      <c r="O1330" s="250"/>
      <c r="P1330" s="250"/>
      <c r="Q1330" s="250"/>
      <c r="R1330" s="250"/>
      <c r="S1330" s="250"/>
      <c r="T1330" s="251"/>
      <c r="AT1330" s="252" t="s">
        <v>232</v>
      </c>
      <c r="AU1330" s="252" t="s">
        <v>84</v>
      </c>
      <c r="AV1330" s="13" t="s">
        <v>84</v>
      </c>
      <c r="AW1330" s="13" t="s">
        <v>35</v>
      </c>
      <c r="AX1330" s="13" t="s">
        <v>75</v>
      </c>
      <c r="AY1330" s="252" t="s">
        <v>221</v>
      </c>
    </row>
    <row r="1331" spans="2:51" s="14" customFormat="1" ht="12">
      <c r="B1331" s="253"/>
      <c r="C1331" s="254"/>
      <c r="D1331" s="229" t="s">
        <v>232</v>
      </c>
      <c r="E1331" s="255" t="s">
        <v>21</v>
      </c>
      <c r="F1331" s="256" t="s">
        <v>235</v>
      </c>
      <c r="G1331" s="254"/>
      <c r="H1331" s="257">
        <v>6</v>
      </c>
      <c r="I1331" s="258"/>
      <c r="J1331" s="254"/>
      <c r="K1331" s="254"/>
      <c r="L1331" s="259"/>
      <c r="M1331" s="260"/>
      <c r="N1331" s="261"/>
      <c r="O1331" s="261"/>
      <c r="P1331" s="261"/>
      <c r="Q1331" s="261"/>
      <c r="R1331" s="261"/>
      <c r="S1331" s="261"/>
      <c r="T1331" s="262"/>
      <c r="AT1331" s="263" t="s">
        <v>232</v>
      </c>
      <c r="AU1331" s="263" t="s">
        <v>84</v>
      </c>
      <c r="AV1331" s="14" t="s">
        <v>228</v>
      </c>
      <c r="AW1331" s="14" t="s">
        <v>35</v>
      </c>
      <c r="AX1331" s="14" t="s">
        <v>82</v>
      </c>
      <c r="AY1331" s="263" t="s">
        <v>221</v>
      </c>
    </row>
    <row r="1332" spans="2:65" s="1" customFormat="1" ht="16.5" customHeight="1">
      <c r="B1332" s="39"/>
      <c r="C1332" s="275" t="s">
        <v>1667</v>
      </c>
      <c r="D1332" s="275" t="s">
        <v>426</v>
      </c>
      <c r="E1332" s="276" t="s">
        <v>1668</v>
      </c>
      <c r="F1332" s="277" t="s">
        <v>1669</v>
      </c>
      <c r="G1332" s="278" t="s">
        <v>421</v>
      </c>
      <c r="H1332" s="279">
        <v>6</v>
      </c>
      <c r="I1332" s="280"/>
      <c r="J1332" s="281">
        <f>ROUND(I1332*H1332,2)</f>
        <v>0</v>
      </c>
      <c r="K1332" s="277" t="s">
        <v>227</v>
      </c>
      <c r="L1332" s="282"/>
      <c r="M1332" s="283" t="s">
        <v>21</v>
      </c>
      <c r="N1332" s="284" t="s">
        <v>46</v>
      </c>
      <c r="O1332" s="80"/>
      <c r="P1332" s="226">
        <f>O1332*H1332</f>
        <v>0</v>
      </c>
      <c r="Q1332" s="226">
        <v>0.00078</v>
      </c>
      <c r="R1332" s="226">
        <f>Q1332*H1332</f>
        <v>0.00468</v>
      </c>
      <c r="S1332" s="226">
        <v>0</v>
      </c>
      <c r="T1332" s="227">
        <f>S1332*H1332</f>
        <v>0</v>
      </c>
      <c r="AR1332" s="18" t="s">
        <v>282</v>
      </c>
      <c r="AT1332" s="18" t="s">
        <v>426</v>
      </c>
      <c r="AU1332" s="18" t="s">
        <v>84</v>
      </c>
      <c r="AY1332" s="18" t="s">
        <v>221</v>
      </c>
      <c r="BE1332" s="228">
        <f>IF(N1332="základní",J1332,0)</f>
        <v>0</v>
      </c>
      <c r="BF1332" s="228">
        <f>IF(N1332="snížená",J1332,0)</f>
        <v>0</v>
      </c>
      <c r="BG1332" s="228">
        <f>IF(N1332="zákl. přenesená",J1332,0)</f>
        <v>0</v>
      </c>
      <c r="BH1332" s="228">
        <f>IF(N1332="sníž. přenesená",J1332,0)</f>
        <v>0</v>
      </c>
      <c r="BI1332" s="228">
        <f>IF(N1332="nulová",J1332,0)</f>
        <v>0</v>
      </c>
      <c r="BJ1332" s="18" t="s">
        <v>82</v>
      </c>
      <c r="BK1332" s="228">
        <f>ROUND(I1332*H1332,2)</f>
        <v>0</v>
      </c>
      <c r="BL1332" s="18" t="s">
        <v>228</v>
      </c>
      <c r="BM1332" s="18" t="s">
        <v>1670</v>
      </c>
    </row>
    <row r="1333" spans="2:65" s="1" customFormat="1" ht="16.5" customHeight="1">
      <c r="B1333" s="39"/>
      <c r="C1333" s="217" t="s">
        <v>1671</v>
      </c>
      <c r="D1333" s="217" t="s">
        <v>223</v>
      </c>
      <c r="E1333" s="218" t="s">
        <v>1672</v>
      </c>
      <c r="F1333" s="219" t="s">
        <v>1673</v>
      </c>
      <c r="G1333" s="220" t="s">
        <v>358</v>
      </c>
      <c r="H1333" s="221">
        <v>35.999</v>
      </c>
      <c r="I1333" s="222"/>
      <c r="J1333" s="223">
        <f>ROUND(I1333*H1333,2)</f>
        <v>0</v>
      </c>
      <c r="K1333" s="219" t="s">
        <v>227</v>
      </c>
      <c r="L1333" s="44"/>
      <c r="M1333" s="224" t="s">
        <v>21</v>
      </c>
      <c r="N1333" s="225" t="s">
        <v>46</v>
      </c>
      <c r="O1333" s="80"/>
      <c r="P1333" s="226">
        <f>O1333*H1333</f>
        <v>0</v>
      </c>
      <c r="Q1333" s="226">
        <v>1E-05</v>
      </c>
      <c r="R1333" s="226">
        <f>Q1333*H1333</f>
        <v>0.00035999000000000003</v>
      </c>
      <c r="S1333" s="226">
        <v>0</v>
      </c>
      <c r="T1333" s="227">
        <f>S1333*H1333</f>
        <v>0</v>
      </c>
      <c r="AR1333" s="18" t="s">
        <v>350</v>
      </c>
      <c r="AT1333" s="18" t="s">
        <v>223</v>
      </c>
      <c r="AU1333" s="18" t="s">
        <v>84</v>
      </c>
      <c r="AY1333" s="18" t="s">
        <v>221</v>
      </c>
      <c r="BE1333" s="228">
        <f>IF(N1333="základní",J1333,0)</f>
        <v>0</v>
      </c>
      <c r="BF1333" s="228">
        <f>IF(N1333="snížená",J1333,0)</f>
        <v>0</v>
      </c>
      <c r="BG1333" s="228">
        <f>IF(N1333="zákl. přenesená",J1333,0)</f>
        <v>0</v>
      </c>
      <c r="BH1333" s="228">
        <f>IF(N1333="sníž. přenesená",J1333,0)</f>
        <v>0</v>
      </c>
      <c r="BI1333" s="228">
        <f>IF(N1333="nulová",J1333,0)</f>
        <v>0</v>
      </c>
      <c r="BJ1333" s="18" t="s">
        <v>82</v>
      </c>
      <c r="BK1333" s="228">
        <f>ROUND(I1333*H1333,2)</f>
        <v>0</v>
      </c>
      <c r="BL1333" s="18" t="s">
        <v>350</v>
      </c>
      <c r="BM1333" s="18" t="s">
        <v>1674</v>
      </c>
    </row>
    <row r="1334" spans="2:47" s="1" customFormat="1" ht="12">
      <c r="B1334" s="39"/>
      <c r="C1334" s="40"/>
      <c r="D1334" s="229" t="s">
        <v>230</v>
      </c>
      <c r="E1334" s="40"/>
      <c r="F1334" s="230" t="s">
        <v>1675</v>
      </c>
      <c r="G1334" s="40"/>
      <c r="H1334" s="40"/>
      <c r="I1334" s="144"/>
      <c r="J1334" s="40"/>
      <c r="K1334" s="40"/>
      <c r="L1334" s="44"/>
      <c r="M1334" s="231"/>
      <c r="N1334" s="80"/>
      <c r="O1334" s="80"/>
      <c r="P1334" s="80"/>
      <c r="Q1334" s="80"/>
      <c r="R1334" s="80"/>
      <c r="S1334" s="80"/>
      <c r="T1334" s="81"/>
      <c r="AT1334" s="18" t="s">
        <v>230</v>
      </c>
      <c r="AU1334" s="18" t="s">
        <v>84</v>
      </c>
    </row>
    <row r="1335" spans="2:51" s="12" customFormat="1" ht="12">
      <c r="B1335" s="232"/>
      <c r="C1335" s="233"/>
      <c r="D1335" s="229" t="s">
        <v>232</v>
      </c>
      <c r="E1335" s="234" t="s">
        <v>21</v>
      </c>
      <c r="F1335" s="235" t="s">
        <v>1653</v>
      </c>
      <c r="G1335" s="233"/>
      <c r="H1335" s="234" t="s">
        <v>21</v>
      </c>
      <c r="I1335" s="236"/>
      <c r="J1335" s="233"/>
      <c r="K1335" s="233"/>
      <c r="L1335" s="237"/>
      <c r="M1335" s="238"/>
      <c r="N1335" s="239"/>
      <c r="O1335" s="239"/>
      <c r="P1335" s="239"/>
      <c r="Q1335" s="239"/>
      <c r="R1335" s="239"/>
      <c r="S1335" s="239"/>
      <c r="T1335" s="240"/>
      <c r="AT1335" s="241" t="s">
        <v>232</v>
      </c>
      <c r="AU1335" s="241" t="s">
        <v>84</v>
      </c>
      <c r="AV1335" s="12" t="s">
        <v>82</v>
      </c>
      <c r="AW1335" s="12" t="s">
        <v>35</v>
      </c>
      <c r="AX1335" s="12" t="s">
        <v>75</v>
      </c>
      <c r="AY1335" s="241" t="s">
        <v>221</v>
      </c>
    </row>
    <row r="1336" spans="2:51" s="12" customFormat="1" ht="12">
      <c r="B1336" s="232"/>
      <c r="C1336" s="233"/>
      <c r="D1336" s="229" t="s">
        <v>232</v>
      </c>
      <c r="E1336" s="234" t="s">
        <v>21</v>
      </c>
      <c r="F1336" s="235" t="s">
        <v>1331</v>
      </c>
      <c r="G1336" s="233"/>
      <c r="H1336" s="234" t="s">
        <v>21</v>
      </c>
      <c r="I1336" s="236"/>
      <c r="J1336" s="233"/>
      <c r="K1336" s="233"/>
      <c r="L1336" s="237"/>
      <c r="M1336" s="238"/>
      <c r="N1336" s="239"/>
      <c r="O1336" s="239"/>
      <c r="P1336" s="239"/>
      <c r="Q1336" s="239"/>
      <c r="R1336" s="239"/>
      <c r="S1336" s="239"/>
      <c r="T1336" s="240"/>
      <c r="AT1336" s="241" t="s">
        <v>232</v>
      </c>
      <c r="AU1336" s="241" t="s">
        <v>84</v>
      </c>
      <c r="AV1336" s="12" t="s">
        <v>82</v>
      </c>
      <c r="AW1336" s="12" t="s">
        <v>35</v>
      </c>
      <c r="AX1336" s="12" t="s">
        <v>75</v>
      </c>
      <c r="AY1336" s="241" t="s">
        <v>221</v>
      </c>
    </row>
    <row r="1337" spans="2:51" s="13" customFormat="1" ht="12">
      <c r="B1337" s="242"/>
      <c r="C1337" s="243"/>
      <c r="D1337" s="229" t="s">
        <v>232</v>
      </c>
      <c r="E1337" s="244" t="s">
        <v>21</v>
      </c>
      <c r="F1337" s="245" t="s">
        <v>1332</v>
      </c>
      <c r="G1337" s="243"/>
      <c r="H1337" s="246">
        <v>3.96</v>
      </c>
      <c r="I1337" s="247"/>
      <c r="J1337" s="243"/>
      <c r="K1337" s="243"/>
      <c r="L1337" s="248"/>
      <c r="M1337" s="249"/>
      <c r="N1337" s="250"/>
      <c r="O1337" s="250"/>
      <c r="P1337" s="250"/>
      <c r="Q1337" s="250"/>
      <c r="R1337" s="250"/>
      <c r="S1337" s="250"/>
      <c r="T1337" s="251"/>
      <c r="AT1337" s="252" t="s">
        <v>232</v>
      </c>
      <c r="AU1337" s="252" t="s">
        <v>84</v>
      </c>
      <c r="AV1337" s="13" t="s">
        <v>84</v>
      </c>
      <c r="AW1337" s="13" t="s">
        <v>35</v>
      </c>
      <c r="AX1337" s="13" t="s">
        <v>75</v>
      </c>
      <c r="AY1337" s="252" t="s">
        <v>221</v>
      </c>
    </row>
    <row r="1338" spans="2:51" s="12" customFormat="1" ht="12">
      <c r="B1338" s="232"/>
      <c r="C1338" s="233"/>
      <c r="D1338" s="229" t="s">
        <v>232</v>
      </c>
      <c r="E1338" s="234" t="s">
        <v>21</v>
      </c>
      <c r="F1338" s="235" t="s">
        <v>1333</v>
      </c>
      <c r="G1338" s="233"/>
      <c r="H1338" s="234" t="s">
        <v>21</v>
      </c>
      <c r="I1338" s="236"/>
      <c r="J1338" s="233"/>
      <c r="K1338" s="233"/>
      <c r="L1338" s="237"/>
      <c r="M1338" s="238"/>
      <c r="N1338" s="239"/>
      <c r="O1338" s="239"/>
      <c r="P1338" s="239"/>
      <c r="Q1338" s="239"/>
      <c r="R1338" s="239"/>
      <c r="S1338" s="239"/>
      <c r="T1338" s="240"/>
      <c r="AT1338" s="241" t="s">
        <v>232</v>
      </c>
      <c r="AU1338" s="241" t="s">
        <v>84</v>
      </c>
      <c r="AV1338" s="12" t="s">
        <v>82</v>
      </c>
      <c r="AW1338" s="12" t="s">
        <v>35</v>
      </c>
      <c r="AX1338" s="12" t="s">
        <v>75</v>
      </c>
      <c r="AY1338" s="241" t="s">
        <v>221</v>
      </c>
    </row>
    <row r="1339" spans="2:51" s="13" customFormat="1" ht="12">
      <c r="B1339" s="242"/>
      <c r="C1339" s="243"/>
      <c r="D1339" s="229" t="s">
        <v>232</v>
      </c>
      <c r="E1339" s="244" t="s">
        <v>21</v>
      </c>
      <c r="F1339" s="245" t="s">
        <v>1334</v>
      </c>
      <c r="G1339" s="243"/>
      <c r="H1339" s="246">
        <v>8.681</v>
      </c>
      <c r="I1339" s="247"/>
      <c r="J1339" s="243"/>
      <c r="K1339" s="243"/>
      <c r="L1339" s="248"/>
      <c r="M1339" s="249"/>
      <c r="N1339" s="250"/>
      <c r="O1339" s="250"/>
      <c r="P1339" s="250"/>
      <c r="Q1339" s="250"/>
      <c r="R1339" s="250"/>
      <c r="S1339" s="250"/>
      <c r="T1339" s="251"/>
      <c r="AT1339" s="252" t="s">
        <v>232</v>
      </c>
      <c r="AU1339" s="252" t="s">
        <v>84</v>
      </c>
      <c r="AV1339" s="13" t="s">
        <v>84</v>
      </c>
      <c r="AW1339" s="13" t="s">
        <v>35</v>
      </c>
      <c r="AX1339" s="13" t="s">
        <v>75</v>
      </c>
      <c r="AY1339" s="252" t="s">
        <v>221</v>
      </c>
    </row>
    <row r="1340" spans="2:51" s="12" customFormat="1" ht="12">
      <c r="B1340" s="232"/>
      <c r="C1340" s="233"/>
      <c r="D1340" s="229" t="s">
        <v>232</v>
      </c>
      <c r="E1340" s="234" t="s">
        <v>21</v>
      </c>
      <c r="F1340" s="235" t="s">
        <v>1654</v>
      </c>
      <c r="G1340" s="233"/>
      <c r="H1340" s="234" t="s">
        <v>21</v>
      </c>
      <c r="I1340" s="236"/>
      <c r="J1340" s="233"/>
      <c r="K1340" s="233"/>
      <c r="L1340" s="237"/>
      <c r="M1340" s="238"/>
      <c r="N1340" s="239"/>
      <c r="O1340" s="239"/>
      <c r="P1340" s="239"/>
      <c r="Q1340" s="239"/>
      <c r="R1340" s="239"/>
      <c r="S1340" s="239"/>
      <c r="T1340" s="240"/>
      <c r="AT1340" s="241" t="s">
        <v>232</v>
      </c>
      <c r="AU1340" s="241" t="s">
        <v>84</v>
      </c>
      <c r="AV1340" s="12" t="s">
        <v>82</v>
      </c>
      <c r="AW1340" s="12" t="s">
        <v>35</v>
      </c>
      <c r="AX1340" s="12" t="s">
        <v>75</v>
      </c>
      <c r="AY1340" s="241" t="s">
        <v>221</v>
      </c>
    </row>
    <row r="1341" spans="2:51" s="13" customFormat="1" ht="12">
      <c r="B1341" s="242"/>
      <c r="C1341" s="243"/>
      <c r="D1341" s="229" t="s">
        <v>232</v>
      </c>
      <c r="E1341" s="244" t="s">
        <v>21</v>
      </c>
      <c r="F1341" s="245" t="s">
        <v>1340</v>
      </c>
      <c r="G1341" s="243"/>
      <c r="H1341" s="246">
        <v>8.154</v>
      </c>
      <c r="I1341" s="247"/>
      <c r="J1341" s="243"/>
      <c r="K1341" s="243"/>
      <c r="L1341" s="248"/>
      <c r="M1341" s="249"/>
      <c r="N1341" s="250"/>
      <c r="O1341" s="250"/>
      <c r="P1341" s="250"/>
      <c r="Q1341" s="250"/>
      <c r="R1341" s="250"/>
      <c r="S1341" s="250"/>
      <c r="T1341" s="251"/>
      <c r="AT1341" s="252" t="s">
        <v>232</v>
      </c>
      <c r="AU1341" s="252" t="s">
        <v>84</v>
      </c>
      <c r="AV1341" s="13" t="s">
        <v>84</v>
      </c>
      <c r="AW1341" s="13" t="s">
        <v>35</v>
      </c>
      <c r="AX1341" s="13" t="s">
        <v>75</v>
      </c>
      <c r="AY1341" s="252" t="s">
        <v>221</v>
      </c>
    </row>
    <row r="1342" spans="2:51" s="12" customFormat="1" ht="12">
      <c r="B1342" s="232"/>
      <c r="C1342" s="233"/>
      <c r="D1342" s="229" t="s">
        <v>232</v>
      </c>
      <c r="E1342" s="234" t="s">
        <v>21</v>
      </c>
      <c r="F1342" s="235" t="s">
        <v>1655</v>
      </c>
      <c r="G1342" s="233"/>
      <c r="H1342" s="234" t="s">
        <v>21</v>
      </c>
      <c r="I1342" s="236"/>
      <c r="J1342" s="233"/>
      <c r="K1342" s="233"/>
      <c r="L1342" s="237"/>
      <c r="M1342" s="238"/>
      <c r="N1342" s="239"/>
      <c r="O1342" s="239"/>
      <c r="P1342" s="239"/>
      <c r="Q1342" s="239"/>
      <c r="R1342" s="239"/>
      <c r="S1342" s="239"/>
      <c r="T1342" s="240"/>
      <c r="AT1342" s="241" t="s">
        <v>232</v>
      </c>
      <c r="AU1342" s="241" t="s">
        <v>84</v>
      </c>
      <c r="AV1342" s="12" t="s">
        <v>82</v>
      </c>
      <c r="AW1342" s="12" t="s">
        <v>35</v>
      </c>
      <c r="AX1342" s="12" t="s">
        <v>75</v>
      </c>
      <c r="AY1342" s="241" t="s">
        <v>221</v>
      </c>
    </row>
    <row r="1343" spans="2:51" s="13" customFormat="1" ht="12">
      <c r="B1343" s="242"/>
      <c r="C1343" s="243"/>
      <c r="D1343" s="229" t="s">
        <v>232</v>
      </c>
      <c r="E1343" s="244" t="s">
        <v>21</v>
      </c>
      <c r="F1343" s="245" t="s">
        <v>1342</v>
      </c>
      <c r="G1343" s="243"/>
      <c r="H1343" s="246">
        <v>8.282</v>
      </c>
      <c r="I1343" s="247"/>
      <c r="J1343" s="243"/>
      <c r="K1343" s="243"/>
      <c r="L1343" s="248"/>
      <c r="M1343" s="249"/>
      <c r="N1343" s="250"/>
      <c r="O1343" s="250"/>
      <c r="P1343" s="250"/>
      <c r="Q1343" s="250"/>
      <c r="R1343" s="250"/>
      <c r="S1343" s="250"/>
      <c r="T1343" s="251"/>
      <c r="AT1343" s="252" t="s">
        <v>232</v>
      </c>
      <c r="AU1343" s="252" t="s">
        <v>84</v>
      </c>
      <c r="AV1343" s="13" t="s">
        <v>84</v>
      </c>
      <c r="AW1343" s="13" t="s">
        <v>35</v>
      </c>
      <c r="AX1343" s="13" t="s">
        <v>75</v>
      </c>
      <c r="AY1343" s="252" t="s">
        <v>221</v>
      </c>
    </row>
    <row r="1344" spans="2:51" s="13" customFormat="1" ht="12">
      <c r="B1344" s="242"/>
      <c r="C1344" s="243"/>
      <c r="D1344" s="229" t="s">
        <v>232</v>
      </c>
      <c r="E1344" s="244" t="s">
        <v>21</v>
      </c>
      <c r="F1344" s="245" t="s">
        <v>1343</v>
      </c>
      <c r="G1344" s="243"/>
      <c r="H1344" s="246">
        <v>6.922</v>
      </c>
      <c r="I1344" s="247"/>
      <c r="J1344" s="243"/>
      <c r="K1344" s="243"/>
      <c r="L1344" s="248"/>
      <c r="M1344" s="249"/>
      <c r="N1344" s="250"/>
      <c r="O1344" s="250"/>
      <c r="P1344" s="250"/>
      <c r="Q1344" s="250"/>
      <c r="R1344" s="250"/>
      <c r="S1344" s="250"/>
      <c r="T1344" s="251"/>
      <c r="AT1344" s="252" t="s">
        <v>232</v>
      </c>
      <c r="AU1344" s="252" t="s">
        <v>84</v>
      </c>
      <c r="AV1344" s="13" t="s">
        <v>84</v>
      </c>
      <c r="AW1344" s="13" t="s">
        <v>35</v>
      </c>
      <c r="AX1344" s="13" t="s">
        <v>75</v>
      </c>
      <c r="AY1344" s="252" t="s">
        <v>221</v>
      </c>
    </row>
    <row r="1345" spans="2:51" s="14" customFormat="1" ht="12">
      <c r="B1345" s="253"/>
      <c r="C1345" s="254"/>
      <c r="D1345" s="229" t="s">
        <v>232</v>
      </c>
      <c r="E1345" s="255" t="s">
        <v>21</v>
      </c>
      <c r="F1345" s="256" t="s">
        <v>235</v>
      </c>
      <c r="G1345" s="254"/>
      <c r="H1345" s="257">
        <v>35.999</v>
      </c>
      <c r="I1345" s="258"/>
      <c r="J1345" s="254"/>
      <c r="K1345" s="254"/>
      <c r="L1345" s="259"/>
      <c r="M1345" s="260"/>
      <c r="N1345" s="261"/>
      <c r="O1345" s="261"/>
      <c r="P1345" s="261"/>
      <c r="Q1345" s="261"/>
      <c r="R1345" s="261"/>
      <c r="S1345" s="261"/>
      <c r="T1345" s="262"/>
      <c r="AT1345" s="263" t="s">
        <v>232</v>
      </c>
      <c r="AU1345" s="263" t="s">
        <v>84</v>
      </c>
      <c r="AV1345" s="14" t="s">
        <v>228</v>
      </c>
      <c r="AW1345" s="14" t="s">
        <v>35</v>
      </c>
      <c r="AX1345" s="14" t="s">
        <v>82</v>
      </c>
      <c r="AY1345" s="263" t="s">
        <v>221</v>
      </c>
    </row>
    <row r="1346" spans="2:65" s="1" customFormat="1" ht="16.5" customHeight="1">
      <c r="B1346" s="39"/>
      <c r="C1346" s="275" t="s">
        <v>1676</v>
      </c>
      <c r="D1346" s="275" t="s">
        <v>426</v>
      </c>
      <c r="E1346" s="276" t="s">
        <v>1677</v>
      </c>
      <c r="F1346" s="277" t="s">
        <v>1678</v>
      </c>
      <c r="G1346" s="278" t="s">
        <v>358</v>
      </c>
      <c r="H1346" s="279">
        <v>39.599</v>
      </c>
      <c r="I1346" s="280"/>
      <c r="J1346" s="281">
        <f>ROUND(I1346*H1346,2)</f>
        <v>0</v>
      </c>
      <c r="K1346" s="277" t="s">
        <v>227</v>
      </c>
      <c r="L1346" s="282"/>
      <c r="M1346" s="283" t="s">
        <v>21</v>
      </c>
      <c r="N1346" s="284" t="s">
        <v>46</v>
      </c>
      <c r="O1346" s="80"/>
      <c r="P1346" s="226">
        <f>O1346*H1346</f>
        <v>0</v>
      </c>
      <c r="Q1346" s="226">
        <v>0.00012</v>
      </c>
      <c r="R1346" s="226">
        <f>Q1346*H1346</f>
        <v>0.00475188</v>
      </c>
      <c r="S1346" s="226">
        <v>0</v>
      </c>
      <c r="T1346" s="227">
        <f>S1346*H1346</f>
        <v>0</v>
      </c>
      <c r="AR1346" s="18" t="s">
        <v>460</v>
      </c>
      <c r="AT1346" s="18" t="s">
        <v>426</v>
      </c>
      <c r="AU1346" s="18" t="s">
        <v>84</v>
      </c>
      <c r="AY1346" s="18" t="s">
        <v>221</v>
      </c>
      <c r="BE1346" s="228">
        <f>IF(N1346="základní",J1346,0)</f>
        <v>0</v>
      </c>
      <c r="BF1346" s="228">
        <f>IF(N1346="snížená",J1346,0)</f>
        <v>0</v>
      </c>
      <c r="BG1346" s="228">
        <f>IF(N1346="zákl. přenesená",J1346,0)</f>
        <v>0</v>
      </c>
      <c r="BH1346" s="228">
        <f>IF(N1346="sníž. přenesená",J1346,0)</f>
        <v>0</v>
      </c>
      <c r="BI1346" s="228">
        <f>IF(N1346="nulová",J1346,0)</f>
        <v>0</v>
      </c>
      <c r="BJ1346" s="18" t="s">
        <v>82</v>
      </c>
      <c r="BK1346" s="228">
        <f>ROUND(I1346*H1346,2)</f>
        <v>0</v>
      </c>
      <c r="BL1346" s="18" t="s">
        <v>350</v>
      </c>
      <c r="BM1346" s="18" t="s">
        <v>1679</v>
      </c>
    </row>
    <row r="1347" spans="2:51" s="13" customFormat="1" ht="12">
      <c r="B1347" s="242"/>
      <c r="C1347" s="243"/>
      <c r="D1347" s="229" t="s">
        <v>232</v>
      </c>
      <c r="E1347" s="243"/>
      <c r="F1347" s="245" t="s">
        <v>1680</v>
      </c>
      <c r="G1347" s="243"/>
      <c r="H1347" s="246">
        <v>39.599</v>
      </c>
      <c r="I1347" s="247"/>
      <c r="J1347" s="243"/>
      <c r="K1347" s="243"/>
      <c r="L1347" s="248"/>
      <c r="M1347" s="249"/>
      <c r="N1347" s="250"/>
      <c r="O1347" s="250"/>
      <c r="P1347" s="250"/>
      <c r="Q1347" s="250"/>
      <c r="R1347" s="250"/>
      <c r="S1347" s="250"/>
      <c r="T1347" s="251"/>
      <c r="AT1347" s="252" t="s">
        <v>232</v>
      </c>
      <c r="AU1347" s="252" t="s">
        <v>84</v>
      </c>
      <c r="AV1347" s="13" t="s">
        <v>84</v>
      </c>
      <c r="AW1347" s="13" t="s">
        <v>4</v>
      </c>
      <c r="AX1347" s="13" t="s">
        <v>82</v>
      </c>
      <c r="AY1347" s="252" t="s">
        <v>221</v>
      </c>
    </row>
    <row r="1348" spans="2:65" s="1" customFormat="1" ht="16.5" customHeight="1">
      <c r="B1348" s="39"/>
      <c r="C1348" s="217" t="s">
        <v>1681</v>
      </c>
      <c r="D1348" s="217" t="s">
        <v>223</v>
      </c>
      <c r="E1348" s="218" t="s">
        <v>1682</v>
      </c>
      <c r="F1348" s="219" t="s">
        <v>1683</v>
      </c>
      <c r="G1348" s="220" t="s">
        <v>358</v>
      </c>
      <c r="H1348" s="221">
        <v>35.999</v>
      </c>
      <c r="I1348" s="222"/>
      <c r="J1348" s="223">
        <f>ROUND(I1348*H1348,2)</f>
        <v>0</v>
      </c>
      <c r="K1348" s="219" t="s">
        <v>227</v>
      </c>
      <c r="L1348" s="44"/>
      <c r="M1348" s="224" t="s">
        <v>21</v>
      </c>
      <c r="N1348" s="225" t="s">
        <v>46</v>
      </c>
      <c r="O1348" s="80"/>
      <c r="P1348" s="226">
        <f>O1348*H1348</f>
        <v>0</v>
      </c>
      <c r="Q1348" s="226">
        <v>0</v>
      </c>
      <c r="R1348" s="226">
        <f>Q1348*H1348</f>
        <v>0</v>
      </c>
      <c r="S1348" s="226">
        <v>0</v>
      </c>
      <c r="T1348" s="227">
        <f>S1348*H1348</f>
        <v>0</v>
      </c>
      <c r="AR1348" s="18" t="s">
        <v>350</v>
      </c>
      <c r="AT1348" s="18" t="s">
        <v>223</v>
      </c>
      <c r="AU1348" s="18" t="s">
        <v>84</v>
      </c>
      <c r="AY1348" s="18" t="s">
        <v>221</v>
      </c>
      <c r="BE1348" s="228">
        <f>IF(N1348="základní",J1348,0)</f>
        <v>0</v>
      </c>
      <c r="BF1348" s="228">
        <f>IF(N1348="snížená",J1348,0)</f>
        <v>0</v>
      </c>
      <c r="BG1348" s="228">
        <f>IF(N1348="zákl. přenesená",J1348,0)</f>
        <v>0</v>
      </c>
      <c r="BH1348" s="228">
        <f>IF(N1348="sníž. přenesená",J1348,0)</f>
        <v>0</v>
      </c>
      <c r="BI1348" s="228">
        <f>IF(N1348="nulová",J1348,0)</f>
        <v>0</v>
      </c>
      <c r="BJ1348" s="18" t="s">
        <v>82</v>
      </c>
      <c r="BK1348" s="228">
        <f>ROUND(I1348*H1348,2)</f>
        <v>0</v>
      </c>
      <c r="BL1348" s="18" t="s">
        <v>350</v>
      </c>
      <c r="BM1348" s="18" t="s">
        <v>1684</v>
      </c>
    </row>
    <row r="1349" spans="2:47" s="1" customFormat="1" ht="12">
      <c r="B1349" s="39"/>
      <c r="C1349" s="40"/>
      <c r="D1349" s="229" t="s">
        <v>230</v>
      </c>
      <c r="E1349" s="40"/>
      <c r="F1349" s="230" t="s">
        <v>1675</v>
      </c>
      <c r="G1349" s="40"/>
      <c r="H1349" s="40"/>
      <c r="I1349" s="144"/>
      <c r="J1349" s="40"/>
      <c r="K1349" s="40"/>
      <c r="L1349" s="44"/>
      <c r="M1349" s="231"/>
      <c r="N1349" s="80"/>
      <c r="O1349" s="80"/>
      <c r="P1349" s="80"/>
      <c r="Q1349" s="80"/>
      <c r="R1349" s="80"/>
      <c r="S1349" s="80"/>
      <c r="T1349" s="81"/>
      <c r="AT1349" s="18" t="s">
        <v>230</v>
      </c>
      <c r="AU1349" s="18" t="s">
        <v>84</v>
      </c>
    </row>
    <row r="1350" spans="2:51" s="13" customFormat="1" ht="12">
      <c r="B1350" s="242"/>
      <c r="C1350" s="243"/>
      <c r="D1350" s="229" t="s">
        <v>232</v>
      </c>
      <c r="E1350" s="244" t="s">
        <v>21</v>
      </c>
      <c r="F1350" s="245" t="s">
        <v>1685</v>
      </c>
      <c r="G1350" s="243"/>
      <c r="H1350" s="246">
        <v>35.999</v>
      </c>
      <c r="I1350" s="247"/>
      <c r="J1350" s="243"/>
      <c r="K1350" s="243"/>
      <c r="L1350" s="248"/>
      <c r="M1350" s="249"/>
      <c r="N1350" s="250"/>
      <c r="O1350" s="250"/>
      <c r="P1350" s="250"/>
      <c r="Q1350" s="250"/>
      <c r="R1350" s="250"/>
      <c r="S1350" s="250"/>
      <c r="T1350" s="251"/>
      <c r="AT1350" s="252" t="s">
        <v>232</v>
      </c>
      <c r="AU1350" s="252" t="s">
        <v>84</v>
      </c>
      <c r="AV1350" s="13" t="s">
        <v>84</v>
      </c>
      <c r="AW1350" s="13" t="s">
        <v>35</v>
      </c>
      <c r="AX1350" s="13" t="s">
        <v>75</v>
      </c>
      <c r="AY1350" s="252" t="s">
        <v>221</v>
      </c>
    </row>
    <row r="1351" spans="2:51" s="14" customFormat="1" ht="12">
      <c r="B1351" s="253"/>
      <c r="C1351" s="254"/>
      <c r="D1351" s="229" t="s">
        <v>232</v>
      </c>
      <c r="E1351" s="255" t="s">
        <v>21</v>
      </c>
      <c r="F1351" s="256" t="s">
        <v>235</v>
      </c>
      <c r="G1351" s="254"/>
      <c r="H1351" s="257">
        <v>35.999</v>
      </c>
      <c r="I1351" s="258"/>
      <c r="J1351" s="254"/>
      <c r="K1351" s="254"/>
      <c r="L1351" s="259"/>
      <c r="M1351" s="260"/>
      <c r="N1351" s="261"/>
      <c r="O1351" s="261"/>
      <c r="P1351" s="261"/>
      <c r="Q1351" s="261"/>
      <c r="R1351" s="261"/>
      <c r="S1351" s="261"/>
      <c r="T1351" s="262"/>
      <c r="AT1351" s="263" t="s">
        <v>232</v>
      </c>
      <c r="AU1351" s="263" t="s">
        <v>84</v>
      </c>
      <c r="AV1351" s="14" t="s">
        <v>228</v>
      </c>
      <c r="AW1351" s="14" t="s">
        <v>35</v>
      </c>
      <c r="AX1351" s="14" t="s">
        <v>82</v>
      </c>
      <c r="AY1351" s="263" t="s">
        <v>221</v>
      </c>
    </row>
    <row r="1352" spans="2:65" s="1" customFormat="1" ht="16.5" customHeight="1">
      <c r="B1352" s="39"/>
      <c r="C1352" s="217" t="s">
        <v>1686</v>
      </c>
      <c r="D1352" s="217" t="s">
        <v>223</v>
      </c>
      <c r="E1352" s="218" t="s">
        <v>1687</v>
      </c>
      <c r="F1352" s="219" t="s">
        <v>1688</v>
      </c>
      <c r="G1352" s="220" t="s">
        <v>358</v>
      </c>
      <c r="H1352" s="221">
        <v>78.988</v>
      </c>
      <c r="I1352" s="222"/>
      <c r="J1352" s="223">
        <f>ROUND(I1352*H1352,2)</f>
        <v>0</v>
      </c>
      <c r="K1352" s="219" t="s">
        <v>227</v>
      </c>
      <c r="L1352" s="44"/>
      <c r="M1352" s="224" t="s">
        <v>21</v>
      </c>
      <c r="N1352" s="225" t="s">
        <v>46</v>
      </c>
      <c r="O1352" s="80"/>
      <c r="P1352" s="226">
        <f>O1352*H1352</f>
        <v>0</v>
      </c>
      <c r="Q1352" s="226">
        <v>0</v>
      </c>
      <c r="R1352" s="226">
        <f>Q1352*H1352</f>
        <v>0</v>
      </c>
      <c r="S1352" s="226">
        <v>0.00013</v>
      </c>
      <c r="T1352" s="227">
        <f>S1352*H1352</f>
        <v>0.010268439999999998</v>
      </c>
      <c r="AR1352" s="18" t="s">
        <v>350</v>
      </c>
      <c r="AT1352" s="18" t="s">
        <v>223</v>
      </c>
      <c r="AU1352" s="18" t="s">
        <v>84</v>
      </c>
      <c r="AY1352" s="18" t="s">
        <v>221</v>
      </c>
      <c r="BE1352" s="228">
        <f>IF(N1352="základní",J1352,0)</f>
        <v>0</v>
      </c>
      <c r="BF1352" s="228">
        <f>IF(N1352="snížená",J1352,0)</f>
        <v>0</v>
      </c>
      <c r="BG1352" s="228">
        <f>IF(N1352="zákl. přenesená",J1352,0)</f>
        <v>0</v>
      </c>
      <c r="BH1352" s="228">
        <f>IF(N1352="sníž. přenesená",J1352,0)</f>
        <v>0</v>
      </c>
      <c r="BI1352" s="228">
        <f>IF(N1352="nulová",J1352,0)</f>
        <v>0</v>
      </c>
      <c r="BJ1352" s="18" t="s">
        <v>82</v>
      </c>
      <c r="BK1352" s="228">
        <f>ROUND(I1352*H1352,2)</f>
        <v>0</v>
      </c>
      <c r="BL1352" s="18" t="s">
        <v>350</v>
      </c>
      <c r="BM1352" s="18" t="s">
        <v>1689</v>
      </c>
    </row>
    <row r="1353" spans="2:65" s="1" customFormat="1" ht="16.5" customHeight="1">
      <c r="B1353" s="39"/>
      <c r="C1353" s="217" t="s">
        <v>1690</v>
      </c>
      <c r="D1353" s="217" t="s">
        <v>223</v>
      </c>
      <c r="E1353" s="218" t="s">
        <v>1691</v>
      </c>
      <c r="F1353" s="219" t="s">
        <v>1692</v>
      </c>
      <c r="G1353" s="220" t="s">
        <v>421</v>
      </c>
      <c r="H1353" s="221">
        <v>11</v>
      </c>
      <c r="I1353" s="222"/>
      <c r="J1353" s="223">
        <f>ROUND(I1353*H1353,2)</f>
        <v>0</v>
      </c>
      <c r="K1353" s="219" t="s">
        <v>227</v>
      </c>
      <c r="L1353" s="44"/>
      <c r="M1353" s="224" t="s">
        <v>21</v>
      </c>
      <c r="N1353" s="225" t="s">
        <v>46</v>
      </c>
      <c r="O1353" s="80"/>
      <c r="P1353" s="226">
        <f>O1353*H1353</f>
        <v>0</v>
      </c>
      <c r="Q1353" s="226">
        <v>0</v>
      </c>
      <c r="R1353" s="226">
        <f>Q1353*H1353</f>
        <v>0</v>
      </c>
      <c r="S1353" s="226">
        <v>0.0165</v>
      </c>
      <c r="T1353" s="227">
        <f>S1353*H1353</f>
        <v>0.1815</v>
      </c>
      <c r="AR1353" s="18" t="s">
        <v>350</v>
      </c>
      <c r="AT1353" s="18" t="s">
        <v>223</v>
      </c>
      <c r="AU1353" s="18" t="s">
        <v>84</v>
      </c>
      <c r="AY1353" s="18" t="s">
        <v>221</v>
      </c>
      <c r="BE1353" s="228">
        <f>IF(N1353="základní",J1353,0)</f>
        <v>0</v>
      </c>
      <c r="BF1353" s="228">
        <f>IF(N1353="snížená",J1353,0)</f>
        <v>0</v>
      </c>
      <c r="BG1353" s="228">
        <f>IF(N1353="zákl. přenesená",J1353,0)</f>
        <v>0</v>
      </c>
      <c r="BH1353" s="228">
        <f>IF(N1353="sníž. přenesená",J1353,0)</f>
        <v>0</v>
      </c>
      <c r="BI1353" s="228">
        <f>IF(N1353="nulová",J1353,0)</f>
        <v>0</v>
      </c>
      <c r="BJ1353" s="18" t="s">
        <v>82</v>
      </c>
      <c r="BK1353" s="228">
        <f>ROUND(I1353*H1353,2)</f>
        <v>0</v>
      </c>
      <c r="BL1353" s="18" t="s">
        <v>350</v>
      </c>
      <c r="BM1353" s="18" t="s">
        <v>1693</v>
      </c>
    </row>
    <row r="1354" spans="2:47" s="1" customFormat="1" ht="12">
      <c r="B1354" s="39"/>
      <c r="C1354" s="40"/>
      <c r="D1354" s="229" t="s">
        <v>230</v>
      </c>
      <c r="E1354" s="40"/>
      <c r="F1354" s="230" t="s">
        <v>1694</v>
      </c>
      <c r="G1354" s="40"/>
      <c r="H1354" s="40"/>
      <c r="I1354" s="144"/>
      <c r="J1354" s="40"/>
      <c r="K1354" s="40"/>
      <c r="L1354" s="44"/>
      <c r="M1354" s="231"/>
      <c r="N1354" s="80"/>
      <c r="O1354" s="80"/>
      <c r="P1354" s="80"/>
      <c r="Q1354" s="80"/>
      <c r="R1354" s="80"/>
      <c r="S1354" s="80"/>
      <c r="T1354" s="81"/>
      <c r="AT1354" s="18" t="s">
        <v>230</v>
      </c>
      <c r="AU1354" s="18" t="s">
        <v>84</v>
      </c>
    </row>
    <row r="1355" spans="2:65" s="1" customFormat="1" ht="22.5" customHeight="1">
      <c r="B1355" s="39"/>
      <c r="C1355" s="217" t="s">
        <v>1695</v>
      </c>
      <c r="D1355" s="217" t="s">
        <v>223</v>
      </c>
      <c r="E1355" s="218" t="s">
        <v>1696</v>
      </c>
      <c r="F1355" s="219" t="s">
        <v>1697</v>
      </c>
      <c r="G1355" s="220" t="s">
        <v>295</v>
      </c>
      <c r="H1355" s="221">
        <v>1.611</v>
      </c>
      <c r="I1355" s="222"/>
      <c r="J1355" s="223">
        <f>ROUND(I1355*H1355,2)</f>
        <v>0</v>
      </c>
      <c r="K1355" s="219" t="s">
        <v>227</v>
      </c>
      <c r="L1355" s="44"/>
      <c r="M1355" s="224" t="s">
        <v>21</v>
      </c>
      <c r="N1355" s="225" t="s">
        <v>46</v>
      </c>
      <c r="O1355" s="80"/>
      <c r="P1355" s="226">
        <f>O1355*H1355</f>
        <v>0</v>
      </c>
      <c r="Q1355" s="226">
        <v>0</v>
      </c>
      <c r="R1355" s="226">
        <f>Q1355*H1355</f>
        <v>0</v>
      </c>
      <c r="S1355" s="226">
        <v>0</v>
      </c>
      <c r="T1355" s="227">
        <f>S1355*H1355</f>
        <v>0</v>
      </c>
      <c r="AR1355" s="18" t="s">
        <v>350</v>
      </c>
      <c r="AT1355" s="18" t="s">
        <v>223</v>
      </c>
      <c r="AU1355" s="18" t="s">
        <v>84</v>
      </c>
      <c r="AY1355" s="18" t="s">
        <v>221</v>
      </c>
      <c r="BE1355" s="228">
        <f>IF(N1355="základní",J1355,0)</f>
        <v>0</v>
      </c>
      <c r="BF1355" s="228">
        <f>IF(N1355="snížená",J1355,0)</f>
        <v>0</v>
      </c>
      <c r="BG1355" s="228">
        <f>IF(N1355="zákl. přenesená",J1355,0)</f>
        <v>0</v>
      </c>
      <c r="BH1355" s="228">
        <f>IF(N1355="sníž. přenesená",J1355,0)</f>
        <v>0</v>
      </c>
      <c r="BI1355" s="228">
        <f>IF(N1355="nulová",J1355,0)</f>
        <v>0</v>
      </c>
      <c r="BJ1355" s="18" t="s">
        <v>82</v>
      </c>
      <c r="BK1355" s="228">
        <f>ROUND(I1355*H1355,2)</f>
        <v>0</v>
      </c>
      <c r="BL1355" s="18" t="s">
        <v>350</v>
      </c>
      <c r="BM1355" s="18" t="s">
        <v>1698</v>
      </c>
    </row>
    <row r="1356" spans="2:47" s="1" customFormat="1" ht="12">
      <c r="B1356" s="39"/>
      <c r="C1356" s="40"/>
      <c r="D1356" s="229" t="s">
        <v>230</v>
      </c>
      <c r="E1356" s="40"/>
      <c r="F1356" s="230" t="s">
        <v>1699</v>
      </c>
      <c r="G1356" s="40"/>
      <c r="H1356" s="40"/>
      <c r="I1356" s="144"/>
      <c r="J1356" s="40"/>
      <c r="K1356" s="40"/>
      <c r="L1356" s="44"/>
      <c r="M1356" s="231"/>
      <c r="N1356" s="80"/>
      <c r="O1356" s="80"/>
      <c r="P1356" s="80"/>
      <c r="Q1356" s="80"/>
      <c r="R1356" s="80"/>
      <c r="S1356" s="80"/>
      <c r="T1356" s="81"/>
      <c r="AT1356" s="18" t="s">
        <v>230</v>
      </c>
      <c r="AU1356" s="18" t="s">
        <v>84</v>
      </c>
    </row>
    <row r="1357" spans="2:63" s="11" customFormat="1" ht="22.8" customHeight="1">
      <c r="B1357" s="201"/>
      <c r="C1357" s="202"/>
      <c r="D1357" s="203" t="s">
        <v>74</v>
      </c>
      <c r="E1357" s="215" t="s">
        <v>1700</v>
      </c>
      <c r="F1357" s="215" t="s">
        <v>1701</v>
      </c>
      <c r="G1357" s="202"/>
      <c r="H1357" s="202"/>
      <c r="I1357" s="205"/>
      <c r="J1357" s="216">
        <f>BK1357</f>
        <v>0</v>
      </c>
      <c r="K1357" s="202"/>
      <c r="L1357" s="207"/>
      <c r="M1357" s="208"/>
      <c r="N1357" s="209"/>
      <c r="O1357" s="209"/>
      <c r="P1357" s="210">
        <f>SUM(P1358:P1449)</f>
        <v>0</v>
      </c>
      <c r="Q1357" s="209"/>
      <c r="R1357" s="210">
        <f>SUM(R1358:R1449)</f>
        <v>3.8518099999999995</v>
      </c>
      <c r="S1357" s="209"/>
      <c r="T1357" s="211">
        <f>SUM(T1358:T1449)</f>
        <v>0</v>
      </c>
      <c r="AR1357" s="212" t="s">
        <v>84</v>
      </c>
      <c r="AT1357" s="213" t="s">
        <v>74</v>
      </c>
      <c r="AU1357" s="213" t="s">
        <v>82</v>
      </c>
      <c r="AY1357" s="212" t="s">
        <v>221</v>
      </c>
      <c r="BK1357" s="214">
        <f>SUM(BK1358:BK1449)</f>
        <v>0</v>
      </c>
    </row>
    <row r="1358" spans="2:65" s="1" customFormat="1" ht="22.5" customHeight="1">
      <c r="B1358" s="39"/>
      <c r="C1358" s="217" t="s">
        <v>1702</v>
      </c>
      <c r="D1358" s="217" t="s">
        <v>223</v>
      </c>
      <c r="E1358" s="218" t="s">
        <v>1703</v>
      </c>
      <c r="F1358" s="219" t="s">
        <v>1704</v>
      </c>
      <c r="G1358" s="220" t="s">
        <v>358</v>
      </c>
      <c r="H1358" s="221">
        <v>1.5</v>
      </c>
      <c r="I1358" s="222"/>
      <c r="J1358" s="223">
        <f>ROUND(I1358*H1358,2)</f>
        <v>0</v>
      </c>
      <c r="K1358" s="219" t="s">
        <v>227</v>
      </c>
      <c r="L1358" s="44"/>
      <c r="M1358" s="224" t="s">
        <v>21</v>
      </c>
      <c r="N1358" s="225" t="s">
        <v>46</v>
      </c>
      <c r="O1358" s="80"/>
      <c r="P1358" s="226">
        <f>O1358*H1358</f>
        <v>0</v>
      </c>
      <c r="Q1358" s="226">
        <v>0.00026</v>
      </c>
      <c r="R1358" s="226">
        <f>Q1358*H1358</f>
        <v>0.00038999999999999994</v>
      </c>
      <c r="S1358" s="226">
        <v>0</v>
      </c>
      <c r="T1358" s="227">
        <f>S1358*H1358</f>
        <v>0</v>
      </c>
      <c r="AR1358" s="18" t="s">
        <v>350</v>
      </c>
      <c r="AT1358" s="18" t="s">
        <v>223</v>
      </c>
      <c r="AU1358" s="18" t="s">
        <v>84</v>
      </c>
      <c r="AY1358" s="18" t="s">
        <v>221</v>
      </c>
      <c r="BE1358" s="228">
        <f>IF(N1358="základní",J1358,0)</f>
        <v>0</v>
      </c>
      <c r="BF1358" s="228">
        <f>IF(N1358="snížená",J1358,0)</f>
        <v>0</v>
      </c>
      <c r="BG1358" s="228">
        <f>IF(N1358="zákl. přenesená",J1358,0)</f>
        <v>0</v>
      </c>
      <c r="BH1358" s="228">
        <f>IF(N1358="sníž. přenesená",J1358,0)</f>
        <v>0</v>
      </c>
      <c r="BI1358" s="228">
        <f>IF(N1358="nulová",J1358,0)</f>
        <v>0</v>
      </c>
      <c r="BJ1358" s="18" t="s">
        <v>82</v>
      </c>
      <c r="BK1358" s="228">
        <f>ROUND(I1358*H1358,2)</f>
        <v>0</v>
      </c>
      <c r="BL1358" s="18" t="s">
        <v>350</v>
      </c>
      <c r="BM1358" s="18" t="s">
        <v>1705</v>
      </c>
    </row>
    <row r="1359" spans="2:47" s="1" customFormat="1" ht="12">
      <c r="B1359" s="39"/>
      <c r="C1359" s="40"/>
      <c r="D1359" s="229" t="s">
        <v>230</v>
      </c>
      <c r="E1359" s="40"/>
      <c r="F1359" s="230" t="s">
        <v>1706</v>
      </c>
      <c r="G1359" s="40"/>
      <c r="H1359" s="40"/>
      <c r="I1359" s="144"/>
      <c r="J1359" s="40"/>
      <c r="K1359" s="40"/>
      <c r="L1359" s="44"/>
      <c r="M1359" s="231"/>
      <c r="N1359" s="80"/>
      <c r="O1359" s="80"/>
      <c r="P1359" s="80"/>
      <c r="Q1359" s="80"/>
      <c r="R1359" s="80"/>
      <c r="S1359" s="80"/>
      <c r="T1359" s="81"/>
      <c r="AT1359" s="18" t="s">
        <v>230</v>
      </c>
      <c r="AU1359" s="18" t="s">
        <v>84</v>
      </c>
    </row>
    <row r="1360" spans="2:51" s="12" customFormat="1" ht="12">
      <c r="B1360" s="232"/>
      <c r="C1360" s="233"/>
      <c r="D1360" s="229" t="s">
        <v>232</v>
      </c>
      <c r="E1360" s="234" t="s">
        <v>21</v>
      </c>
      <c r="F1360" s="235" t="s">
        <v>1707</v>
      </c>
      <c r="G1360" s="233"/>
      <c r="H1360" s="234" t="s">
        <v>21</v>
      </c>
      <c r="I1360" s="236"/>
      <c r="J1360" s="233"/>
      <c r="K1360" s="233"/>
      <c r="L1360" s="237"/>
      <c r="M1360" s="238"/>
      <c r="N1360" s="239"/>
      <c r="O1360" s="239"/>
      <c r="P1360" s="239"/>
      <c r="Q1360" s="239"/>
      <c r="R1360" s="239"/>
      <c r="S1360" s="239"/>
      <c r="T1360" s="240"/>
      <c r="AT1360" s="241" t="s">
        <v>232</v>
      </c>
      <c r="AU1360" s="241" t="s">
        <v>84</v>
      </c>
      <c r="AV1360" s="12" t="s">
        <v>82</v>
      </c>
      <c r="AW1360" s="12" t="s">
        <v>35</v>
      </c>
      <c r="AX1360" s="12" t="s">
        <v>75</v>
      </c>
      <c r="AY1360" s="241" t="s">
        <v>221</v>
      </c>
    </row>
    <row r="1361" spans="2:51" s="13" customFormat="1" ht="12">
      <c r="B1361" s="242"/>
      <c r="C1361" s="243"/>
      <c r="D1361" s="229" t="s">
        <v>232</v>
      </c>
      <c r="E1361" s="244" t="s">
        <v>21</v>
      </c>
      <c r="F1361" s="245" t="s">
        <v>1708</v>
      </c>
      <c r="G1361" s="243"/>
      <c r="H1361" s="246">
        <v>1.5</v>
      </c>
      <c r="I1361" s="247"/>
      <c r="J1361" s="243"/>
      <c r="K1361" s="243"/>
      <c r="L1361" s="248"/>
      <c r="M1361" s="249"/>
      <c r="N1361" s="250"/>
      <c r="O1361" s="250"/>
      <c r="P1361" s="250"/>
      <c r="Q1361" s="250"/>
      <c r="R1361" s="250"/>
      <c r="S1361" s="250"/>
      <c r="T1361" s="251"/>
      <c r="AT1361" s="252" t="s">
        <v>232</v>
      </c>
      <c r="AU1361" s="252" t="s">
        <v>84</v>
      </c>
      <c r="AV1361" s="13" t="s">
        <v>84</v>
      </c>
      <c r="AW1361" s="13" t="s">
        <v>35</v>
      </c>
      <c r="AX1361" s="13" t="s">
        <v>75</v>
      </c>
      <c r="AY1361" s="252" t="s">
        <v>221</v>
      </c>
    </row>
    <row r="1362" spans="2:51" s="14" customFormat="1" ht="12">
      <c r="B1362" s="253"/>
      <c r="C1362" s="254"/>
      <c r="D1362" s="229" t="s">
        <v>232</v>
      </c>
      <c r="E1362" s="255" t="s">
        <v>21</v>
      </c>
      <c r="F1362" s="256" t="s">
        <v>235</v>
      </c>
      <c r="G1362" s="254"/>
      <c r="H1362" s="257">
        <v>1.5</v>
      </c>
      <c r="I1362" s="258"/>
      <c r="J1362" s="254"/>
      <c r="K1362" s="254"/>
      <c r="L1362" s="259"/>
      <c r="M1362" s="260"/>
      <c r="N1362" s="261"/>
      <c r="O1362" s="261"/>
      <c r="P1362" s="261"/>
      <c r="Q1362" s="261"/>
      <c r="R1362" s="261"/>
      <c r="S1362" s="261"/>
      <c r="T1362" s="262"/>
      <c r="AT1362" s="263" t="s">
        <v>232</v>
      </c>
      <c r="AU1362" s="263" t="s">
        <v>84</v>
      </c>
      <c r="AV1362" s="14" t="s">
        <v>228</v>
      </c>
      <c r="AW1362" s="14" t="s">
        <v>35</v>
      </c>
      <c r="AX1362" s="14" t="s">
        <v>82</v>
      </c>
      <c r="AY1362" s="263" t="s">
        <v>221</v>
      </c>
    </row>
    <row r="1363" spans="2:65" s="1" customFormat="1" ht="16.5" customHeight="1">
      <c r="B1363" s="39"/>
      <c r="C1363" s="275" t="s">
        <v>1709</v>
      </c>
      <c r="D1363" s="275" t="s">
        <v>426</v>
      </c>
      <c r="E1363" s="276" t="s">
        <v>1710</v>
      </c>
      <c r="F1363" s="277" t="s">
        <v>1711</v>
      </c>
      <c r="G1363" s="278" t="s">
        <v>358</v>
      </c>
      <c r="H1363" s="279">
        <v>1.5</v>
      </c>
      <c r="I1363" s="280"/>
      <c r="J1363" s="281">
        <f>ROUND(I1363*H1363,2)</f>
        <v>0</v>
      </c>
      <c r="K1363" s="277" t="s">
        <v>365</v>
      </c>
      <c r="L1363" s="282"/>
      <c r="M1363" s="283" t="s">
        <v>21</v>
      </c>
      <c r="N1363" s="284" t="s">
        <v>46</v>
      </c>
      <c r="O1363" s="80"/>
      <c r="P1363" s="226">
        <f>O1363*H1363</f>
        <v>0</v>
      </c>
      <c r="Q1363" s="226">
        <v>0.05</v>
      </c>
      <c r="R1363" s="226">
        <f>Q1363*H1363</f>
        <v>0.07500000000000001</v>
      </c>
      <c r="S1363" s="226">
        <v>0</v>
      </c>
      <c r="T1363" s="227">
        <f>S1363*H1363</f>
        <v>0</v>
      </c>
      <c r="AR1363" s="18" t="s">
        <v>460</v>
      </c>
      <c r="AT1363" s="18" t="s">
        <v>426</v>
      </c>
      <c r="AU1363" s="18" t="s">
        <v>84</v>
      </c>
      <c r="AY1363" s="18" t="s">
        <v>221</v>
      </c>
      <c r="BE1363" s="228">
        <f>IF(N1363="základní",J1363,0)</f>
        <v>0</v>
      </c>
      <c r="BF1363" s="228">
        <f>IF(N1363="snížená",J1363,0)</f>
        <v>0</v>
      </c>
      <c r="BG1363" s="228">
        <f>IF(N1363="zákl. přenesená",J1363,0)</f>
        <v>0</v>
      </c>
      <c r="BH1363" s="228">
        <f>IF(N1363="sníž. přenesená",J1363,0)</f>
        <v>0</v>
      </c>
      <c r="BI1363" s="228">
        <f>IF(N1363="nulová",J1363,0)</f>
        <v>0</v>
      </c>
      <c r="BJ1363" s="18" t="s">
        <v>82</v>
      </c>
      <c r="BK1363" s="228">
        <f>ROUND(I1363*H1363,2)</f>
        <v>0</v>
      </c>
      <c r="BL1363" s="18" t="s">
        <v>350</v>
      </c>
      <c r="BM1363" s="18" t="s">
        <v>1712</v>
      </c>
    </row>
    <row r="1364" spans="2:65" s="1" customFormat="1" ht="22.5" customHeight="1">
      <c r="B1364" s="39"/>
      <c r="C1364" s="217" t="s">
        <v>1713</v>
      </c>
      <c r="D1364" s="217" t="s">
        <v>223</v>
      </c>
      <c r="E1364" s="218" t="s">
        <v>1714</v>
      </c>
      <c r="F1364" s="219" t="s">
        <v>1715</v>
      </c>
      <c r="G1364" s="220" t="s">
        <v>421</v>
      </c>
      <c r="H1364" s="221">
        <v>9</v>
      </c>
      <c r="I1364" s="222"/>
      <c r="J1364" s="223">
        <f>ROUND(I1364*H1364,2)</f>
        <v>0</v>
      </c>
      <c r="K1364" s="219" t="s">
        <v>227</v>
      </c>
      <c r="L1364" s="44"/>
      <c r="M1364" s="224" t="s">
        <v>21</v>
      </c>
      <c r="N1364" s="225" t="s">
        <v>46</v>
      </c>
      <c r="O1364" s="80"/>
      <c r="P1364" s="226">
        <f>O1364*H1364</f>
        <v>0</v>
      </c>
      <c r="Q1364" s="226">
        <v>0</v>
      </c>
      <c r="R1364" s="226">
        <f>Q1364*H1364</f>
        <v>0</v>
      </c>
      <c r="S1364" s="226">
        <v>0</v>
      </c>
      <c r="T1364" s="227">
        <f>S1364*H1364</f>
        <v>0</v>
      </c>
      <c r="AR1364" s="18" t="s">
        <v>350</v>
      </c>
      <c r="AT1364" s="18" t="s">
        <v>223</v>
      </c>
      <c r="AU1364" s="18" t="s">
        <v>84</v>
      </c>
      <c r="AY1364" s="18" t="s">
        <v>221</v>
      </c>
      <c r="BE1364" s="228">
        <f>IF(N1364="základní",J1364,0)</f>
        <v>0</v>
      </c>
      <c r="BF1364" s="228">
        <f>IF(N1364="snížená",J1364,0)</f>
        <v>0</v>
      </c>
      <c r="BG1364" s="228">
        <f>IF(N1364="zákl. přenesená",J1364,0)</f>
        <v>0</v>
      </c>
      <c r="BH1364" s="228">
        <f>IF(N1364="sníž. přenesená",J1364,0)</f>
        <v>0</v>
      </c>
      <c r="BI1364" s="228">
        <f>IF(N1364="nulová",J1364,0)</f>
        <v>0</v>
      </c>
      <c r="BJ1364" s="18" t="s">
        <v>82</v>
      </c>
      <c r="BK1364" s="228">
        <f>ROUND(I1364*H1364,2)</f>
        <v>0</v>
      </c>
      <c r="BL1364" s="18" t="s">
        <v>350</v>
      </c>
      <c r="BM1364" s="18" t="s">
        <v>1716</v>
      </c>
    </row>
    <row r="1365" spans="2:47" s="1" customFormat="1" ht="12">
      <c r="B1365" s="39"/>
      <c r="C1365" s="40"/>
      <c r="D1365" s="229" t="s">
        <v>230</v>
      </c>
      <c r="E1365" s="40"/>
      <c r="F1365" s="230" t="s">
        <v>1717</v>
      </c>
      <c r="G1365" s="40"/>
      <c r="H1365" s="40"/>
      <c r="I1365" s="144"/>
      <c r="J1365" s="40"/>
      <c r="K1365" s="40"/>
      <c r="L1365" s="44"/>
      <c r="M1365" s="231"/>
      <c r="N1365" s="80"/>
      <c r="O1365" s="80"/>
      <c r="P1365" s="80"/>
      <c r="Q1365" s="80"/>
      <c r="R1365" s="80"/>
      <c r="S1365" s="80"/>
      <c r="T1365" s="81"/>
      <c r="AT1365" s="18" t="s">
        <v>230</v>
      </c>
      <c r="AU1365" s="18" t="s">
        <v>84</v>
      </c>
    </row>
    <row r="1366" spans="2:51" s="13" customFormat="1" ht="12">
      <c r="B1366" s="242"/>
      <c r="C1366" s="243"/>
      <c r="D1366" s="229" t="s">
        <v>232</v>
      </c>
      <c r="E1366" s="244" t="s">
        <v>21</v>
      </c>
      <c r="F1366" s="245" t="s">
        <v>1500</v>
      </c>
      <c r="G1366" s="243"/>
      <c r="H1366" s="246">
        <v>6</v>
      </c>
      <c r="I1366" s="247"/>
      <c r="J1366" s="243"/>
      <c r="K1366" s="243"/>
      <c r="L1366" s="248"/>
      <c r="M1366" s="249"/>
      <c r="N1366" s="250"/>
      <c r="O1366" s="250"/>
      <c r="P1366" s="250"/>
      <c r="Q1366" s="250"/>
      <c r="R1366" s="250"/>
      <c r="S1366" s="250"/>
      <c r="T1366" s="251"/>
      <c r="AT1366" s="252" t="s">
        <v>232</v>
      </c>
      <c r="AU1366" s="252" t="s">
        <v>84</v>
      </c>
      <c r="AV1366" s="13" t="s">
        <v>84</v>
      </c>
      <c r="AW1366" s="13" t="s">
        <v>35</v>
      </c>
      <c r="AX1366" s="13" t="s">
        <v>75</v>
      </c>
      <c r="AY1366" s="252" t="s">
        <v>221</v>
      </c>
    </row>
    <row r="1367" spans="2:51" s="13" customFormat="1" ht="12">
      <c r="B1367" s="242"/>
      <c r="C1367" s="243"/>
      <c r="D1367" s="229" t="s">
        <v>232</v>
      </c>
      <c r="E1367" s="244" t="s">
        <v>21</v>
      </c>
      <c r="F1367" s="245" t="s">
        <v>1501</v>
      </c>
      <c r="G1367" s="243"/>
      <c r="H1367" s="246">
        <v>1</v>
      </c>
      <c r="I1367" s="247"/>
      <c r="J1367" s="243"/>
      <c r="K1367" s="243"/>
      <c r="L1367" s="248"/>
      <c r="M1367" s="249"/>
      <c r="N1367" s="250"/>
      <c r="O1367" s="250"/>
      <c r="P1367" s="250"/>
      <c r="Q1367" s="250"/>
      <c r="R1367" s="250"/>
      <c r="S1367" s="250"/>
      <c r="T1367" s="251"/>
      <c r="AT1367" s="252" t="s">
        <v>232</v>
      </c>
      <c r="AU1367" s="252" t="s">
        <v>84</v>
      </c>
      <c r="AV1367" s="13" t="s">
        <v>84</v>
      </c>
      <c r="AW1367" s="13" t="s">
        <v>35</v>
      </c>
      <c r="AX1367" s="13" t="s">
        <v>75</v>
      </c>
      <c r="AY1367" s="252" t="s">
        <v>221</v>
      </c>
    </row>
    <row r="1368" spans="2:51" s="13" customFormat="1" ht="12">
      <c r="B1368" s="242"/>
      <c r="C1368" s="243"/>
      <c r="D1368" s="229" t="s">
        <v>232</v>
      </c>
      <c r="E1368" s="244" t="s">
        <v>21</v>
      </c>
      <c r="F1368" s="245" t="s">
        <v>1506</v>
      </c>
      <c r="G1368" s="243"/>
      <c r="H1368" s="246">
        <v>1</v>
      </c>
      <c r="I1368" s="247"/>
      <c r="J1368" s="243"/>
      <c r="K1368" s="243"/>
      <c r="L1368" s="248"/>
      <c r="M1368" s="249"/>
      <c r="N1368" s="250"/>
      <c r="O1368" s="250"/>
      <c r="P1368" s="250"/>
      <c r="Q1368" s="250"/>
      <c r="R1368" s="250"/>
      <c r="S1368" s="250"/>
      <c r="T1368" s="251"/>
      <c r="AT1368" s="252" t="s">
        <v>232</v>
      </c>
      <c r="AU1368" s="252" t="s">
        <v>84</v>
      </c>
      <c r="AV1368" s="13" t="s">
        <v>84</v>
      </c>
      <c r="AW1368" s="13" t="s">
        <v>35</v>
      </c>
      <c r="AX1368" s="13" t="s">
        <v>75</v>
      </c>
      <c r="AY1368" s="252" t="s">
        <v>221</v>
      </c>
    </row>
    <row r="1369" spans="2:51" s="13" customFormat="1" ht="12">
      <c r="B1369" s="242"/>
      <c r="C1369" s="243"/>
      <c r="D1369" s="229" t="s">
        <v>232</v>
      </c>
      <c r="E1369" s="244" t="s">
        <v>21</v>
      </c>
      <c r="F1369" s="245" t="s">
        <v>1507</v>
      </c>
      <c r="G1369" s="243"/>
      <c r="H1369" s="246">
        <v>1</v>
      </c>
      <c r="I1369" s="247"/>
      <c r="J1369" s="243"/>
      <c r="K1369" s="243"/>
      <c r="L1369" s="248"/>
      <c r="M1369" s="249"/>
      <c r="N1369" s="250"/>
      <c r="O1369" s="250"/>
      <c r="P1369" s="250"/>
      <c r="Q1369" s="250"/>
      <c r="R1369" s="250"/>
      <c r="S1369" s="250"/>
      <c r="T1369" s="251"/>
      <c r="AT1369" s="252" t="s">
        <v>232</v>
      </c>
      <c r="AU1369" s="252" t="s">
        <v>84</v>
      </c>
      <c r="AV1369" s="13" t="s">
        <v>84</v>
      </c>
      <c r="AW1369" s="13" t="s">
        <v>35</v>
      </c>
      <c r="AX1369" s="13" t="s">
        <v>75</v>
      </c>
      <c r="AY1369" s="252" t="s">
        <v>221</v>
      </c>
    </row>
    <row r="1370" spans="2:51" s="14" customFormat="1" ht="12">
      <c r="B1370" s="253"/>
      <c r="C1370" s="254"/>
      <c r="D1370" s="229" t="s">
        <v>232</v>
      </c>
      <c r="E1370" s="255" t="s">
        <v>21</v>
      </c>
      <c r="F1370" s="256" t="s">
        <v>235</v>
      </c>
      <c r="G1370" s="254"/>
      <c r="H1370" s="257">
        <v>9</v>
      </c>
      <c r="I1370" s="258"/>
      <c r="J1370" s="254"/>
      <c r="K1370" s="254"/>
      <c r="L1370" s="259"/>
      <c r="M1370" s="260"/>
      <c r="N1370" s="261"/>
      <c r="O1370" s="261"/>
      <c r="P1370" s="261"/>
      <c r="Q1370" s="261"/>
      <c r="R1370" s="261"/>
      <c r="S1370" s="261"/>
      <c r="T1370" s="262"/>
      <c r="AT1370" s="263" t="s">
        <v>232</v>
      </c>
      <c r="AU1370" s="263" t="s">
        <v>84</v>
      </c>
      <c r="AV1370" s="14" t="s">
        <v>228</v>
      </c>
      <c r="AW1370" s="14" t="s">
        <v>35</v>
      </c>
      <c r="AX1370" s="14" t="s">
        <v>82</v>
      </c>
      <c r="AY1370" s="263" t="s">
        <v>221</v>
      </c>
    </row>
    <row r="1371" spans="2:65" s="1" customFormat="1" ht="16.5" customHeight="1">
      <c r="B1371" s="39"/>
      <c r="C1371" s="275" t="s">
        <v>1718</v>
      </c>
      <c r="D1371" s="275" t="s">
        <v>426</v>
      </c>
      <c r="E1371" s="276" t="s">
        <v>1719</v>
      </c>
      <c r="F1371" s="277" t="s">
        <v>1720</v>
      </c>
      <c r="G1371" s="278" t="s">
        <v>421</v>
      </c>
      <c r="H1371" s="279">
        <v>7</v>
      </c>
      <c r="I1371" s="280"/>
      <c r="J1371" s="281">
        <f>ROUND(I1371*H1371,2)</f>
        <v>0</v>
      </c>
      <c r="K1371" s="277" t="s">
        <v>227</v>
      </c>
      <c r="L1371" s="282"/>
      <c r="M1371" s="283" t="s">
        <v>21</v>
      </c>
      <c r="N1371" s="284" t="s">
        <v>46</v>
      </c>
      <c r="O1371" s="80"/>
      <c r="P1371" s="226">
        <f>O1371*H1371</f>
        <v>0</v>
      </c>
      <c r="Q1371" s="226">
        <v>0.013</v>
      </c>
      <c r="R1371" s="226">
        <f>Q1371*H1371</f>
        <v>0.091</v>
      </c>
      <c r="S1371" s="226">
        <v>0</v>
      </c>
      <c r="T1371" s="227">
        <f>S1371*H1371</f>
        <v>0</v>
      </c>
      <c r="AR1371" s="18" t="s">
        <v>460</v>
      </c>
      <c r="AT1371" s="18" t="s">
        <v>426</v>
      </c>
      <c r="AU1371" s="18" t="s">
        <v>84</v>
      </c>
      <c r="AY1371" s="18" t="s">
        <v>221</v>
      </c>
      <c r="BE1371" s="228">
        <f>IF(N1371="základní",J1371,0)</f>
        <v>0</v>
      </c>
      <c r="BF1371" s="228">
        <f>IF(N1371="snížená",J1371,0)</f>
        <v>0</v>
      </c>
      <c r="BG1371" s="228">
        <f>IF(N1371="zákl. přenesená",J1371,0)</f>
        <v>0</v>
      </c>
      <c r="BH1371" s="228">
        <f>IF(N1371="sníž. přenesená",J1371,0)</f>
        <v>0</v>
      </c>
      <c r="BI1371" s="228">
        <f>IF(N1371="nulová",J1371,0)</f>
        <v>0</v>
      </c>
      <c r="BJ1371" s="18" t="s">
        <v>82</v>
      </c>
      <c r="BK1371" s="228">
        <f>ROUND(I1371*H1371,2)</f>
        <v>0</v>
      </c>
      <c r="BL1371" s="18" t="s">
        <v>350</v>
      </c>
      <c r="BM1371" s="18" t="s">
        <v>1721</v>
      </c>
    </row>
    <row r="1372" spans="2:51" s="13" customFormat="1" ht="12">
      <c r="B1372" s="242"/>
      <c r="C1372" s="243"/>
      <c r="D1372" s="229" t="s">
        <v>232</v>
      </c>
      <c r="E1372" s="244" t="s">
        <v>21</v>
      </c>
      <c r="F1372" s="245" t="s">
        <v>276</v>
      </c>
      <c r="G1372" s="243"/>
      <c r="H1372" s="246">
        <v>7</v>
      </c>
      <c r="I1372" s="247"/>
      <c r="J1372" s="243"/>
      <c r="K1372" s="243"/>
      <c r="L1372" s="248"/>
      <c r="M1372" s="249"/>
      <c r="N1372" s="250"/>
      <c r="O1372" s="250"/>
      <c r="P1372" s="250"/>
      <c r="Q1372" s="250"/>
      <c r="R1372" s="250"/>
      <c r="S1372" s="250"/>
      <c r="T1372" s="251"/>
      <c r="AT1372" s="252" t="s">
        <v>232</v>
      </c>
      <c r="AU1372" s="252" t="s">
        <v>84</v>
      </c>
      <c r="AV1372" s="13" t="s">
        <v>84</v>
      </c>
      <c r="AW1372" s="13" t="s">
        <v>35</v>
      </c>
      <c r="AX1372" s="13" t="s">
        <v>75</v>
      </c>
      <c r="AY1372" s="252" t="s">
        <v>221</v>
      </c>
    </row>
    <row r="1373" spans="2:51" s="14" customFormat="1" ht="12">
      <c r="B1373" s="253"/>
      <c r="C1373" s="254"/>
      <c r="D1373" s="229" t="s">
        <v>232</v>
      </c>
      <c r="E1373" s="255" t="s">
        <v>21</v>
      </c>
      <c r="F1373" s="256" t="s">
        <v>235</v>
      </c>
      <c r="G1373" s="254"/>
      <c r="H1373" s="257">
        <v>7</v>
      </c>
      <c r="I1373" s="258"/>
      <c r="J1373" s="254"/>
      <c r="K1373" s="254"/>
      <c r="L1373" s="259"/>
      <c r="M1373" s="260"/>
      <c r="N1373" s="261"/>
      <c r="O1373" s="261"/>
      <c r="P1373" s="261"/>
      <c r="Q1373" s="261"/>
      <c r="R1373" s="261"/>
      <c r="S1373" s="261"/>
      <c r="T1373" s="262"/>
      <c r="AT1373" s="263" t="s">
        <v>232</v>
      </c>
      <c r="AU1373" s="263" t="s">
        <v>84</v>
      </c>
      <c r="AV1373" s="14" t="s">
        <v>228</v>
      </c>
      <c r="AW1373" s="14" t="s">
        <v>35</v>
      </c>
      <c r="AX1373" s="14" t="s">
        <v>82</v>
      </c>
      <c r="AY1373" s="263" t="s">
        <v>221</v>
      </c>
    </row>
    <row r="1374" spans="2:65" s="1" customFormat="1" ht="16.5" customHeight="1">
      <c r="B1374" s="39"/>
      <c r="C1374" s="275" t="s">
        <v>1722</v>
      </c>
      <c r="D1374" s="275" t="s">
        <v>426</v>
      </c>
      <c r="E1374" s="276" t="s">
        <v>1723</v>
      </c>
      <c r="F1374" s="277" t="s">
        <v>1724</v>
      </c>
      <c r="G1374" s="278" t="s">
        <v>421</v>
      </c>
      <c r="H1374" s="279">
        <v>1</v>
      </c>
      <c r="I1374" s="280"/>
      <c r="J1374" s="281">
        <f>ROUND(I1374*H1374,2)</f>
        <v>0</v>
      </c>
      <c r="K1374" s="277" t="s">
        <v>227</v>
      </c>
      <c r="L1374" s="282"/>
      <c r="M1374" s="283" t="s">
        <v>21</v>
      </c>
      <c r="N1374" s="284" t="s">
        <v>46</v>
      </c>
      <c r="O1374" s="80"/>
      <c r="P1374" s="226">
        <f>O1374*H1374</f>
        <v>0</v>
      </c>
      <c r="Q1374" s="226">
        <v>0.0145</v>
      </c>
      <c r="R1374" s="226">
        <f>Q1374*H1374</f>
        <v>0.0145</v>
      </c>
      <c r="S1374" s="226">
        <v>0</v>
      </c>
      <c r="T1374" s="227">
        <f>S1374*H1374</f>
        <v>0</v>
      </c>
      <c r="AR1374" s="18" t="s">
        <v>460</v>
      </c>
      <c r="AT1374" s="18" t="s">
        <v>426</v>
      </c>
      <c r="AU1374" s="18" t="s">
        <v>84</v>
      </c>
      <c r="AY1374" s="18" t="s">
        <v>221</v>
      </c>
      <c r="BE1374" s="228">
        <f>IF(N1374="základní",J1374,0)</f>
        <v>0</v>
      </c>
      <c r="BF1374" s="228">
        <f>IF(N1374="snížená",J1374,0)</f>
        <v>0</v>
      </c>
      <c r="BG1374" s="228">
        <f>IF(N1374="zákl. přenesená",J1374,0)</f>
        <v>0</v>
      </c>
      <c r="BH1374" s="228">
        <f>IF(N1374="sníž. přenesená",J1374,0)</f>
        <v>0</v>
      </c>
      <c r="BI1374" s="228">
        <f>IF(N1374="nulová",J1374,0)</f>
        <v>0</v>
      </c>
      <c r="BJ1374" s="18" t="s">
        <v>82</v>
      </c>
      <c r="BK1374" s="228">
        <f>ROUND(I1374*H1374,2)</f>
        <v>0</v>
      </c>
      <c r="BL1374" s="18" t="s">
        <v>350</v>
      </c>
      <c r="BM1374" s="18" t="s">
        <v>1725</v>
      </c>
    </row>
    <row r="1375" spans="2:51" s="13" customFormat="1" ht="12">
      <c r="B1375" s="242"/>
      <c r="C1375" s="243"/>
      <c r="D1375" s="229" t="s">
        <v>232</v>
      </c>
      <c r="E1375" s="244" t="s">
        <v>21</v>
      </c>
      <c r="F1375" s="245" t="s">
        <v>82</v>
      </c>
      <c r="G1375" s="243"/>
      <c r="H1375" s="246">
        <v>1</v>
      </c>
      <c r="I1375" s="247"/>
      <c r="J1375" s="243"/>
      <c r="K1375" s="243"/>
      <c r="L1375" s="248"/>
      <c r="M1375" s="249"/>
      <c r="N1375" s="250"/>
      <c r="O1375" s="250"/>
      <c r="P1375" s="250"/>
      <c r="Q1375" s="250"/>
      <c r="R1375" s="250"/>
      <c r="S1375" s="250"/>
      <c r="T1375" s="251"/>
      <c r="AT1375" s="252" t="s">
        <v>232</v>
      </c>
      <c r="AU1375" s="252" t="s">
        <v>84</v>
      </c>
      <c r="AV1375" s="13" t="s">
        <v>84</v>
      </c>
      <c r="AW1375" s="13" t="s">
        <v>35</v>
      </c>
      <c r="AX1375" s="13" t="s">
        <v>75</v>
      </c>
      <c r="AY1375" s="252" t="s">
        <v>221</v>
      </c>
    </row>
    <row r="1376" spans="2:51" s="14" customFormat="1" ht="12">
      <c r="B1376" s="253"/>
      <c r="C1376" s="254"/>
      <c r="D1376" s="229" t="s">
        <v>232</v>
      </c>
      <c r="E1376" s="255" t="s">
        <v>21</v>
      </c>
      <c r="F1376" s="256" t="s">
        <v>235</v>
      </c>
      <c r="G1376" s="254"/>
      <c r="H1376" s="257">
        <v>1</v>
      </c>
      <c r="I1376" s="258"/>
      <c r="J1376" s="254"/>
      <c r="K1376" s="254"/>
      <c r="L1376" s="259"/>
      <c r="M1376" s="260"/>
      <c r="N1376" s="261"/>
      <c r="O1376" s="261"/>
      <c r="P1376" s="261"/>
      <c r="Q1376" s="261"/>
      <c r="R1376" s="261"/>
      <c r="S1376" s="261"/>
      <c r="T1376" s="262"/>
      <c r="AT1376" s="263" t="s">
        <v>232</v>
      </c>
      <c r="AU1376" s="263" t="s">
        <v>84</v>
      </c>
      <c r="AV1376" s="14" t="s">
        <v>228</v>
      </c>
      <c r="AW1376" s="14" t="s">
        <v>35</v>
      </c>
      <c r="AX1376" s="14" t="s">
        <v>82</v>
      </c>
      <c r="AY1376" s="263" t="s">
        <v>221</v>
      </c>
    </row>
    <row r="1377" spans="2:65" s="1" customFormat="1" ht="16.5" customHeight="1">
      <c r="B1377" s="39"/>
      <c r="C1377" s="275" t="s">
        <v>1726</v>
      </c>
      <c r="D1377" s="275" t="s">
        <v>426</v>
      </c>
      <c r="E1377" s="276" t="s">
        <v>1727</v>
      </c>
      <c r="F1377" s="277" t="s">
        <v>1728</v>
      </c>
      <c r="G1377" s="278" t="s">
        <v>421</v>
      </c>
      <c r="H1377" s="279">
        <v>1</v>
      </c>
      <c r="I1377" s="280"/>
      <c r="J1377" s="281">
        <f>ROUND(I1377*H1377,2)</f>
        <v>0</v>
      </c>
      <c r="K1377" s="277" t="s">
        <v>227</v>
      </c>
      <c r="L1377" s="282"/>
      <c r="M1377" s="283" t="s">
        <v>21</v>
      </c>
      <c r="N1377" s="284" t="s">
        <v>46</v>
      </c>
      <c r="O1377" s="80"/>
      <c r="P1377" s="226">
        <f>O1377*H1377</f>
        <v>0</v>
      </c>
      <c r="Q1377" s="226">
        <v>0.016</v>
      </c>
      <c r="R1377" s="226">
        <f>Q1377*H1377</f>
        <v>0.016</v>
      </c>
      <c r="S1377" s="226">
        <v>0</v>
      </c>
      <c r="T1377" s="227">
        <f>S1377*H1377</f>
        <v>0</v>
      </c>
      <c r="AR1377" s="18" t="s">
        <v>460</v>
      </c>
      <c r="AT1377" s="18" t="s">
        <v>426</v>
      </c>
      <c r="AU1377" s="18" t="s">
        <v>84</v>
      </c>
      <c r="AY1377" s="18" t="s">
        <v>221</v>
      </c>
      <c r="BE1377" s="228">
        <f>IF(N1377="základní",J1377,0)</f>
        <v>0</v>
      </c>
      <c r="BF1377" s="228">
        <f>IF(N1377="snížená",J1377,0)</f>
        <v>0</v>
      </c>
      <c r="BG1377" s="228">
        <f>IF(N1377="zákl. přenesená",J1377,0)</f>
        <v>0</v>
      </c>
      <c r="BH1377" s="228">
        <f>IF(N1377="sníž. přenesená",J1377,0)</f>
        <v>0</v>
      </c>
      <c r="BI1377" s="228">
        <f>IF(N1377="nulová",J1377,0)</f>
        <v>0</v>
      </c>
      <c r="BJ1377" s="18" t="s">
        <v>82</v>
      </c>
      <c r="BK1377" s="228">
        <f>ROUND(I1377*H1377,2)</f>
        <v>0</v>
      </c>
      <c r="BL1377" s="18" t="s">
        <v>350</v>
      </c>
      <c r="BM1377" s="18" t="s">
        <v>1729</v>
      </c>
    </row>
    <row r="1378" spans="2:51" s="13" customFormat="1" ht="12">
      <c r="B1378" s="242"/>
      <c r="C1378" s="243"/>
      <c r="D1378" s="229" t="s">
        <v>232</v>
      </c>
      <c r="E1378" s="244" t="s">
        <v>21</v>
      </c>
      <c r="F1378" s="245" t="s">
        <v>82</v>
      </c>
      <c r="G1378" s="243"/>
      <c r="H1378" s="246">
        <v>1</v>
      </c>
      <c r="I1378" s="247"/>
      <c r="J1378" s="243"/>
      <c r="K1378" s="243"/>
      <c r="L1378" s="248"/>
      <c r="M1378" s="249"/>
      <c r="N1378" s="250"/>
      <c r="O1378" s="250"/>
      <c r="P1378" s="250"/>
      <c r="Q1378" s="250"/>
      <c r="R1378" s="250"/>
      <c r="S1378" s="250"/>
      <c r="T1378" s="251"/>
      <c r="AT1378" s="252" t="s">
        <v>232</v>
      </c>
      <c r="AU1378" s="252" t="s">
        <v>84</v>
      </c>
      <c r="AV1378" s="13" t="s">
        <v>84</v>
      </c>
      <c r="AW1378" s="13" t="s">
        <v>35</v>
      </c>
      <c r="AX1378" s="13" t="s">
        <v>75</v>
      </c>
      <c r="AY1378" s="252" t="s">
        <v>221</v>
      </c>
    </row>
    <row r="1379" spans="2:51" s="14" customFormat="1" ht="12">
      <c r="B1379" s="253"/>
      <c r="C1379" s="254"/>
      <c r="D1379" s="229" t="s">
        <v>232</v>
      </c>
      <c r="E1379" s="255" t="s">
        <v>21</v>
      </c>
      <c r="F1379" s="256" t="s">
        <v>235</v>
      </c>
      <c r="G1379" s="254"/>
      <c r="H1379" s="257">
        <v>1</v>
      </c>
      <c r="I1379" s="258"/>
      <c r="J1379" s="254"/>
      <c r="K1379" s="254"/>
      <c r="L1379" s="259"/>
      <c r="M1379" s="260"/>
      <c r="N1379" s="261"/>
      <c r="O1379" s="261"/>
      <c r="P1379" s="261"/>
      <c r="Q1379" s="261"/>
      <c r="R1379" s="261"/>
      <c r="S1379" s="261"/>
      <c r="T1379" s="262"/>
      <c r="AT1379" s="263" t="s">
        <v>232</v>
      </c>
      <c r="AU1379" s="263" t="s">
        <v>84</v>
      </c>
      <c r="AV1379" s="14" t="s">
        <v>228</v>
      </c>
      <c r="AW1379" s="14" t="s">
        <v>35</v>
      </c>
      <c r="AX1379" s="14" t="s">
        <v>82</v>
      </c>
      <c r="AY1379" s="263" t="s">
        <v>221</v>
      </c>
    </row>
    <row r="1380" spans="2:65" s="1" customFormat="1" ht="22.5" customHeight="1">
      <c r="B1380" s="39"/>
      <c r="C1380" s="217" t="s">
        <v>1730</v>
      </c>
      <c r="D1380" s="217" t="s">
        <v>223</v>
      </c>
      <c r="E1380" s="218" t="s">
        <v>1731</v>
      </c>
      <c r="F1380" s="219" t="s">
        <v>1732</v>
      </c>
      <c r="G1380" s="220" t="s">
        <v>421</v>
      </c>
      <c r="H1380" s="221">
        <v>4</v>
      </c>
      <c r="I1380" s="222"/>
      <c r="J1380" s="223">
        <f>ROUND(I1380*H1380,2)</f>
        <v>0</v>
      </c>
      <c r="K1380" s="219" t="s">
        <v>227</v>
      </c>
      <c r="L1380" s="44"/>
      <c r="M1380" s="224" t="s">
        <v>21</v>
      </c>
      <c r="N1380" s="225" t="s">
        <v>46</v>
      </c>
      <c r="O1380" s="80"/>
      <c r="P1380" s="226">
        <f>O1380*H1380</f>
        <v>0</v>
      </c>
      <c r="Q1380" s="226">
        <v>0</v>
      </c>
      <c r="R1380" s="226">
        <f>Q1380*H1380</f>
        <v>0</v>
      </c>
      <c r="S1380" s="226">
        <v>0</v>
      </c>
      <c r="T1380" s="227">
        <f>S1380*H1380</f>
        <v>0</v>
      </c>
      <c r="AR1380" s="18" t="s">
        <v>350</v>
      </c>
      <c r="AT1380" s="18" t="s">
        <v>223</v>
      </c>
      <c r="AU1380" s="18" t="s">
        <v>84</v>
      </c>
      <c r="AY1380" s="18" t="s">
        <v>221</v>
      </c>
      <c r="BE1380" s="228">
        <f>IF(N1380="základní",J1380,0)</f>
        <v>0</v>
      </c>
      <c r="BF1380" s="228">
        <f>IF(N1380="snížená",J1380,0)</f>
        <v>0</v>
      </c>
      <c r="BG1380" s="228">
        <f>IF(N1380="zákl. přenesená",J1380,0)</f>
        <v>0</v>
      </c>
      <c r="BH1380" s="228">
        <f>IF(N1380="sníž. přenesená",J1380,0)</f>
        <v>0</v>
      </c>
      <c r="BI1380" s="228">
        <f>IF(N1380="nulová",J1380,0)</f>
        <v>0</v>
      </c>
      <c r="BJ1380" s="18" t="s">
        <v>82</v>
      </c>
      <c r="BK1380" s="228">
        <f>ROUND(I1380*H1380,2)</f>
        <v>0</v>
      </c>
      <c r="BL1380" s="18" t="s">
        <v>350</v>
      </c>
      <c r="BM1380" s="18" t="s">
        <v>1733</v>
      </c>
    </row>
    <row r="1381" spans="2:47" s="1" customFormat="1" ht="12">
      <c r="B1381" s="39"/>
      <c r="C1381" s="40"/>
      <c r="D1381" s="229" t="s">
        <v>230</v>
      </c>
      <c r="E1381" s="40"/>
      <c r="F1381" s="230" t="s">
        <v>1717</v>
      </c>
      <c r="G1381" s="40"/>
      <c r="H1381" s="40"/>
      <c r="I1381" s="144"/>
      <c r="J1381" s="40"/>
      <c r="K1381" s="40"/>
      <c r="L1381" s="44"/>
      <c r="M1381" s="231"/>
      <c r="N1381" s="80"/>
      <c r="O1381" s="80"/>
      <c r="P1381" s="80"/>
      <c r="Q1381" s="80"/>
      <c r="R1381" s="80"/>
      <c r="S1381" s="80"/>
      <c r="T1381" s="81"/>
      <c r="AT1381" s="18" t="s">
        <v>230</v>
      </c>
      <c r="AU1381" s="18" t="s">
        <v>84</v>
      </c>
    </row>
    <row r="1382" spans="2:51" s="13" customFormat="1" ht="12">
      <c r="B1382" s="242"/>
      <c r="C1382" s="243"/>
      <c r="D1382" s="229" t="s">
        <v>232</v>
      </c>
      <c r="E1382" s="244" t="s">
        <v>21</v>
      </c>
      <c r="F1382" s="245" t="s">
        <v>1499</v>
      </c>
      <c r="G1382" s="243"/>
      <c r="H1382" s="246">
        <v>2</v>
      </c>
      <c r="I1382" s="247"/>
      <c r="J1382" s="243"/>
      <c r="K1382" s="243"/>
      <c r="L1382" s="248"/>
      <c r="M1382" s="249"/>
      <c r="N1382" s="250"/>
      <c r="O1382" s="250"/>
      <c r="P1382" s="250"/>
      <c r="Q1382" s="250"/>
      <c r="R1382" s="250"/>
      <c r="S1382" s="250"/>
      <c r="T1382" s="251"/>
      <c r="AT1382" s="252" t="s">
        <v>232</v>
      </c>
      <c r="AU1382" s="252" t="s">
        <v>84</v>
      </c>
      <c r="AV1382" s="13" t="s">
        <v>84</v>
      </c>
      <c r="AW1382" s="13" t="s">
        <v>35</v>
      </c>
      <c r="AX1382" s="13" t="s">
        <v>75</v>
      </c>
      <c r="AY1382" s="252" t="s">
        <v>221</v>
      </c>
    </row>
    <row r="1383" spans="2:51" s="13" customFormat="1" ht="12">
      <c r="B1383" s="242"/>
      <c r="C1383" s="243"/>
      <c r="D1383" s="229" t="s">
        <v>232</v>
      </c>
      <c r="E1383" s="244" t="s">
        <v>21</v>
      </c>
      <c r="F1383" s="245" t="s">
        <v>1504</v>
      </c>
      <c r="G1383" s="243"/>
      <c r="H1383" s="246">
        <v>2</v>
      </c>
      <c r="I1383" s="247"/>
      <c r="J1383" s="243"/>
      <c r="K1383" s="243"/>
      <c r="L1383" s="248"/>
      <c r="M1383" s="249"/>
      <c r="N1383" s="250"/>
      <c r="O1383" s="250"/>
      <c r="P1383" s="250"/>
      <c r="Q1383" s="250"/>
      <c r="R1383" s="250"/>
      <c r="S1383" s="250"/>
      <c r="T1383" s="251"/>
      <c r="AT1383" s="252" t="s">
        <v>232</v>
      </c>
      <c r="AU1383" s="252" t="s">
        <v>84</v>
      </c>
      <c r="AV1383" s="13" t="s">
        <v>84</v>
      </c>
      <c r="AW1383" s="13" t="s">
        <v>35</v>
      </c>
      <c r="AX1383" s="13" t="s">
        <v>75</v>
      </c>
      <c r="AY1383" s="252" t="s">
        <v>221</v>
      </c>
    </row>
    <row r="1384" spans="2:51" s="14" customFormat="1" ht="12">
      <c r="B1384" s="253"/>
      <c r="C1384" s="254"/>
      <c r="D1384" s="229" t="s">
        <v>232</v>
      </c>
      <c r="E1384" s="255" t="s">
        <v>21</v>
      </c>
      <c r="F1384" s="256" t="s">
        <v>235</v>
      </c>
      <c r="G1384" s="254"/>
      <c r="H1384" s="257">
        <v>4</v>
      </c>
      <c r="I1384" s="258"/>
      <c r="J1384" s="254"/>
      <c r="K1384" s="254"/>
      <c r="L1384" s="259"/>
      <c r="M1384" s="260"/>
      <c r="N1384" s="261"/>
      <c r="O1384" s="261"/>
      <c r="P1384" s="261"/>
      <c r="Q1384" s="261"/>
      <c r="R1384" s="261"/>
      <c r="S1384" s="261"/>
      <c r="T1384" s="262"/>
      <c r="AT1384" s="263" t="s">
        <v>232</v>
      </c>
      <c r="AU1384" s="263" t="s">
        <v>84</v>
      </c>
      <c r="AV1384" s="14" t="s">
        <v>228</v>
      </c>
      <c r="AW1384" s="14" t="s">
        <v>35</v>
      </c>
      <c r="AX1384" s="14" t="s">
        <v>82</v>
      </c>
      <c r="AY1384" s="263" t="s">
        <v>221</v>
      </c>
    </row>
    <row r="1385" spans="2:65" s="1" customFormat="1" ht="16.5" customHeight="1">
      <c r="B1385" s="39"/>
      <c r="C1385" s="275" t="s">
        <v>1734</v>
      </c>
      <c r="D1385" s="275" t="s">
        <v>426</v>
      </c>
      <c r="E1385" s="276" t="s">
        <v>1735</v>
      </c>
      <c r="F1385" s="277" t="s">
        <v>1736</v>
      </c>
      <c r="G1385" s="278" t="s">
        <v>421</v>
      </c>
      <c r="H1385" s="279">
        <v>4</v>
      </c>
      <c r="I1385" s="280"/>
      <c r="J1385" s="281">
        <f>ROUND(I1385*H1385,2)</f>
        <v>0</v>
      </c>
      <c r="K1385" s="277" t="s">
        <v>227</v>
      </c>
      <c r="L1385" s="282"/>
      <c r="M1385" s="283" t="s">
        <v>21</v>
      </c>
      <c r="N1385" s="284" t="s">
        <v>46</v>
      </c>
      <c r="O1385" s="80"/>
      <c r="P1385" s="226">
        <f>O1385*H1385</f>
        <v>0</v>
      </c>
      <c r="Q1385" s="226">
        <v>0.026</v>
      </c>
      <c r="R1385" s="226">
        <f>Q1385*H1385</f>
        <v>0.104</v>
      </c>
      <c r="S1385" s="226">
        <v>0</v>
      </c>
      <c r="T1385" s="227">
        <f>S1385*H1385</f>
        <v>0</v>
      </c>
      <c r="AR1385" s="18" t="s">
        <v>460</v>
      </c>
      <c r="AT1385" s="18" t="s">
        <v>426</v>
      </c>
      <c r="AU1385" s="18" t="s">
        <v>84</v>
      </c>
      <c r="AY1385" s="18" t="s">
        <v>221</v>
      </c>
      <c r="BE1385" s="228">
        <f>IF(N1385="základní",J1385,0)</f>
        <v>0</v>
      </c>
      <c r="BF1385" s="228">
        <f>IF(N1385="snížená",J1385,0)</f>
        <v>0</v>
      </c>
      <c r="BG1385" s="228">
        <f>IF(N1385="zákl. přenesená",J1385,0)</f>
        <v>0</v>
      </c>
      <c r="BH1385" s="228">
        <f>IF(N1385="sníž. přenesená",J1385,0)</f>
        <v>0</v>
      </c>
      <c r="BI1385" s="228">
        <f>IF(N1385="nulová",J1385,0)</f>
        <v>0</v>
      </c>
      <c r="BJ1385" s="18" t="s">
        <v>82</v>
      </c>
      <c r="BK1385" s="228">
        <f>ROUND(I1385*H1385,2)</f>
        <v>0</v>
      </c>
      <c r="BL1385" s="18" t="s">
        <v>350</v>
      </c>
      <c r="BM1385" s="18" t="s">
        <v>1737</v>
      </c>
    </row>
    <row r="1386" spans="2:51" s="13" customFormat="1" ht="12">
      <c r="B1386" s="242"/>
      <c r="C1386" s="243"/>
      <c r="D1386" s="229" t="s">
        <v>232</v>
      </c>
      <c r="E1386" s="244" t="s">
        <v>21</v>
      </c>
      <c r="F1386" s="245" t="s">
        <v>228</v>
      </c>
      <c r="G1386" s="243"/>
      <c r="H1386" s="246">
        <v>4</v>
      </c>
      <c r="I1386" s="247"/>
      <c r="J1386" s="243"/>
      <c r="K1386" s="243"/>
      <c r="L1386" s="248"/>
      <c r="M1386" s="249"/>
      <c r="N1386" s="250"/>
      <c r="O1386" s="250"/>
      <c r="P1386" s="250"/>
      <c r="Q1386" s="250"/>
      <c r="R1386" s="250"/>
      <c r="S1386" s="250"/>
      <c r="T1386" s="251"/>
      <c r="AT1386" s="252" t="s">
        <v>232</v>
      </c>
      <c r="AU1386" s="252" t="s">
        <v>84</v>
      </c>
      <c r="AV1386" s="13" t="s">
        <v>84</v>
      </c>
      <c r="AW1386" s="13" t="s">
        <v>35</v>
      </c>
      <c r="AX1386" s="13" t="s">
        <v>75</v>
      </c>
      <c r="AY1386" s="252" t="s">
        <v>221</v>
      </c>
    </row>
    <row r="1387" spans="2:51" s="14" customFormat="1" ht="12">
      <c r="B1387" s="253"/>
      <c r="C1387" s="254"/>
      <c r="D1387" s="229" t="s">
        <v>232</v>
      </c>
      <c r="E1387" s="255" t="s">
        <v>21</v>
      </c>
      <c r="F1387" s="256" t="s">
        <v>235</v>
      </c>
      <c r="G1387" s="254"/>
      <c r="H1387" s="257">
        <v>4</v>
      </c>
      <c r="I1387" s="258"/>
      <c r="J1387" s="254"/>
      <c r="K1387" s="254"/>
      <c r="L1387" s="259"/>
      <c r="M1387" s="260"/>
      <c r="N1387" s="261"/>
      <c r="O1387" s="261"/>
      <c r="P1387" s="261"/>
      <c r="Q1387" s="261"/>
      <c r="R1387" s="261"/>
      <c r="S1387" s="261"/>
      <c r="T1387" s="262"/>
      <c r="AT1387" s="263" t="s">
        <v>232</v>
      </c>
      <c r="AU1387" s="263" t="s">
        <v>84</v>
      </c>
      <c r="AV1387" s="14" t="s">
        <v>228</v>
      </c>
      <c r="AW1387" s="14" t="s">
        <v>35</v>
      </c>
      <c r="AX1387" s="14" t="s">
        <v>82</v>
      </c>
      <c r="AY1387" s="263" t="s">
        <v>221</v>
      </c>
    </row>
    <row r="1388" spans="2:65" s="1" customFormat="1" ht="22.5" customHeight="1">
      <c r="B1388" s="39"/>
      <c r="C1388" s="217" t="s">
        <v>1738</v>
      </c>
      <c r="D1388" s="217" t="s">
        <v>223</v>
      </c>
      <c r="E1388" s="218" t="s">
        <v>1739</v>
      </c>
      <c r="F1388" s="219" t="s">
        <v>1740</v>
      </c>
      <c r="G1388" s="220" t="s">
        <v>421</v>
      </c>
      <c r="H1388" s="221">
        <v>5</v>
      </c>
      <c r="I1388" s="222"/>
      <c r="J1388" s="223">
        <f>ROUND(I1388*H1388,2)</f>
        <v>0</v>
      </c>
      <c r="K1388" s="219" t="s">
        <v>227</v>
      </c>
      <c r="L1388" s="44"/>
      <c r="M1388" s="224" t="s">
        <v>21</v>
      </c>
      <c r="N1388" s="225" t="s">
        <v>46</v>
      </c>
      <c r="O1388" s="80"/>
      <c r="P1388" s="226">
        <f>O1388*H1388</f>
        <v>0</v>
      </c>
      <c r="Q1388" s="226">
        <v>0</v>
      </c>
      <c r="R1388" s="226">
        <f>Q1388*H1388</f>
        <v>0</v>
      </c>
      <c r="S1388" s="226">
        <v>0</v>
      </c>
      <c r="T1388" s="227">
        <f>S1388*H1388</f>
        <v>0</v>
      </c>
      <c r="AR1388" s="18" t="s">
        <v>350</v>
      </c>
      <c r="AT1388" s="18" t="s">
        <v>223</v>
      </c>
      <c r="AU1388" s="18" t="s">
        <v>84</v>
      </c>
      <c r="AY1388" s="18" t="s">
        <v>221</v>
      </c>
      <c r="BE1388" s="228">
        <f>IF(N1388="základní",J1388,0)</f>
        <v>0</v>
      </c>
      <c r="BF1388" s="228">
        <f>IF(N1388="snížená",J1388,0)</f>
        <v>0</v>
      </c>
      <c r="BG1388" s="228">
        <f>IF(N1388="zákl. přenesená",J1388,0)</f>
        <v>0</v>
      </c>
      <c r="BH1388" s="228">
        <f>IF(N1388="sníž. přenesená",J1388,0)</f>
        <v>0</v>
      </c>
      <c r="BI1388" s="228">
        <f>IF(N1388="nulová",J1388,0)</f>
        <v>0</v>
      </c>
      <c r="BJ1388" s="18" t="s">
        <v>82</v>
      </c>
      <c r="BK1388" s="228">
        <f>ROUND(I1388*H1388,2)</f>
        <v>0</v>
      </c>
      <c r="BL1388" s="18" t="s">
        <v>350</v>
      </c>
      <c r="BM1388" s="18" t="s">
        <v>1741</v>
      </c>
    </row>
    <row r="1389" spans="2:47" s="1" customFormat="1" ht="12">
      <c r="B1389" s="39"/>
      <c r="C1389" s="40"/>
      <c r="D1389" s="229" t="s">
        <v>230</v>
      </c>
      <c r="E1389" s="40"/>
      <c r="F1389" s="230" t="s">
        <v>1717</v>
      </c>
      <c r="G1389" s="40"/>
      <c r="H1389" s="40"/>
      <c r="I1389" s="144"/>
      <c r="J1389" s="40"/>
      <c r="K1389" s="40"/>
      <c r="L1389" s="44"/>
      <c r="M1389" s="231"/>
      <c r="N1389" s="80"/>
      <c r="O1389" s="80"/>
      <c r="P1389" s="80"/>
      <c r="Q1389" s="80"/>
      <c r="R1389" s="80"/>
      <c r="S1389" s="80"/>
      <c r="T1389" s="81"/>
      <c r="AT1389" s="18" t="s">
        <v>230</v>
      </c>
      <c r="AU1389" s="18" t="s">
        <v>84</v>
      </c>
    </row>
    <row r="1390" spans="2:51" s="13" customFormat="1" ht="12">
      <c r="B1390" s="242"/>
      <c r="C1390" s="243"/>
      <c r="D1390" s="229" t="s">
        <v>232</v>
      </c>
      <c r="E1390" s="244" t="s">
        <v>21</v>
      </c>
      <c r="F1390" s="245" t="s">
        <v>1503</v>
      </c>
      <c r="G1390" s="243"/>
      <c r="H1390" s="246">
        <v>3</v>
      </c>
      <c r="I1390" s="247"/>
      <c r="J1390" s="243"/>
      <c r="K1390" s="243"/>
      <c r="L1390" s="248"/>
      <c r="M1390" s="249"/>
      <c r="N1390" s="250"/>
      <c r="O1390" s="250"/>
      <c r="P1390" s="250"/>
      <c r="Q1390" s="250"/>
      <c r="R1390" s="250"/>
      <c r="S1390" s="250"/>
      <c r="T1390" s="251"/>
      <c r="AT1390" s="252" t="s">
        <v>232</v>
      </c>
      <c r="AU1390" s="252" t="s">
        <v>84</v>
      </c>
      <c r="AV1390" s="13" t="s">
        <v>84</v>
      </c>
      <c r="AW1390" s="13" t="s">
        <v>35</v>
      </c>
      <c r="AX1390" s="13" t="s">
        <v>75</v>
      </c>
      <c r="AY1390" s="252" t="s">
        <v>221</v>
      </c>
    </row>
    <row r="1391" spans="2:51" s="13" customFormat="1" ht="12">
      <c r="B1391" s="242"/>
      <c r="C1391" s="243"/>
      <c r="D1391" s="229" t="s">
        <v>232</v>
      </c>
      <c r="E1391" s="244" t="s">
        <v>21</v>
      </c>
      <c r="F1391" s="245" t="s">
        <v>1505</v>
      </c>
      <c r="G1391" s="243"/>
      <c r="H1391" s="246">
        <v>2</v>
      </c>
      <c r="I1391" s="247"/>
      <c r="J1391" s="243"/>
      <c r="K1391" s="243"/>
      <c r="L1391" s="248"/>
      <c r="M1391" s="249"/>
      <c r="N1391" s="250"/>
      <c r="O1391" s="250"/>
      <c r="P1391" s="250"/>
      <c r="Q1391" s="250"/>
      <c r="R1391" s="250"/>
      <c r="S1391" s="250"/>
      <c r="T1391" s="251"/>
      <c r="AT1391" s="252" t="s">
        <v>232</v>
      </c>
      <c r="AU1391" s="252" t="s">
        <v>84</v>
      </c>
      <c r="AV1391" s="13" t="s">
        <v>84</v>
      </c>
      <c r="AW1391" s="13" t="s">
        <v>35</v>
      </c>
      <c r="AX1391" s="13" t="s">
        <v>75</v>
      </c>
      <c r="AY1391" s="252" t="s">
        <v>221</v>
      </c>
    </row>
    <row r="1392" spans="2:51" s="14" customFormat="1" ht="12">
      <c r="B1392" s="253"/>
      <c r="C1392" s="254"/>
      <c r="D1392" s="229" t="s">
        <v>232</v>
      </c>
      <c r="E1392" s="255" t="s">
        <v>21</v>
      </c>
      <c r="F1392" s="256" t="s">
        <v>235</v>
      </c>
      <c r="G1392" s="254"/>
      <c r="H1392" s="257">
        <v>5</v>
      </c>
      <c r="I1392" s="258"/>
      <c r="J1392" s="254"/>
      <c r="K1392" s="254"/>
      <c r="L1392" s="259"/>
      <c r="M1392" s="260"/>
      <c r="N1392" s="261"/>
      <c r="O1392" s="261"/>
      <c r="P1392" s="261"/>
      <c r="Q1392" s="261"/>
      <c r="R1392" s="261"/>
      <c r="S1392" s="261"/>
      <c r="T1392" s="262"/>
      <c r="AT1392" s="263" t="s">
        <v>232</v>
      </c>
      <c r="AU1392" s="263" t="s">
        <v>84</v>
      </c>
      <c r="AV1392" s="14" t="s">
        <v>228</v>
      </c>
      <c r="AW1392" s="14" t="s">
        <v>35</v>
      </c>
      <c r="AX1392" s="14" t="s">
        <v>82</v>
      </c>
      <c r="AY1392" s="263" t="s">
        <v>221</v>
      </c>
    </row>
    <row r="1393" spans="2:65" s="1" customFormat="1" ht="16.5" customHeight="1">
      <c r="B1393" s="39"/>
      <c r="C1393" s="275" t="s">
        <v>1742</v>
      </c>
      <c r="D1393" s="275" t="s">
        <v>426</v>
      </c>
      <c r="E1393" s="276" t="s">
        <v>1743</v>
      </c>
      <c r="F1393" s="277" t="s">
        <v>1744</v>
      </c>
      <c r="G1393" s="278" t="s">
        <v>421</v>
      </c>
      <c r="H1393" s="279">
        <v>5</v>
      </c>
      <c r="I1393" s="280"/>
      <c r="J1393" s="281">
        <f>ROUND(I1393*H1393,2)</f>
        <v>0</v>
      </c>
      <c r="K1393" s="277" t="s">
        <v>227</v>
      </c>
      <c r="L1393" s="282"/>
      <c r="M1393" s="283" t="s">
        <v>21</v>
      </c>
      <c r="N1393" s="284" t="s">
        <v>46</v>
      </c>
      <c r="O1393" s="80"/>
      <c r="P1393" s="226">
        <f>O1393*H1393</f>
        <v>0</v>
      </c>
      <c r="Q1393" s="226">
        <v>0.027</v>
      </c>
      <c r="R1393" s="226">
        <f>Q1393*H1393</f>
        <v>0.135</v>
      </c>
      <c r="S1393" s="226">
        <v>0</v>
      </c>
      <c r="T1393" s="227">
        <f>S1393*H1393</f>
        <v>0</v>
      </c>
      <c r="AR1393" s="18" t="s">
        <v>460</v>
      </c>
      <c r="AT1393" s="18" t="s">
        <v>426</v>
      </c>
      <c r="AU1393" s="18" t="s">
        <v>84</v>
      </c>
      <c r="AY1393" s="18" t="s">
        <v>221</v>
      </c>
      <c r="BE1393" s="228">
        <f>IF(N1393="základní",J1393,0)</f>
        <v>0</v>
      </c>
      <c r="BF1393" s="228">
        <f>IF(N1393="snížená",J1393,0)</f>
        <v>0</v>
      </c>
      <c r="BG1393" s="228">
        <f>IF(N1393="zákl. přenesená",J1393,0)</f>
        <v>0</v>
      </c>
      <c r="BH1393" s="228">
        <f>IF(N1393="sníž. přenesená",J1393,0)</f>
        <v>0</v>
      </c>
      <c r="BI1393" s="228">
        <f>IF(N1393="nulová",J1393,0)</f>
        <v>0</v>
      </c>
      <c r="BJ1393" s="18" t="s">
        <v>82</v>
      </c>
      <c r="BK1393" s="228">
        <f>ROUND(I1393*H1393,2)</f>
        <v>0</v>
      </c>
      <c r="BL1393" s="18" t="s">
        <v>350</v>
      </c>
      <c r="BM1393" s="18" t="s">
        <v>1745</v>
      </c>
    </row>
    <row r="1394" spans="2:51" s="13" customFormat="1" ht="12">
      <c r="B1394" s="242"/>
      <c r="C1394" s="243"/>
      <c r="D1394" s="229" t="s">
        <v>232</v>
      </c>
      <c r="E1394" s="244" t="s">
        <v>21</v>
      </c>
      <c r="F1394" s="245" t="s">
        <v>267</v>
      </c>
      <c r="G1394" s="243"/>
      <c r="H1394" s="246">
        <v>5</v>
      </c>
      <c r="I1394" s="247"/>
      <c r="J1394" s="243"/>
      <c r="K1394" s="243"/>
      <c r="L1394" s="248"/>
      <c r="M1394" s="249"/>
      <c r="N1394" s="250"/>
      <c r="O1394" s="250"/>
      <c r="P1394" s="250"/>
      <c r="Q1394" s="250"/>
      <c r="R1394" s="250"/>
      <c r="S1394" s="250"/>
      <c r="T1394" s="251"/>
      <c r="AT1394" s="252" t="s">
        <v>232</v>
      </c>
      <c r="AU1394" s="252" t="s">
        <v>84</v>
      </c>
      <c r="AV1394" s="13" t="s">
        <v>84</v>
      </c>
      <c r="AW1394" s="13" t="s">
        <v>35</v>
      </c>
      <c r="AX1394" s="13" t="s">
        <v>75</v>
      </c>
      <c r="AY1394" s="252" t="s">
        <v>221</v>
      </c>
    </row>
    <row r="1395" spans="2:51" s="14" customFormat="1" ht="12">
      <c r="B1395" s="253"/>
      <c r="C1395" s="254"/>
      <c r="D1395" s="229" t="s">
        <v>232</v>
      </c>
      <c r="E1395" s="255" t="s">
        <v>21</v>
      </c>
      <c r="F1395" s="256" t="s">
        <v>235</v>
      </c>
      <c r="G1395" s="254"/>
      <c r="H1395" s="257">
        <v>5</v>
      </c>
      <c r="I1395" s="258"/>
      <c r="J1395" s="254"/>
      <c r="K1395" s="254"/>
      <c r="L1395" s="259"/>
      <c r="M1395" s="260"/>
      <c r="N1395" s="261"/>
      <c r="O1395" s="261"/>
      <c r="P1395" s="261"/>
      <c r="Q1395" s="261"/>
      <c r="R1395" s="261"/>
      <c r="S1395" s="261"/>
      <c r="T1395" s="262"/>
      <c r="AT1395" s="263" t="s">
        <v>232</v>
      </c>
      <c r="AU1395" s="263" t="s">
        <v>84</v>
      </c>
      <c r="AV1395" s="14" t="s">
        <v>228</v>
      </c>
      <c r="AW1395" s="14" t="s">
        <v>35</v>
      </c>
      <c r="AX1395" s="14" t="s">
        <v>82</v>
      </c>
      <c r="AY1395" s="263" t="s">
        <v>221</v>
      </c>
    </row>
    <row r="1396" spans="2:65" s="1" customFormat="1" ht="22.5" customHeight="1">
      <c r="B1396" s="39"/>
      <c r="C1396" s="217" t="s">
        <v>1746</v>
      </c>
      <c r="D1396" s="217" t="s">
        <v>223</v>
      </c>
      <c r="E1396" s="218" t="s">
        <v>1747</v>
      </c>
      <c r="F1396" s="219" t="s">
        <v>1748</v>
      </c>
      <c r="G1396" s="220" t="s">
        <v>421</v>
      </c>
      <c r="H1396" s="221">
        <v>1</v>
      </c>
      <c r="I1396" s="222"/>
      <c r="J1396" s="223">
        <f>ROUND(I1396*H1396,2)</f>
        <v>0</v>
      </c>
      <c r="K1396" s="219" t="s">
        <v>227</v>
      </c>
      <c r="L1396" s="44"/>
      <c r="M1396" s="224" t="s">
        <v>21</v>
      </c>
      <c r="N1396" s="225" t="s">
        <v>46</v>
      </c>
      <c r="O1396" s="80"/>
      <c r="P1396" s="226">
        <f>O1396*H1396</f>
        <v>0</v>
      </c>
      <c r="Q1396" s="226">
        <v>0</v>
      </c>
      <c r="R1396" s="226">
        <f>Q1396*H1396</f>
        <v>0</v>
      </c>
      <c r="S1396" s="226">
        <v>0</v>
      </c>
      <c r="T1396" s="227">
        <f>S1396*H1396</f>
        <v>0</v>
      </c>
      <c r="AR1396" s="18" t="s">
        <v>350</v>
      </c>
      <c r="AT1396" s="18" t="s">
        <v>223</v>
      </c>
      <c r="AU1396" s="18" t="s">
        <v>84</v>
      </c>
      <c r="AY1396" s="18" t="s">
        <v>221</v>
      </c>
      <c r="BE1396" s="228">
        <f>IF(N1396="základní",J1396,0)</f>
        <v>0</v>
      </c>
      <c r="BF1396" s="228">
        <f>IF(N1396="snížená",J1396,0)</f>
        <v>0</v>
      </c>
      <c r="BG1396" s="228">
        <f>IF(N1396="zákl. přenesená",J1396,0)</f>
        <v>0</v>
      </c>
      <c r="BH1396" s="228">
        <f>IF(N1396="sníž. přenesená",J1396,0)</f>
        <v>0</v>
      </c>
      <c r="BI1396" s="228">
        <f>IF(N1396="nulová",J1396,0)</f>
        <v>0</v>
      </c>
      <c r="BJ1396" s="18" t="s">
        <v>82</v>
      </c>
      <c r="BK1396" s="228">
        <f>ROUND(I1396*H1396,2)</f>
        <v>0</v>
      </c>
      <c r="BL1396" s="18" t="s">
        <v>350</v>
      </c>
      <c r="BM1396" s="18" t="s">
        <v>1749</v>
      </c>
    </row>
    <row r="1397" spans="2:47" s="1" customFormat="1" ht="12">
      <c r="B1397" s="39"/>
      <c r="C1397" s="40"/>
      <c r="D1397" s="229" t="s">
        <v>230</v>
      </c>
      <c r="E1397" s="40"/>
      <c r="F1397" s="230" t="s">
        <v>1717</v>
      </c>
      <c r="G1397" s="40"/>
      <c r="H1397" s="40"/>
      <c r="I1397" s="144"/>
      <c r="J1397" s="40"/>
      <c r="K1397" s="40"/>
      <c r="L1397" s="44"/>
      <c r="M1397" s="231"/>
      <c r="N1397" s="80"/>
      <c r="O1397" s="80"/>
      <c r="P1397" s="80"/>
      <c r="Q1397" s="80"/>
      <c r="R1397" s="80"/>
      <c r="S1397" s="80"/>
      <c r="T1397" s="81"/>
      <c r="AT1397" s="18" t="s">
        <v>230</v>
      </c>
      <c r="AU1397" s="18" t="s">
        <v>84</v>
      </c>
    </row>
    <row r="1398" spans="2:51" s="13" customFormat="1" ht="12">
      <c r="B1398" s="242"/>
      <c r="C1398" s="243"/>
      <c r="D1398" s="229" t="s">
        <v>232</v>
      </c>
      <c r="E1398" s="244" t="s">
        <v>21</v>
      </c>
      <c r="F1398" s="245" t="s">
        <v>1532</v>
      </c>
      <c r="G1398" s="243"/>
      <c r="H1398" s="246">
        <v>1</v>
      </c>
      <c r="I1398" s="247"/>
      <c r="J1398" s="243"/>
      <c r="K1398" s="243"/>
      <c r="L1398" s="248"/>
      <c r="M1398" s="249"/>
      <c r="N1398" s="250"/>
      <c r="O1398" s="250"/>
      <c r="P1398" s="250"/>
      <c r="Q1398" s="250"/>
      <c r="R1398" s="250"/>
      <c r="S1398" s="250"/>
      <c r="T1398" s="251"/>
      <c r="AT1398" s="252" t="s">
        <v>232</v>
      </c>
      <c r="AU1398" s="252" t="s">
        <v>84</v>
      </c>
      <c r="AV1398" s="13" t="s">
        <v>84</v>
      </c>
      <c r="AW1398" s="13" t="s">
        <v>35</v>
      </c>
      <c r="AX1398" s="13" t="s">
        <v>75</v>
      </c>
      <c r="AY1398" s="252" t="s">
        <v>221</v>
      </c>
    </row>
    <row r="1399" spans="2:51" s="14" customFormat="1" ht="12">
      <c r="B1399" s="253"/>
      <c r="C1399" s="254"/>
      <c r="D1399" s="229" t="s">
        <v>232</v>
      </c>
      <c r="E1399" s="255" t="s">
        <v>21</v>
      </c>
      <c r="F1399" s="256" t="s">
        <v>235</v>
      </c>
      <c r="G1399" s="254"/>
      <c r="H1399" s="257">
        <v>1</v>
      </c>
      <c r="I1399" s="258"/>
      <c r="J1399" s="254"/>
      <c r="K1399" s="254"/>
      <c r="L1399" s="259"/>
      <c r="M1399" s="260"/>
      <c r="N1399" s="261"/>
      <c r="O1399" s="261"/>
      <c r="P1399" s="261"/>
      <c r="Q1399" s="261"/>
      <c r="R1399" s="261"/>
      <c r="S1399" s="261"/>
      <c r="T1399" s="262"/>
      <c r="AT1399" s="263" t="s">
        <v>232</v>
      </c>
      <c r="AU1399" s="263" t="s">
        <v>84</v>
      </c>
      <c r="AV1399" s="14" t="s">
        <v>228</v>
      </c>
      <c r="AW1399" s="14" t="s">
        <v>35</v>
      </c>
      <c r="AX1399" s="14" t="s">
        <v>82</v>
      </c>
      <c r="AY1399" s="263" t="s">
        <v>221</v>
      </c>
    </row>
    <row r="1400" spans="2:65" s="1" customFormat="1" ht="16.5" customHeight="1">
      <c r="B1400" s="39"/>
      <c r="C1400" s="275" t="s">
        <v>1750</v>
      </c>
      <c r="D1400" s="275" t="s">
        <v>426</v>
      </c>
      <c r="E1400" s="276" t="s">
        <v>1751</v>
      </c>
      <c r="F1400" s="277" t="s">
        <v>1752</v>
      </c>
      <c r="G1400" s="278" t="s">
        <v>421</v>
      </c>
      <c r="H1400" s="279">
        <v>1</v>
      </c>
      <c r="I1400" s="280"/>
      <c r="J1400" s="281">
        <f>ROUND(I1400*H1400,2)</f>
        <v>0</v>
      </c>
      <c r="K1400" s="277" t="s">
        <v>227</v>
      </c>
      <c r="L1400" s="282"/>
      <c r="M1400" s="283" t="s">
        <v>21</v>
      </c>
      <c r="N1400" s="284" t="s">
        <v>46</v>
      </c>
      <c r="O1400" s="80"/>
      <c r="P1400" s="226">
        <f>O1400*H1400</f>
        <v>0</v>
      </c>
      <c r="Q1400" s="226">
        <v>0.047</v>
      </c>
      <c r="R1400" s="226">
        <f>Q1400*H1400</f>
        <v>0.047</v>
      </c>
      <c r="S1400" s="226">
        <v>0</v>
      </c>
      <c r="T1400" s="227">
        <f>S1400*H1400</f>
        <v>0</v>
      </c>
      <c r="AR1400" s="18" t="s">
        <v>460</v>
      </c>
      <c r="AT1400" s="18" t="s">
        <v>426</v>
      </c>
      <c r="AU1400" s="18" t="s">
        <v>84</v>
      </c>
      <c r="AY1400" s="18" t="s">
        <v>221</v>
      </c>
      <c r="BE1400" s="228">
        <f>IF(N1400="základní",J1400,0)</f>
        <v>0</v>
      </c>
      <c r="BF1400" s="228">
        <f>IF(N1400="snížená",J1400,0)</f>
        <v>0</v>
      </c>
      <c r="BG1400" s="228">
        <f>IF(N1400="zákl. přenesená",J1400,0)</f>
        <v>0</v>
      </c>
      <c r="BH1400" s="228">
        <f>IF(N1400="sníž. přenesená",J1400,0)</f>
        <v>0</v>
      </c>
      <c r="BI1400" s="228">
        <f>IF(N1400="nulová",J1400,0)</f>
        <v>0</v>
      </c>
      <c r="BJ1400" s="18" t="s">
        <v>82</v>
      </c>
      <c r="BK1400" s="228">
        <f>ROUND(I1400*H1400,2)</f>
        <v>0</v>
      </c>
      <c r="BL1400" s="18" t="s">
        <v>350</v>
      </c>
      <c r="BM1400" s="18" t="s">
        <v>1753</v>
      </c>
    </row>
    <row r="1401" spans="2:65" s="1" customFormat="1" ht="16.5" customHeight="1">
      <c r="B1401" s="39"/>
      <c r="C1401" s="217" t="s">
        <v>1754</v>
      </c>
      <c r="D1401" s="217" t="s">
        <v>223</v>
      </c>
      <c r="E1401" s="218" t="s">
        <v>1755</v>
      </c>
      <c r="F1401" s="219" t="s">
        <v>1756</v>
      </c>
      <c r="G1401" s="220" t="s">
        <v>421</v>
      </c>
      <c r="H1401" s="221">
        <v>10</v>
      </c>
      <c r="I1401" s="222"/>
      <c r="J1401" s="223">
        <f>ROUND(I1401*H1401,2)</f>
        <v>0</v>
      </c>
      <c r="K1401" s="219" t="s">
        <v>227</v>
      </c>
      <c r="L1401" s="44"/>
      <c r="M1401" s="224" t="s">
        <v>21</v>
      </c>
      <c r="N1401" s="225" t="s">
        <v>46</v>
      </c>
      <c r="O1401" s="80"/>
      <c r="P1401" s="226">
        <f>O1401*H1401</f>
        <v>0</v>
      </c>
      <c r="Q1401" s="226">
        <v>0</v>
      </c>
      <c r="R1401" s="226">
        <f>Q1401*H1401</f>
        <v>0</v>
      </c>
      <c r="S1401" s="226">
        <v>0</v>
      </c>
      <c r="T1401" s="227">
        <f>S1401*H1401</f>
        <v>0</v>
      </c>
      <c r="AR1401" s="18" t="s">
        <v>350</v>
      </c>
      <c r="AT1401" s="18" t="s">
        <v>223</v>
      </c>
      <c r="AU1401" s="18" t="s">
        <v>84</v>
      </c>
      <c r="AY1401" s="18" t="s">
        <v>221</v>
      </c>
      <c r="BE1401" s="228">
        <f>IF(N1401="základní",J1401,0)</f>
        <v>0</v>
      </c>
      <c r="BF1401" s="228">
        <f>IF(N1401="snížená",J1401,0)</f>
        <v>0</v>
      </c>
      <c r="BG1401" s="228">
        <f>IF(N1401="zákl. přenesená",J1401,0)</f>
        <v>0</v>
      </c>
      <c r="BH1401" s="228">
        <f>IF(N1401="sníž. přenesená",J1401,0)</f>
        <v>0</v>
      </c>
      <c r="BI1401" s="228">
        <f>IF(N1401="nulová",J1401,0)</f>
        <v>0</v>
      </c>
      <c r="BJ1401" s="18" t="s">
        <v>82</v>
      </c>
      <c r="BK1401" s="228">
        <f>ROUND(I1401*H1401,2)</f>
        <v>0</v>
      </c>
      <c r="BL1401" s="18" t="s">
        <v>350</v>
      </c>
      <c r="BM1401" s="18" t="s">
        <v>1757</v>
      </c>
    </row>
    <row r="1402" spans="2:47" s="1" customFormat="1" ht="12">
      <c r="B1402" s="39"/>
      <c r="C1402" s="40"/>
      <c r="D1402" s="229" t="s">
        <v>230</v>
      </c>
      <c r="E1402" s="40"/>
      <c r="F1402" s="230" t="s">
        <v>1758</v>
      </c>
      <c r="G1402" s="40"/>
      <c r="H1402" s="40"/>
      <c r="I1402" s="144"/>
      <c r="J1402" s="40"/>
      <c r="K1402" s="40"/>
      <c r="L1402" s="44"/>
      <c r="M1402" s="231"/>
      <c r="N1402" s="80"/>
      <c r="O1402" s="80"/>
      <c r="P1402" s="80"/>
      <c r="Q1402" s="80"/>
      <c r="R1402" s="80"/>
      <c r="S1402" s="80"/>
      <c r="T1402" s="81"/>
      <c r="AT1402" s="18" t="s">
        <v>230</v>
      </c>
      <c r="AU1402" s="18" t="s">
        <v>84</v>
      </c>
    </row>
    <row r="1403" spans="2:65" s="1" customFormat="1" ht="16.5" customHeight="1">
      <c r="B1403" s="39"/>
      <c r="C1403" s="275" t="s">
        <v>1759</v>
      </c>
      <c r="D1403" s="275" t="s">
        <v>426</v>
      </c>
      <c r="E1403" s="276" t="s">
        <v>1760</v>
      </c>
      <c r="F1403" s="277" t="s">
        <v>1761</v>
      </c>
      <c r="G1403" s="278" t="s">
        <v>421</v>
      </c>
      <c r="H1403" s="279">
        <v>10</v>
      </c>
      <c r="I1403" s="280"/>
      <c r="J1403" s="281">
        <f>ROUND(I1403*H1403,2)</f>
        <v>0</v>
      </c>
      <c r="K1403" s="277" t="s">
        <v>227</v>
      </c>
      <c r="L1403" s="282"/>
      <c r="M1403" s="283" t="s">
        <v>21</v>
      </c>
      <c r="N1403" s="284" t="s">
        <v>46</v>
      </c>
      <c r="O1403" s="80"/>
      <c r="P1403" s="226">
        <f>O1403*H1403</f>
        <v>0</v>
      </c>
      <c r="Q1403" s="226">
        <v>0.0032</v>
      </c>
      <c r="R1403" s="226">
        <f>Q1403*H1403</f>
        <v>0.032</v>
      </c>
      <c r="S1403" s="226">
        <v>0</v>
      </c>
      <c r="T1403" s="227">
        <f>S1403*H1403</f>
        <v>0</v>
      </c>
      <c r="AR1403" s="18" t="s">
        <v>460</v>
      </c>
      <c r="AT1403" s="18" t="s">
        <v>426</v>
      </c>
      <c r="AU1403" s="18" t="s">
        <v>84</v>
      </c>
      <c r="AY1403" s="18" t="s">
        <v>221</v>
      </c>
      <c r="BE1403" s="228">
        <f>IF(N1403="základní",J1403,0)</f>
        <v>0</v>
      </c>
      <c r="BF1403" s="228">
        <f>IF(N1403="snížená",J1403,0)</f>
        <v>0</v>
      </c>
      <c r="BG1403" s="228">
        <f>IF(N1403="zákl. přenesená",J1403,0)</f>
        <v>0</v>
      </c>
      <c r="BH1403" s="228">
        <f>IF(N1403="sníž. přenesená",J1403,0)</f>
        <v>0</v>
      </c>
      <c r="BI1403" s="228">
        <f>IF(N1403="nulová",J1403,0)</f>
        <v>0</v>
      </c>
      <c r="BJ1403" s="18" t="s">
        <v>82</v>
      </c>
      <c r="BK1403" s="228">
        <f>ROUND(I1403*H1403,2)</f>
        <v>0</v>
      </c>
      <c r="BL1403" s="18" t="s">
        <v>350</v>
      </c>
      <c r="BM1403" s="18" t="s">
        <v>1762</v>
      </c>
    </row>
    <row r="1404" spans="2:65" s="1" customFormat="1" ht="16.5" customHeight="1">
      <c r="B1404" s="39"/>
      <c r="C1404" s="217" t="s">
        <v>1763</v>
      </c>
      <c r="D1404" s="217" t="s">
        <v>223</v>
      </c>
      <c r="E1404" s="218" t="s">
        <v>1764</v>
      </c>
      <c r="F1404" s="219" t="s">
        <v>1765</v>
      </c>
      <c r="G1404" s="220" t="s">
        <v>903</v>
      </c>
      <c r="H1404" s="221">
        <v>20</v>
      </c>
      <c r="I1404" s="222"/>
      <c r="J1404" s="223">
        <f>ROUND(I1404*H1404,2)</f>
        <v>0</v>
      </c>
      <c r="K1404" s="219" t="s">
        <v>365</v>
      </c>
      <c r="L1404" s="44"/>
      <c r="M1404" s="224" t="s">
        <v>21</v>
      </c>
      <c r="N1404" s="225" t="s">
        <v>46</v>
      </c>
      <c r="O1404" s="80"/>
      <c r="P1404" s="226">
        <f>O1404*H1404</f>
        <v>0</v>
      </c>
      <c r="Q1404" s="226">
        <v>0.001</v>
      </c>
      <c r="R1404" s="226">
        <f>Q1404*H1404</f>
        <v>0.02</v>
      </c>
      <c r="S1404" s="226">
        <v>0</v>
      </c>
      <c r="T1404" s="227">
        <f>S1404*H1404</f>
        <v>0</v>
      </c>
      <c r="AR1404" s="18" t="s">
        <v>350</v>
      </c>
      <c r="AT1404" s="18" t="s">
        <v>223</v>
      </c>
      <c r="AU1404" s="18" t="s">
        <v>84</v>
      </c>
      <c r="AY1404" s="18" t="s">
        <v>221</v>
      </c>
      <c r="BE1404" s="228">
        <f>IF(N1404="základní",J1404,0)</f>
        <v>0</v>
      </c>
      <c r="BF1404" s="228">
        <f>IF(N1404="snížená",J1404,0)</f>
        <v>0</v>
      </c>
      <c r="BG1404" s="228">
        <f>IF(N1404="zákl. přenesená",J1404,0)</f>
        <v>0</v>
      </c>
      <c r="BH1404" s="228">
        <f>IF(N1404="sníž. přenesená",J1404,0)</f>
        <v>0</v>
      </c>
      <c r="BI1404" s="228">
        <f>IF(N1404="nulová",J1404,0)</f>
        <v>0</v>
      </c>
      <c r="BJ1404" s="18" t="s">
        <v>82</v>
      </c>
      <c r="BK1404" s="228">
        <f>ROUND(I1404*H1404,2)</f>
        <v>0</v>
      </c>
      <c r="BL1404" s="18" t="s">
        <v>350</v>
      </c>
      <c r="BM1404" s="18" t="s">
        <v>1766</v>
      </c>
    </row>
    <row r="1405" spans="2:65" s="1" customFormat="1" ht="22.5" customHeight="1">
      <c r="B1405" s="39"/>
      <c r="C1405" s="217" t="s">
        <v>1767</v>
      </c>
      <c r="D1405" s="217" t="s">
        <v>223</v>
      </c>
      <c r="E1405" s="218" t="s">
        <v>1768</v>
      </c>
      <c r="F1405" s="219" t="s">
        <v>1769</v>
      </c>
      <c r="G1405" s="220" t="s">
        <v>421</v>
      </c>
      <c r="H1405" s="221">
        <v>1</v>
      </c>
      <c r="I1405" s="222"/>
      <c r="J1405" s="223">
        <f>ROUND(I1405*H1405,2)</f>
        <v>0</v>
      </c>
      <c r="K1405" s="219" t="s">
        <v>227</v>
      </c>
      <c r="L1405" s="44"/>
      <c r="M1405" s="224" t="s">
        <v>21</v>
      </c>
      <c r="N1405" s="225" t="s">
        <v>46</v>
      </c>
      <c r="O1405" s="80"/>
      <c r="P1405" s="226">
        <f>O1405*H1405</f>
        <v>0</v>
      </c>
      <c r="Q1405" s="226">
        <v>0.00027</v>
      </c>
      <c r="R1405" s="226">
        <f>Q1405*H1405</f>
        <v>0.00027</v>
      </c>
      <c r="S1405" s="226">
        <v>0</v>
      </c>
      <c r="T1405" s="227">
        <f>S1405*H1405</f>
        <v>0</v>
      </c>
      <c r="AR1405" s="18" t="s">
        <v>350</v>
      </c>
      <c r="AT1405" s="18" t="s">
        <v>223</v>
      </c>
      <c r="AU1405" s="18" t="s">
        <v>84</v>
      </c>
      <c r="AY1405" s="18" t="s">
        <v>221</v>
      </c>
      <c r="BE1405" s="228">
        <f>IF(N1405="základní",J1405,0)</f>
        <v>0</v>
      </c>
      <c r="BF1405" s="228">
        <f>IF(N1405="snížená",J1405,0)</f>
        <v>0</v>
      </c>
      <c r="BG1405" s="228">
        <f>IF(N1405="zákl. přenesená",J1405,0)</f>
        <v>0</v>
      </c>
      <c r="BH1405" s="228">
        <f>IF(N1405="sníž. přenesená",J1405,0)</f>
        <v>0</v>
      </c>
      <c r="BI1405" s="228">
        <f>IF(N1405="nulová",J1405,0)</f>
        <v>0</v>
      </c>
      <c r="BJ1405" s="18" t="s">
        <v>82</v>
      </c>
      <c r="BK1405" s="228">
        <f>ROUND(I1405*H1405,2)</f>
        <v>0</v>
      </c>
      <c r="BL1405" s="18" t="s">
        <v>350</v>
      </c>
      <c r="BM1405" s="18" t="s">
        <v>1770</v>
      </c>
    </row>
    <row r="1406" spans="2:47" s="1" customFormat="1" ht="12">
      <c r="B1406" s="39"/>
      <c r="C1406" s="40"/>
      <c r="D1406" s="229" t="s">
        <v>230</v>
      </c>
      <c r="E1406" s="40"/>
      <c r="F1406" s="230" t="s">
        <v>1771</v>
      </c>
      <c r="G1406" s="40"/>
      <c r="H1406" s="40"/>
      <c r="I1406" s="144"/>
      <c r="J1406" s="40"/>
      <c r="K1406" s="40"/>
      <c r="L1406" s="44"/>
      <c r="M1406" s="231"/>
      <c r="N1406" s="80"/>
      <c r="O1406" s="80"/>
      <c r="P1406" s="80"/>
      <c r="Q1406" s="80"/>
      <c r="R1406" s="80"/>
      <c r="S1406" s="80"/>
      <c r="T1406" s="81"/>
      <c r="AT1406" s="18" t="s">
        <v>230</v>
      </c>
      <c r="AU1406" s="18" t="s">
        <v>84</v>
      </c>
    </row>
    <row r="1407" spans="2:51" s="12" customFormat="1" ht="12">
      <c r="B1407" s="232"/>
      <c r="C1407" s="233"/>
      <c r="D1407" s="229" t="s">
        <v>232</v>
      </c>
      <c r="E1407" s="234" t="s">
        <v>21</v>
      </c>
      <c r="F1407" s="235" t="s">
        <v>1543</v>
      </c>
      <c r="G1407" s="233"/>
      <c r="H1407" s="234" t="s">
        <v>21</v>
      </c>
      <c r="I1407" s="236"/>
      <c r="J1407" s="233"/>
      <c r="K1407" s="233"/>
      <c r="L1407" s="237"/>
      <c r="M1407" s="238"/>
      <c r="N1407" s="239"/>
      <c r="O1407" s="239"/>
      <c r="P1407" s="239"/>
      <c r="Q1407" s="239"/>
      <c r="R1407" s="239"/>
      <c r="S1407" s="239"/>
      <c r="T1407" s="240"/>
      <c r="AT1407" s="241" t="s">
        <v>232</v>
      </c>
      <c r="AU1407" s="241" t="s">
        <v>84</v>
      </c>
      <c r="AV1407" s="12" t="s">
        <v>82</v>
      </c>
      <c r="AW1407" s="12" t="s">
        <v>35</v>
      </c>
      <c r="AX1407" s="12" t="s">
        <v>75</v>
      </c>
      <c r="AY1407" s="241" t="s">
        <v>221</v>
      </c>
    </row>
    <row r="1408" spans="2:51" s="13" customFormat="1" ht="12">
      <c r="B1408" s="242"/>
      <c r="C1408" s="243"/>
      <c r="D1408" s="229" t="s">
        <v>232</v>
      </c>
      <c r="E1408" s="244" t="s">
        <v>21</v>
      </c>
      <c r="F1408" s="245" t="s">
        <v>82</v>
      </c>
      <c r="G1408" s="243"/>
      <c r="H1408" s="246">
        <v>1</v>
      </c>
      <c r="I1408" s="247"/>
      <c r="J1408" s="243"/>
      <c r="K1408" s="243"/>
      <c r="L1408" s="248"/>
      <c r="M1408" s="249"/>
      <c r="N1408" s="250"/>
      <c r="O1408" s="250"/>
      <c r="P1408" s="250"/>
      <c r="Q1408" s="250"/>
      <c r="R1408" s="250"/>
      <c r="S1408" s="250"/>
      <c r="T1408" s="251"/>
      <c r="AT1408" s="252" t="s">
        <v>232</v>
      </c>
      <c r="AU1408" s="252" t="s">
        <v>84</v>
      </c>
      <c r="AV1408" s="13" t="s">
        <v>84</v>
      </c>
      <c r="AW1408" s="13" t="s">
        <v>35</v>
      </c>
      <c r="AX1408" s="13" t="s">
        <v>75</v>
      </c>
      <c r="AY1408" s="252" t="s">
        <v>221</v>
      </c>
    </row>
    <row r="1409" spans="2:51" s="14" customFormat="1" ht="12">
      <c r="B1409" s="253"/>
      <c r="C1409" s="254"/>
      <c r="D1409" s="229" t="s">
        <v>232</v>
      </c>
      <c r="E1409" s="255" t="s">
        <v>21</v>
      </c>
      <c r="F1409" s="256" t="s">
        <v>235</v>
      </c>
      <c r="G1409" s="254"/>
      <c r="H1409" s="257">
        <v>1</v>
      </c>
      <c r="I1409" s="258"/>
      <c r="J1409" s="254"/>
      <c r="K1409" s="254"/>
      <c r="L1409" s="259"/>
      <c r="M1409" s="260"/>
      <c r="N1409" s="261"/>
      <c r="O1409" s="261"/>
      <c r="P1409" s="261"/>
      <c r="Q1409" s="261"/>
      <c r="R1409" s="261"/>
      <c r="S1409" s="261"/>
      <c r="T1409" s="262"/>
      <c r="AT1409" s="263" t="s">
        <v>232</v>
      </c>
      <c r="AU1409" s="263" t="s">
        <v>84</v>
      </c>
      <c r="AV1409" s="14" t="s">
        <v>228</v>
      </c>
      <c r="AW1409" s="14" t="s">
        <v>35</v>
      </c>
      <c r="AX1409" s="14" t="s">
        <v>82</v>
      </c>
      <c r="AY1409" s="263" t="s">
        <v>221</v>
      </c>
    </row>
    <row r="1410" spans="2:65" s="1" customFormat="1" ht="16.5" customHeight="1">
      <c r="B1410" s="39"/>
      <c r="C1410" s="275" t="s">
        <v>1772</v>
      </c>
      <c r="D1410" s="275" t="s">
        <v>426</v>
      </c>
      <c r="E1410" s="276" t="s">
        <v>1773</v>
      </c>
      <c r="F1410" s="277" t="s">
        <v>1774</v>
      </c>
      <c r="G1410" s="278" t="s">
        <v>421</v>
      </c>
      <c r="H1410" s="279">
        <v>1</v>
      </c>
      <c r="I1410" s="280"/>
      <c r="J1410" s="281">
        <f>ROUND(I1410*H1410,2)</f>
        <v>0</v>
      </c>
      <c r="K1410" s="277" t="s">
        <v>227</v>
      </c>
      <c r="L1410" s="282"/>
      <c r="M1410" s="283" t="s">
        <v>21</v>
      </c>
      <c r="N1410" s="284" t="s">
        <v>46</v>
      </c>
      <c r="O1410" s="80"/>
      <c r="P1410" s="226">
        <f>O1410*H1410</f>
        <v>0</v>
      </c>
      <c r="Q1410" s="226">
        <v>0.02269</v>
      </c>
      <c r="R1410" s="226">
        <f>Q1410*H1410</f>
        <v>0.02269</v>
      </c>
      <c r="S1410" s="226">
        <v>0</v>
      </c>
      <c r="T1410" s="227">
        <f>S1410*H1410</f>
        <v>0</v>
      </c>
      <c r="AR1410" s="18" t="s">
        <v>460</v>
      </c>
      <c r="AT1410" s="18" t="s">
        <v>426</v>
      </c>
      <c r="AU1410" s="18" t="s">
        <v>84</v>
      </c>
      <c r="AY1410" s="18" t="s">
        <v>221</v>
      </c>
      <c r="BE1410" s="228">
        <f>IF(N1410="základní",J1410,0)</f>
        <v>0</v>
      </c>
      <c r="BF1410" s="228">
        <f>IF(N1410="snížená",J1410,0)</f>
        <v>0</v>
      </c>
      <c r="BG1410" s="228">
        <f>IF(N1410="zákl. přenesená",J1410,0)</f>
        <v>0</v>
      </c>
      <c r="BH1410" s="228">
        <f>IF(N1410="sníž. přenesená",J1410,0)</f>
        <v>0</v>
      </c>
      <c r="BI1410" s="228">
        <f>IF(N1410="nulová",J1410,0)</f>
        <v>0</v>
      </c>
      <c r="BJ1410" s="18" t="s">
        <v>82</v>
      </c>
      <c r="BK1410" s="228">
        <f>ROUND(I1410*H1410,2)</f>
        <v>0</v>
      </c>
      <c r="BL1410" s="18" t="s">
        <v>350</v>
      </c>
      <c r="BM1410" s="18" t="s">
        <v>1775</v>
      </c>
    </row>
    <row r="1411" spans="2:65" s="1" customFormat="1" ht="16.5" customHeight="1">
      <c r="B1411" s="39"/>
      <c r="C1411" s="275" t="s">
        <v>1776</v>
      </c>
      <c r="D1411" s="275" t="s">
        <v>426</v>
      </c>
      <c r="E1411" s="276" t="s">
        <v>1777</v>
      </c>
      <c r="F1411" s="277" t="s">
        <v>1778</v>
      </c>
      <c r="G1411" s="278" t="s">
        <v>421</v>
      </c>
      <c r="H1411" s="279">
        <v>1</v>
      </c>
      <c r="I1411" s="280"/>
      <c r="J1411" s="281">
        <f>ROUND(I1411*H1411,2)</f>
        <v>0</v>
      </c>
      <c r="K1411" s="277" t="s">
        <v>227</v>
      </c>
      <c r="L1411" s="282"/>
      <c r="M1411" s="283" t="s">
        <v>21</v>
      </c>
      <c r="N1411" s="284" t="s">
        <v>46</v>
      </c>
      <c r="O1411" s="80"/>
      <c r="P1411" s="226">
        <f>O1411*H1411</f>
        <v>0</v>
      </c>
      <c r="Q1411" s="226">
        <v>0.0048</v>
      </c>
      <c r="R1411" s="226">
        <f>Q1411*H1411</f>
        <v>0.0048</v>
      </c>
      <c r="S1411" s="226">
        <v>0</v>
      </c>
      <c r="T1411" s="227">
        <f>S1411*H1411</f>
        <v>0</v>
      </c>
      <c r="AR1411" s="18" t="s">
        <v>460</v>
      </c>
      <c r="AT1411" s="18" t="s">
        <v>426</v>
      </c>
      <c r="AU1411" s="18" t="s">
        <v>84</v>
      </c>
      <c r="AY1411" s="18" t="s">
        <v>221</v>
      </c>
      <c r="BE1411" s="228">
        <f>IF(N1411="základní",J1411,0)</f>
        <v>0</v>
      </c>
      <c r="BF1411" s="228">
        <f>IF(N1411="snížená",J1411,0)</f>
        <v>0</v>
      </c>
      <c r="BG1411" s="228">
        <f>IF(N1411="zákl. přenesená",J1411,0)</f>
        <v>0</v>
      </c>
      <c r="BH1411" s="228">
        <f>IF(N1411="sníž. přenesená",J1411,0)</f>
        <v>0</v>
      </c>
      <c r="BI1411" s="228">
        <f>IF(N1411="nulová",J1411,0)</f>
        <v>0</v>
      </c>
      <c r="BJ1411" s="18" t="s">
        <v>82</v>
      </c>
      <c r="BK1411" s="228">
        <f>ROUND(I1411*H1411,2)</f>
        <v>0</v>
      </c>
      <c r="BL1411" s="18" t="s">
        <v>350</v>
      </c>
      <c r="BM1411" s="18" t="s">
        <v>1779</v>
      </c>
    </row>
    <row r="1412" spans="2:65" s="1" customFormat="1" ht="22.5" customHeight="1">
      <c r="B1412" s="39"/>
      <c r="C1412" s="217" t="s">
        <v>1780</v>
      </c>
      <c r="D1412" s="217" t="s">
        <v>223</v>
      </c>
      <c r="E1412" s="218" t="s">
        <v>1781</v>
      </c>
      <c r="F1412" s="219" t="s">
        <v>1782</v>
      </c>
      <c r="G1412" s="220" t="s">
        <v>421</v>
      </c>
      <c r="H1412" s="221">
        <v>20</v>
      </c>
      <c r="I1412" s="222"/>
      <c r="J1412" s="223">
        <f>ROUND(I1412*H1412,2)</f>
        <v>0</v>
      </c>
      <c r="K1412" s="219" t="s">
        <v>227</v>
      </c>
      <c r="L1412" s="44"/>
      <c r="M1412" s="224" t="s">
        <v>21</v>
      </c>
      <c r="N1412" s="225" t="s">
        <v>46</v>
      </c>
      <c r="O1412" s="80"/>
      <c r="P1412" s="226">
        <f>O1412*H1412</f>
        <v>0</v>
      </c>
      <c r="Q1412" s="226">
        <v>0.00026</v>
      </c>
      <c r="R1412" s="226">
        <f>Q1412*H1412</f>
        <v>0.0052</v>
      </c>
      <c r="S1412" s="226">
        <v>0</v>
      </c>
      <c r="T1412" s="227">
        <f>S1412*H1412</f>
        <v>0</v>
      </c>
      <c r="AR1412" s="18" t="s">
        <v>350</v>
      </c>
      <c r="AT1412" s="18" t="s">
        <v>223</v>
      </c>
      <c r="AU1412" s="18" t="s">
        <v>84</v>
      </c>
      <c r="AY1412" s="18" t="s">
        <v>221</v>
      </c>
      <c r="BE1412" s="228">
        <f>IF(N1412="základní",J1412,0)</f>
        <v>0</v>
      </c>
      <c r="BF1412" s="228">
        <f>IF(N1412="snížená",J1412,0)</f>
        <v>0</v>
      </c>
      <c r="BG1412" s="228">
        <f>IF(N1412="zákl. přenesená",J1412,0)</f>
        <v>0</v>
      </c>
      <c r="BH1412" s="228">
        <f>IF(N1412="sníž. přenesená",J1412,0)</f>
        <v>0</v>
      </c>
      <c r="BI1412" s="228">
        <f>IF(N1412="nulová",J1412,0)</f>
        <v>0</v>
      </c>
      <c r="BJ1412" s="18" t="s">
        <v>82</v>
      </c>
      <c r="BK1412" s="228">
        <f>ROUND(I1412*H1412,2)</f>
        <v>0</v>
      </c>
      <c r="BL1412" s="18" t="s">
        <v>350</v>
      </c>
      <c r="BM1412" s="18" t="s">
        <v>1783</v>
      </c>
    </row>
    <row r="1413" spans="2:47" s="1" customFormat="1" ht="12">
      <c r="B1413" s="39"/>
      <c r="C1413" s="40"/>
      <c r="D1413" s="229" t="s">
        <v>230</v>
      </c>
      <c r="E1413" s="40"/>
      <c r="F1413" s="230" t="s">
        <v>1771</v>
      </c>
      <c r="G1413" s="40"/>
      <c r="H1413" s="40"/>
      <c r="I1413" s="144"/>
      <c r="J1413" s="40"/>
      <c r="K1413" s="40"/>
      <c r="L1413" s="44"/>
      <c r="M1413" s="231"/>
      <c r="N1413" s="80"/>
      <c r="O1413" s="80"/>
      <c r="P1413" s="80"/>
      <c r="Q1413" s="80"/>
      <c r="R1413" s="80"/>
      <c r="S1413" s="80"/>
      <c r="T1413" s="81"/>
      <c r="AT1413" s="18" t="s">
        <v>230</v>
      </c>
      <c r="AU1413" s="18" t="s">
        <v>84</v>
      </c>
    </row>
    <row r="1414" spans="2:51" s="12" customFormat="1" ht="12">
      <c r="B1414" s="232"/>
      <c r="C1414" s="233"/>
      <c r="D1414" s="229" t="s">
        <v>232</v>
      </c>
      <c r="E1414" s="234" t="s">
        <v>21</v>
      </c>
      <c r="F1414" s="235" t="s">
        <v>1547</v>
      </c>
      <c r="G1414" s="233"/>
      <c r="H1414" s="234" t="s">
        <v>21</v>
      </c>
      <c r="I1414" s="236"/>
      <c r="J1414" s="233"/>
      <c r="K1414" s="233"/>
      <c r="L1414" s="237"/>
      <c r="M1414" s="238"/>
      <c r="N1414" s="239"/>
      <c r="O1414" s="239"/>
      <c r="P1414" s="239"/>
      <c r="Q1414" s="239"/>
      <c r="R1414" s="239"/>
      <c r="S1414" s="239"/>
      <c r="T1414" s="240"/>
      <c r="AT1414" s="241" t="s">
        <v>232</v>
      </c>
      <c r="AU1414" s="241" t="s">
        <v>84</v>
      </c>
      <c r="AV1414" s="12" t="s">
        <v>82</v>
      </c>
      <c r="AW1414" s="12" t="s">
        <v>35</v>
      </c>
      <c r="AX1414" s="12" t="s">
        <v>75</v>
      </c>
      <c r="AY1414" s="241" t="s">
        <v>221</v>
      </c>
    </row>
    <row r="1415" spans="2:51" s="13" customFormat="1" ht="12">
      <c r="B1415" s="242"/>
      <c r="C1415" s="243"/>
      <c r="D1415" s="229" t="s">
        <v>232</v>
      </c>
      <c r="E1415" s="244" t="s">
        <v>21</v>
      </c>
      <c r="F1415" s="245" t="s">
        <v>383</v>
      </c>
      <c r="G1415" s="243"/>
      <c r="H1415" s="246">
        <v>20</v>
      </c>
      <c r="I1415" s="247"/>
      <c r="J1415" s="243"/>
      <c r="K1415" s="243"/>
      <c r="L1415" s="248"/>
      <c r="M1415" s="249"/>
      <c r="N1415" s="250"/>
      <c r="O1415" s="250"/>
      <c r="P1415" s="250"/>
      <c r="Q1415" s="250"/>
      <c r="R1415" s="250"/>
      <c r="S1415" s="250"/>
      <c r="T1415" s="251"/>
      <c r="AT1415" s="252" t="s">
        <v>232</v>
      </c>
      <c r="AU1415" s="252" t="s">
        <v>84</v>
      </c>
      <c r="AV1415" s="13" t="s">
        <v>84</v>
      </c>
      <c r="AW1415" s="13" t="s">
        <v>35</v>
      </c>
      <c r="AX1415" s="13" t="s">
        <v>75</v>
      </c>
      <c r="AY1415" s="252" t="s">
        <v>221</v>
      </c>
    </row>
    <row r="1416" spans="2:51" s="14" customFormat="1" ht="12">
      <c r="B1416" s="253"/>
      <c r="C1416" s="254"/>
      <c r="D1416" s="229" t="s">
        <v>232</v>
      </c>
      <c r="E1416" s="255" t="s">
        <v>21</v>
      </c>
      <c r="F1416" s="256" t="s">
        <v>235</v>
      </c>
      <c r="G1416" s="254"/>
      <c r="H1416" s="257">
        <v>20</v>
      </c>
      <c r="I1416" s="258"/>
      <c r="J1416" s="254"/>
      <c r="K1416" s="254"/>
      <c r="L1416" s="259"/>
      <c r="M1416" s="260"/>
      <c r="N1416" s="261"/>
      <c r="O1416" s="261"/>
      <c r="P1416" s="261"/>
      <c r="Q1416" s="261"/>
      <c r="R1416" s="261"/>
      <c r="S1416" s="261"/>
      <c r="T1416" s="262"/>
      <c r="AT1416" s="263" t="s">
        <v>232</v>
      </c>
      <c r="AU1416" s="263" t="s">
        <v>84</v>
      </c>
      <c r="AV1416" s="14" t="s">
        <v>228</v>
      </c>
      <c r="AW1416" s="14" t="s">
        <v>35</v>
      </c>
      <c r="AX1416" s="14" t="s">
        <v>82</v>
      </c>
      <c r="AY1416" s="263" t="s">
        <v>221</v>
      </c>
    </row>
    <row r="1417" spans="2:65" s="1" customFormat="1" ht="16.5" customHeight="1">
      <c r="B1417" s="39"/>
      <c r="C1417" s="275" t="s">
        <v>1784</v>
      </c>
      <c r="D1417" s="275" t="s">
        <v>426</v>
      </c>
      <c r="E1417" s="276" t="s">
        <v>1785</v>
      </c>
      <c r="F1417" s="277" t="s">
        <v>1786</v>
      </c>
      <c r="G1417" s="278" t="s">
        <v>421</v>
      </c>
      <c r="H1417" s="279">
        <v>20</v>
      </c>
      <c r="I1417" s="280"/>
      <c r="J1417" s="281">
        <f>ROUND(I1417*H1417,2)</f>
        <v>0</v>
      </c>
      <c r="K1417" s="277" t="s">
        <v>227</v>
      </c>
      <c r="L1417" s="282"/>
      <c r="M1417" s="283" t="s">
        <v>21</v>
      </c>
      <c r="N1417" s="284" t="s">
        <v>46</v>
      </c>
      <c r="O1417" s="80"/>
      <c r="P1417" s="226">
        <f>O1417*H1417</f>
        <v>0</v>
      </c>
      <c r="Q1417" s="226">
        <v>0.03449</v>
      </c>
      <c r="R1417" s="226">
        <f>Q1417*H1417</f>
        <v>0.6898</v>
      </c>
      <c r="S1417" s="226">
        <v>0</v>
      </c>
      <c r="T1417" s="227">
        <f>S1417*H1417</f>
        <v>0</v>
      </c>
      <c r="AR1417" s="18" t="s">
        <v>460</v>
      </c>
      <c r="AT1417" s="18" t="s">
        <v>426</v>
      </c>
      <c r="AU1417" s="18" t="s">
        <v>84</v>
      </c>
      <c r="AY1417" s="18" t="s">
        <v>221</v>
      </c>
      <c r="BE1417" s="228">
        <f>IF(N1417="základní",J1417,0)</f>
        <v>0</v>
      </c>
      <c r="BF1417" s="228">
        <f>IF(N1417="snížená",J1417,0)</f>
        <v>0</v>
      </c>
      <c r="BG1417" s="228">
        <f>IF(N1417="zákl. přenesená",J1417,0)</f>
        <v>0</v>
      </c>
      <c r="BH1417" s="228">
        <f>IF(N1417="sníž. přenesená",J1417,0)</f>
        <v>0</v>
      </c>
      <c r="BI1417" s="228">
        <f>IF(N1417="nulová",J1417,0)</f>
        <v>0</v>
      </c>
      <c r="BJ1417" s="18" t="s">
        <v>82</v>
      </c>
      <c r="BK1417" s="228">
        <f>ROUND(I1417*H1417,2)</f>
        <v>0</v>
      </c>
      <c r="BL1417" s="18" t="s">
        <v>350</v>
      </c>
      <c r="BM1417" s="18" t="s">
        <v>1787</v>
      </c>
    </row>
    <row r="1418" spans="2:65" s="1" customFormat="1" ht="16.5" customHeight="1">
      <c r="B1418" s="39"/>
      <c r="C1418" s="275" t="s">
        <v>1788</v>
      </c>
      <c r="D1418" s="275" t="s">
        <v>426</v>
      </c>
      <c r="E1418" s="276" t="s">
        <v>1789</v>
      </c>
      <c r="F1418" s="277" t="s">
        <v>1790</v>
      </c>
      <c r="G1418" s="278" t="s">
        <v>421</v>
      </c>
      <c r="H1418" s="279">
        <v>20</v>
      </c>
      <c r="I1418" s="280"/>
      <c r="J1418" s="281">
        <f>ROUND(I1418*H1418,2)</f>
        <v>0</v>
      </c>
      <c r="K1418" s="277" t="s">
        <v>365</v>
      </c>
      <c r="L1418" s="282"/>
      <c r="M1418" s="283" t="s">
        <v>21</v>
      </c>
      <c r="N1418" s="284" t="s">
        <v>46</v>
      </c>
      <c r="O1418" s="80"/>
      <c r="P1418" s="226">
        <f>O1418*H1418</f>
        <v>0</v>
      </c>
      <c r="Q1418" s="226">
        <v>0.0104</v>
      </c>
      <c r="R1418" s="226">
        <f>Q1418*H1418</f>
        <v>0.208</v>
      </c>
      <c r="S1418" s="226">
        <v>0</v>
      </c>
      <c r="T1418" s="227">
        <f>S1418*H1418</f>
        <v>0</v>
      </c>
      <c r="AR1418" s="18" t="s">
        <v>460</v>
      </c>
      <c r="AT1418" s="18" t="s">
        <v>426</v>
      </c>
      <c r="AU1418" s="18" t="s">
        <v>84</v>
      </c>
      <c r="AY1418" s="18" t="s">
        <v>221</v>
      </c>
      <c r="BE1418" s="228">
        <f>IF(N1418="základní",J1418,0)</f>
        <v>0</v>
      </c>
      <c r="BF1418" s="228">
        <f>IF(N1418="snížená",J1418,0)</f>
        <v>0</v>
      </c>
      <c r="BG1418" s="228">
        <f>IF(N1418="zákl. přenesená",J1418,0)</f>
        <v>0</v>
      </c>
      <c r="BH1418" s="228">
        <f>IF(N1418="sníž. přenesená",J1418,0)</f>
        <v>0</v>
      </c>
      <c r="BI1418" s="228">
        <f>IF(N1418="nulová",J1418,0)</f>
        <v>0</v>
      </c>
      <c r="BJ1418" s="18" t="s">
        <v>82</v>
      </c>
      <c r="BK1418" s="228">
        <f>ROUND(I1418*H1418,2)</f>
        <v>0</v>
      </c>
      <c r="BL1418" s="18" t="s">
        <v>350</v>
      </c>
      <c r="BM1418" s="18" t="s">
        <v>1791</v>
      </c>
    </row>
    <row r="1419" spans="2:65" s="1" customFormat="1" ht="22.5" customHeight="1">
      <c r="B1419" s="39"/>
      <c r="C1419" s="217" t="s">
        <v>1792</v>
      </c>
      <c r="D1419" s="217" t="s">
        <v>223</v>
      </c>
      <c r="E1419" s="218" t="s">
        <v>1793</v>
      </c>
      <c r="F1419" s="219" t="s">
        <v>1794</v>
      </c>
      <c r="G1419" s="220" t="s">
        <v>421</v>
      </c>
      <c r="H1419" s="221">
        <v>1</v>
      </c>
      <c r="I1419" s="222"/>
      <c r="J1419" s="223">
        <f>ROUND(I1419*H1419,2)</f>
        <v>0</v>
      </c>
      <c r="K1419" s="219" t="s">
        <v>365</v>
      </c>
      <c r="L1419" s="44"/>
      <c r="M1419" s="224" t="s">
        <v>21</v>
      </c>
      <c r="N1419" s="225" t="s">
        <v>46</v>
      </c>
      <c r="O1419" s="80"/>
      <c r="P1419" s="226">
        <f>O1419*H1419</f>
        <v>0</v>
      </c>
      <c r="Q1419" s="226">
        <v>0.00026</v>
      </c>
      <c r="R1419" s="226">
        <f>Q1419*H1419</f>
        <v>0.00026</v>
      </c>
      <c r="S1419" s="226">
        <v>0</v>
      </c>
      <c r="T1419" s="227">
        <f>S1419*H1419</f>
        <v>0</v>
      </c>
      <c r="AR1419" s="18" t="s">
        <v>350</v>
      </c>
      <c r="AT1419" s="18" t="s">
        <v>223</v>
      </c>
      <c r="AU1419" s="18" t="s">
        <v>84</v>
      </c>
      <c r="AY1419" s="18" t="s">
        <v>221</v>
      </c>
      <c r="BE1419" s="228">
        <f>IF(N1419="základní",J1419,0)</f>
        <v>0</v>
      </c>
      <c r="BF1419" s="228">
        <f>IF(N1419="snížená",J1419,0)</f>
        <v>0</v>
      </c>
      <c r="BG1419" s="228">
        <f>IF(N1419="zákl. přenesená",J1419,0)</f>
        <v>0</v>
      </c>
      <c r="BH1419" s="228">
        <f>IF(N1419="sníž. přenesená",J1419,0)</f>
        <v>0</v>
      </c>
      <c r="BI1419" s="228">
        <f>IF(N1419="nulová",J1419,0)</f>
        <v>0</v>
      </c>
      <c r="BJ1419" s="18" t="s">
        <v>82</v>
      </c>
      <c r="BK1419" s="228">
        <f>ROUND(I1419*H1419,2)</f>
        <v>0</v>
      </c>
      <c r="BL1419" s="18" t="s">
        <v>350</v>
      </c>
      <c r="BM1419" s="18" t="s">
        <v>1795</v>
      </c>
    </row>
    <row r="1420" spans="2:47" s="1" customFormat="1" ht="12">
      <c r="B1420" s="39"/>
      <c r="C1420" s="40"/>
      <c r="D1420" s="229" t="s">
        <v>230</v>
      </c>
      <c r="E1420" s="40"/>
      <c r="F1420" s="230" t="s">
        <v>1771</v>
      </c>
      <c r="G1420" s="40"/>
      <c r="H1420" s="40"/>
      <c r="I1420" s="144"/>
      <c r="J1420" s="40"/>
      <c r="K1420" s="40"/>
      <c r="L1420" s="44"/>
      <c r="M1420" s="231"/>
      <c r="N1420" s="80"/>
      <c r="O1420" s="80"/>
      <c r="P1420" s="80"/>
      <c r="Q1420" s="80"/>
      <c r="R1420" s="80"/>
      <c r="S1420" s="80"/>
      <c r="T1420" s="81"/>
      <c r="AT1420" s="18" t="s">
        <v>230</v>
      </c>
      <c r="AU1420" s="18" t="s">
        <v>84</v>
      </c>
    </row>
    <row r="1421" spans="2:51" s="12" customFormat="1" ht="12">
      <c r="B1421" s="232"/>
      <c r="C1421" s="233"/>
      <c r="D1421" s="229" t="s">
        <v>232</v>
      </c>
      <c r="E1421" s="234" t="s">
        <v>21</v>
      </c>
      <c r="F1421" s="235" t="s">
        <v>1545</v>
      </c>
      <c r="G1421" s="233"/>
      <c r="H1421" s="234" t="s">
        <v>21</v>
      </c>
      <c r="I1421" s="236"/>
      <c r="J1421" s="233"/>
      <c r="K1421" s="233"/>
      <c r="L1421" s="237"/>
      <c r="M1421" s="238"/>
      <c r="N1421" s="239"/>
      <c r="O1421" s="239"/>
      <c r="P1421" s="239"/>
      <c r="Q1421" s="239"/>
      <c r="R1421" s="239"/>
      <c r="S1421" s="239"/>
      <c r="T1421" s="240"/>
      <c r="AT1421" s="241" t="s">
        <v>232</v>
      </c>
      <c r="AU1421" s="241" t="s">
        <v>84</v>
      </c>
      <c r="AV1421" s="12" t="s">
        <v>82</v>
      </c>
      <c r="AW1421" s="12" t="s">
        <v>35</v>
      </c>
      <c r="AX1421" s="12" t="s">
        <v>75</v>
      </c>
      <c r="AY1421" s="241" t="s">
        <v>221</v>
      </c>
    </row>
    <row r="1422" spans="2:51" s="13" customFormat="1" ht="12">
      <c r="B1422" s="242"/>
      <c r="C1422" s="243"/>
      <c r="D1422" s="229" t="s">
        <v>232</v>
      </c>
      <c r="E1422" s="244" t="s">
        <v>21</v>
      </c>
      <c r="F1422" s="245" t="s">
        <v>82</v>
      </c>
      <c r="G1422" s="243"/>
      <c r="H1422" s="246">
        <v>1</v>
      </c>
      <c r="I1422" s="247"/>
      <c r="J1422" s="243"/>
      <c r="K1422" s="243"/>
      <c r="L1422" s="248"/>
      <c r="M1422" s="249"/>
      <c r="N1422" s="250"/>
      <c r="O1422" s="250"/>
      <c r="P1422" s="250"/>
      <c r="Q1422" s="250"/>
      <c r="R1422" s="250"/>
      <c r="S1422" s="250"/>
      <c r="T1422" s="251"/>
      <c r="AT1422" s="252" t="s">
        <v>232</v>
      </c>
      <c r="AU1422" s="252" t="s">
        <v>84</v>
      </c>
      <c r="AV1422" s="13" t="s">
        <v>84</v>
      </c>
      <c r="AW1422" s="13" t="s">
        <v>35</v>
      </c>
      <c r="AX1422" s="13" t="s">
        <v>75</v>
      </c>
      <c r="AY1422" s="252" t="s">
        <v>221</v>
      </c>
    </row>
    <row r="1423" spans="2:51" s="14" customFormat="1" ht="12">
      <c r="B1423" s="253"/>
      <c r="C1423" s="254"/>
      <c r="D1423" s="229" t="s">
        <v>232</v>
      </c>
      <c r="E1423" s="255" t="s">
        <v>21</v>
      </c>
      <c r="F1423" s="256" t="s">
        <v>235</v>
      </c>
      <c r="G1423" s="254"/>
      <c r="H1423" s="257">
        <v>1</v>
      </c>
      <c r="I1423" s="258"/>
      <c r="J1423" s="254"/>
      <c r="K1423" s="254"/>
      <c r="L1423" s="259"/>
      <c r="M1423" s="260"/>
      <c r="N1423" s="261"/>
      <c r="O1423" s="261"/>
      <c r="P1423" s="261"/>
      <c r="Q1423" s="261"/>
      <c r="R1423" s="261"/>
      <c r="S1423" s="261"/>
      <c r="T1423" s="262"/>
      <c r="AT1423" s="263" t="s">
        <v>232</v>
      </c>
      <c r="AU1423" s="263" t="s">
        <v>84</v>
      </c>
      <c r="AV1423" s="14" t="s">
        <v>228</v>
      </c>
      <c r="AW1423" s="14" t="s">
        <v>35</v>
      </c>
      <c r="AX1423" s="14" t="s">
        <v>82</v>
      </c>
      <c r="AY1423" s="263" t="s">
        <v>221</v>
      </c>
    </row>
    <row r="1424" spans="2:65" s="1" customFormat="1" ht="16.5" customHeight="1">
      <c r="B1424" s="39"/>
      <c r="C1424" s="275" t="s">
        <v>1796</v>
      </c>
      <c r="D1424" s="275" t="s">
        <v>426</v>
      </c>
      <c r="E1424" s="276" t="s">
        <v>1797</v>
      </c>
      <c r="F1424" s="277" t="s">
        <v>1798</v>
      </c>
      <c r="G1424" s="278" t="s">
        <v>421</v>
      </c>
      <c r="H1424" s="279">
        <v>1</v>
      </c>
      <c r="I1424" s="280"/>
      <c r="J1424" s="281">
        <f>ROUND(I1424*H1424,2)</f>
        <v>0</v>
      </c>
      <c r="K1424" s="277" t="s">
        <v>227</v>
      </c>
      <c r="L1424" s="282"/>
      <c r="M1424" s="283" t="s">
        <v>21</v>
      </c>
      <c r="N1424" s="284" t="s">
        <v>46</v>
      </c>
      <c r="O1424" s="80"/>
      <c r="P1424" s="226">
        <f>O1424*H1424</f>
        <v>0</v>
      </c>
      <c r="Q1424" s="226">
        <v>0.03717</v>
      </c>
      <c r="R1424" s="226">
        <f>Q1424*H1424</f>
        <v>0.03717</v>
      </c>
      <c r="S1424" s="226">
        <v>0</v>
      </c>
      <c r="T1424" s="227">
        <f>S1424*H1424</f>
        <v>0</v>
      </c>
      <c r="AR1424" s="18" t="s">
        <v>460</v>
      </c>
      <c r="AT1424" s="18" t="s">
        <v>426</v>
      </c>
      <c r="AU1424" s="18" t="s">
        <v>84</v>
      </c>
      <c r="AY1424" s="18" t="s">
        <v>221</v>
      </c>
      <c r="BE1424" s="228">
        <f>IF(N1424="základní",J1424,0)</f>
        <v>0</v>
      </c>
      <c r="BF1424" s="228">
        <f>IF(N1424="snížená",J1424,0)</f>
        <v>0</v>
      </c>
      <c r="BG1424" s="228">
        <f>IF(N1424="zákl. přenesená",J1424,0)</f>
        <v>0</v>
      </c>
      <c r="BH1424" s="228">
        <f>IF(N1424="sníž. přenesená",J1424,0)</f>
        <v>0</v>
      </c>
      <c r="BI1424" s="228">
        <f>IF(N1424="nulová",J1424,0)</f>
        <v>0</v>
      </c>
      <c r="BJ1424" s="18" t="s">
        <v>82</v>
      </c>
      <c r="BK1424" s="228">
        <f>ROUND(I1424*H1424,2)</f>
        <v>0</v>
      </c>
      <c r="BL1424" s="18" t="s">
        <v>350</v>
      </c>
      <c r="BM1424" s="18" t="s">
        <v>1799</v>
      </c>
    </row>
    <row r="1425" spans="2:65" s="1" customFormat="1" ht="16.5" customHeight="1">
      <c r="B1425" s="39"/>
      <c r="C1425" s="275" t="s">
        <v>1800</v>
      </c>
      <c r="D1425" s="275" t="s">
        <v>426</v>
      </c>
      <c r="E1425" s="276" t="s">
        <v>1801</v>
      </c>
      <c r="F1425" s="277" t="s">
        <v>1802</v>
      </c>
      <c r="G1425" s="278" t="s">
        <v>421</v>
      </c>
      <c r="H1425" s="279">
        <v>1</v>
      </c>
      <c r="I1425" s="280"/>
      <c r="J1425" s="281">
        <f>ROUND(I1425*H1425,2)</f>
        <v>0</v>
      </c>
      <c r="K1425" s="277" t="s">
        <v>365</v>
      </c>
      <c r="L1425" s="282"/>
      <c r="M1425" s="283" t="s">
        <v>21</v>
      </c>
      <c r="N1425" s="284" t="s">
        <v>46</v>
      </c>
      <c r="O1425" s="80"/>
      <c r="P1425" s="226">
        <f>O1425*H1425</f>
        <v>0</v>
      </c>
      <c r="Q1425" s="226">
        <v>0.0057</v>
      </c>
      <c r="R1425" s="226">
        <f>Q1425*H1425</f>
        <v>0.0057</v>
      </c>
      <c r="S1425" s="226">
        <v>0</v>
      </c>
      <c r="T1425" s="227">
        <f>S1425*H1425</f>
        <v>0</v>
      </c>
      <c r="AR1425" s="18" t="s">
        <v>460</v>
      </c>
      <c r="AT1425" s="18" t="s">
        <v>426</v>
      </c>
      <c r="AU1425" s="18" t="s">
        <v>84</v>
      </c>
      <c r="AY1425" s="18" t="s">
        <v>221</v>
      </c>
      <c r="BE1425" s="228">
        <f>IF(N1425="základní",J1425,0)</f>
        <v>0</v>
      </c>
      <c r="BF1425" s="228">
        <f>IF(N1425="snížená",J1425,0)</f>
        <v>0</v>
      </c>
      <c r="BG1425" s="228">
        <f>IF(N1425="zákl. přenesená",J1425,0)</f>
        <v>0</v>
      </c>
      <c r="BH1425" s="228">
        <f>IF(N1425="sníž. přenesená",J1425,0)</f>
        <v>0</v>
      </c>
      <c r="BI1425" s="228">
        <f>IF(N1425="nulová",J1425,0)</f>
        <v>0</v>
      </c>
      <c r="BJ1425" s="18" t="s">
        <v>82</v>
      </c>
      <c r="BK1425" s="228">
        <f>ROUND(I1425*H1425,2)</f>
        <v>0</v>
      </c>
      <c r="BL1425" s="18" t="s">
        <v>350</v>
      </c>
      <c r="BM1425" s="18" t="s">
        <v>1803</v>
      </c>
    </row>
    <row r="1426" spans="2:65" s="1" customFormat="1" ht="22.5" customHeight="1">
      <c r="B1426" s="39"/>
      <c r="C1426" s="217" t="s">
        <v>1804</v>
      </c>
      <c r="D1426" s="217" t="s">
        <v>223</v>
      </c>
      <c r="E1426" s="218" t="s">
        <v>1805</v>
      </c>
      <c r="F1426" s="219" t="s">
        <v>1806</v>
      </c>
      <c r="G1426" s="220" t="s">
        <v>421</v>
      </c>
      <c r="H1426" s="221">
        <v>27</v>
      </c>
      <c r="I1426" s="222"/>
      <c r="J1426" s="223">
        <f>ROUND(I1426*H1426,2)</f>
        <v>0</v>
      </c>
      <c r="K1426" s="219" t="s">
        <v>227</v>
      </c>
      <c r="L1426" s="44"/>
      <c r="M1426" s="224" t="s">
        <v>21</v>
      </c>
      <c r="N1426" s="225" t="s">
        <v>46</v>
      </c>
      <c r="O1426" s="80"/>
      <c r="P1426" s="226">
        <f>O1426*H1426</f>
        <v>0</v>
      </c>
      <c r="Q1426" s="226">
        <v>0.00026</v>
      </c>
      <c r="R1426" s="226">
        <f>Q1426*H1426</f>
        <v>0.007019999999999999</v>
      </c>
      <c r="S1426" s="226">
        <v>0</v>
      </c>
      <c r="T1426" s="227">
        <f>S1426*H1426</f>
        <v>0</v>
      </c>
      <c r="AR1426" s="18" t="s">
        <v>350</v>
      </c>
      <c r="AT1426" s="18" t="s">
        <v>223</v>
      </c>
      <c r="AU1426" s="18" t="s">
        <v>84</v>
      </c>
      <c r="AY1426" s="18" t="s">
        <v>221</v>
      </c>
      <c r="BE1426" s="228">
        <f>IF(N1426="základní",J1426,0)</f>
        <v>0</v>
      </c>
      <c r="BF1426" s="228">
        <f>IF(N1426="snížená",J1426,0)</f>
        <v>0</v>
      </c>
      <c r="BG1426" s="228">
        <f>IF(N1426="zákl. přenesená",J1426,0)</f>
        <v>0</v>
      </c>
      <c r="BH1426" s="228">
        <f>IF(N1426="sníž. přenesená",J1426,0)</f>
        <v>0</v>
      </c>
      <c r="BI1426" s="228">
        <f>IF(N1426="nulová",J1426,0)</f>
        <v>0</v>
      </c>
      <c r="BJ1426" s="18" t="s">
        <v>82</v>
      </c>
      <c r="BK1426" s="228">
        <f>ROUND(I1426*H1426,2)</f>
        <v>0</v>
      </c>
      <c r="BL1426" s="18" t="s">
        <v>350</v>
      </c>
      <c r="BM1426" s="18" t="s">
        <v>1807</v>
      </c>
    </row>
    <row r="1427" spans="2:47" s="1" customFormat="1" ht="12">
      <c r="B1427" s="39"/>
      <c r="C1427" s="40"/>
      <c r="D1427" s="229" t="s">
        <v>230</v>
      </c>
      <c r="E1427" s="40"/>
      <c r="F1427" s="230" t="s">
        <v>1771</v>
      </c>
      <c r="G1427" s="40"/>
      <c r="H1427" s="40"/>
      <c r="I1427" s="144"/>
      <c r="J1427" s="40"/>
      <c r="K1427" s="40"/>
      <c r="L1427" s="44"/>
      <c r="M1427" s="231"/>
      <c r="N1427" s="80"/>
      <c r="O1427" s="80"/>
      <c r="P1427" s="80"/>
      <c r="Q1427" s="80"/>
      <c r="R1427" s="80"/>
      <c r="S1427" s="80"/>
      <c r="T1427" s="81"/>
      <c r="AT1427" s="18" t="s">
        <v>230</v>
      </c>
      <c r="AU1427" s="18" t="s">
        <v>84</v>
      </c>
    </row>
    <row r="1428" spans="2:51" s="12" customFormat="1" ht="12">
      <c r="B1428" s="232"/>
      <c r="C1428" s="233"/>
      <c r="D1428" s="229" t="s">
        <v>232</v>
      </c>
      <c r="E1428" s="234" t="s">
        <v>21</v>
      </c>
      <c r="F1428" s="235" t="s">
        <v>1549</v>
      </c>
      <c r="G1428" s="233"/>
      <c r="H1428" s="234" t="s">
        <v>21</v>
      </c>
      <c r="I1428" s="236"/>
      <c r="J1428" s="233"/>
      <c r="K1428" s="233"/>
      <c r="L1428" s="237"/>
      <c r="M1428" s="238"/>
      <c r="N1428" s="239"/>
      <c r="O1428" s="239"/>
      <c r="P1428" s="239"/>
      <c r="Q1428" s="239"/>
      <c r="R1428" s="239"/>
      <c r="S1428" s="239"/>
      <c r="T1428" s="240"/>
      <c r="AT1428" s="241" t="s">
        <v>232</v>
      </c>
      <c r="AU1428" s="241" t="s">
        <v>84</v>
      </c>
      <c r="AV1428" s="12" t="s">
        <v>82</v>
      </c>
      <c r="AW1428" s="12" t="s">
        <v>35</v>
      </c>
      <c r="AX1428" s="12" t="s">
        <v>75</v>
      </c>
      <c r="AY1428" s="241" t="s">
        <v>221</v>
      </c>
    </row>
    <row r="1429" spans="2:51" s="13" customFormat="1" ht="12">
      <c r="B1429" s="242"/>
      <c r="C1429" s="243"/>
      <c r="D1429" s="229" t="s">
        <v>232</v>
      </c>
      <c r="E1429" s="244" t="s">
        <v>21</v>
      </c>
      <c r="F1429" s="245" t="s">
        <v>436</v>
      </c>
      <c r="G1429" s="243"/>
      <c r="H1429" s="246">
        <v>27</v>
      </c>
      <c r="I1429" s="247"/>
      <c r="J1429" s="243"/>
      <c r="K1429" s="243"/>
      <c r="L1429" s="248"/>
      <c r="M1429" s="249"/>
      <c r="N1429" s="250"/>
      <c r="O1429" s="250"/>
      <c r="P1429" s="250"/>
      <c r="Q1429" s="250"/>
      <c r="R1429" s="250"/>
      <c r="S1429" s="250"/>
      <c r="T1429" s="251"/>
      <c r="AT1429" s="252" t="s">
        <v>232</v>
      </c>
      <c r="AU1429" s="252" t="s">
        <v>84</v>
      </c>
      <c r="AV1429" s="13" t="s">
        <v>84</v>
      </c>
      <c r="AW1429" s="13" t="s">
        <v>35</v>
      </c>
      <c r="AX1429" s="13" t="s">
        <v>75</v>
      </c>
      <c r="AY1429" s="252" t="s">
        <v>221</v>
      </c>
    </row>
    <row r="1430" spans="2:51" s="14" customFormat="1" ht="12">
      <c r="B1430" s="253"/>
      <c r="C1430" s="254"/>
      <c r="D1430" s="229" t="s">
        <v>232</v>
      </c>
      <c r="E1430" s="255" t="s">
        <v>21</v>
      </c>
      <c r="F1430" s="256" t="s">
        <v>235</v>
      </c>
      <c r="G1430" s="254"/>
      <c r="H1430" s="257">
        <v>27</v>
      </c>
      <c r="I1430" s="258"/>
      <c r="J1430" s="254"/>
      <c r="K1430" s="254"/>
      <c r="L1430" s="259"/>
      <c r="M1430" s="260"/>
      <c r="N1430" s="261"/>
      <c r="O1430" s="261"/>
      <c r="P1430" s="261"/>
      <c r="Q1430" s="261"/>
      <c r="R1430" s="261"/>
      <c r="S1430" s="261"/>
      <c r="T1430" s="262"/>
      <c r="AT1430" s="263" t="s">
        <v>232</v>
      </c>
      <c r="AU1430" s="263" t="s">
        <v>84</v>
      </c>
      <c r="AV1430" s="14" t="s">
        <v>228</v>
      </c>
      <c r="AW1430" s="14" t="s">
        <v>35</v>
      </c>
      <c r="AX1430" s="14" t="s">
        <v>82</v>
      </c>
      <c r="AY1430" s="263" t="s">
        <v>221</v>
      </c>
    </row>
    <row r="1431" spans="2:65" s="1" customFormat="1" ht="16.5" customHeight="1">
      <c r="B1431" s="39"/>
      <c r="C1431" s="275" t="s">
        <v>1808</v>
      </c>
      <c r="D1431" s="275" t="s">
        <v>426</v>
      </c>
      <c r="E1431" s="276" t="s">
        <v>1809</v>
      </c>
      <c r="F1431" s="277" t="s">
        <v>1810</v>
      </c>
      <c r="G1431" s="278" t="s">
        <v>421</v>
      </c>
      <c r="H1431" s="279">
        <v>27</v>
      </c>
      <c r="I1431" s="280"/>
      <c r="J1431" s="281">
        <f>ROUND(I1431*H1431,2)</f>
        <v>0</v>
      </c>
      <c r="K1431" s="277" t="s">
        <v>227</v>
      </c>
      <c r="L1431" s="282"/>
      <c r="M1431" s="283" t="s">
        <v>21</v>
      </c>
      <c r="N1431" s="284" t="s">
        <v>46</v>
      </c>
      <c r="O1431" s="80"/>
      <c r="P1431" s="226">
        <f>O1431*H1431</f>
        <v>0</v>
      </c>
      <c r="Q1431" s="226">
        <v>0.03873</v>
      </c>
      <c r="R1431" s="226">
        <f>Q1431*H1431</f>
        <v>1.04571</v>
      </c>
      <c r="S1431" s="226">
        <v>0</v>
      </c>
      <c r="T1431" s="227">
        <f>S1431*H1431</f>
        <v>0</v>
      </c>
      <c r="AR1431" s="18" t="s">
        <v>460</v>
      </c>
      <c r="AT1431" s="18" t="s">
        <v>426</v>
      </c>
      <c r="AU1431" s="18" t="s">
        <v>84</v>
      </c>
      <c r="AY1431" s="18" t="s">
        <v>221</v>
      </c>
      <c r="BE1431" s="228">
        <f>IF(N1431="základní",J1431,0)</f>
        <v>0</v>
      </c>
      <c r="BF1431" s="228">
        <f>IF(N1431="snížená",J1431,0)</f>
        <v>0</v>
      </c>
      <c r="BG1431" s="228">
        <f>IF(N1431="zákl. přenesená",J1431,0)</f>
        <v>0</v>
      </c>
      <c r="BH1431" s="228">
        <f>IF(N1431="sníž. přenesená",J1431,0)</f>
        <v>0</v>
      </c>
      <c r="BI1431" s="228">
        <f>IF(N1431="nulová",J1431,0)</f>
        <v>0</v>
      </c>
      <c r="BJ1431" s="18" t="s">
        <v>82</v>
      </c>
      <c r="BK1431" s="228">
        <f>ROUND(I1431*H1431,2)</f>
        <v>0</v>
      </c>
      <c r="BL1431" s="18" t="s">
        <v>350</v>
      </c>
      <c r="BM1431" s="18" t="s">
        <v>1811</v>
      </c>
    </row>
    <row r="1432" spans="2:65" s="1" customFormat="1" ht="16.5" customHeight="1">
      <c r="B1432" s="39"/>
      <c r="C1432" s="275" t="s">
        <v>1812</v>
      </c>
      <c r="D1432" s="275" t="s">
        <v>426</v>
      </c>
      <c r="E1432" s="276" t="s">
        <v>1813</v>
      </c>
      <c r="F1432" s="277" t="s">
        <v>1814</v>
      </c>
      <c r="G1432" s="278" t="s">
        <v>421</v>
      </c>
      <c r="H1432" s="279">
        <v>24</v>
      </c>
      <c r="I1432" s="280"/>
      <c r="J1432" s="281">
        <f>ROUND(I1432*H1432,2)</f>
        <v>0</v>
      </c>
      <c r="K1432" s="277" t="s">
        <v>227</v>
      </c>
      <c r="L1432" s="282"/>
      <c r="M1432" s="283" t="s">
        <v>21</v>
      </c>
      <c r="N1432" s="284" t="s">
        <v>46</v>
      </c>
      <c r="O1432" s="80"/>
      <c r="P1432" s="226">
        <f>O1432*H1432</f>
        <v>0</v>
      </c>
      <c r="Q1432" s="226">
        <v>0.0107</v>
      </c>
      <c r="R1432" s="226">
        <f>Q1432*H1432</f>
        <v>0.2568</v>
      </c>
      <c r="S1432" s="226">
        <v>0</v>
      </c>
      <c r="T1432" s="227">
        <f>S1432*H1432</f>
        <v>0</v>
      </c>
      <c r="AR1432" s="18" t="s">
        <v>460</v>
      </c>
      <c r="AT1432" s="18" t="s">
        <v>426</v>
      </c>
      <c r="AU1432" s="18" t="s">
        <v>84</v>
      </c>
      <c r="AY1432" s="18" t="s">
        <v>221</v>
      </c>
      <c r="BE1432" s="228">
        <f>IF(N1432="základní",J1432,0)</f>
        <v>0</v>
      </c>
      <c r="BF1432" s="228">
        <f>IF(N1432="snížená",J1432,0)</f>
        <v>0</v>
      </c>
      <c r="BG1432" s="228">
        <f>IF(N1432="zákl. přenesená",J1432,0)</f>
        <v>0</v>
      </c>
      <c r="BH1432" s="228">
        <f>IF(N1432="sníž. přenesená",J1432,0)</f>
        <v>0</v>
      </c>
      <c r="BI1432" s="228">
        <f>IF(N1432="nulová",J1432,0)</f>
        <v>0</v>
      </c>
      <c r="BJ1432" s="18" t="s">
        <v>82</v>
      </c>
      <c r="BK1432" s="228">
        <f>ROUND(I1432*H1432,2)</f>
        <v>0</v>
      </c>
      <c r="BL1432" s="18" t="s">
        <v>350</v>
      </c>
      <c r="BM1432" s="18" t="s">
        <v>1815</v>
      </c>
    </row>
    <row r="1433" spans="2:65" s="1" customFormat="1" ht="16.5" customHeight="1">
      <c r="B1433" s="39"/>
      <c r="C1433" s="275" t="s">
        <v>1816</v>
      </c>
      <c r="D1433" s="275" t="s">
        <v>426</v>
      </c>
      <c r="E1433" s="276" t="s">
        <v>1817</v>
      </c>
      <c r="F1433" s="277" t="s">
        <v>1818</v>
      </c>
      <c r="G1433" s="278" t="s">
        <v>421</v>
      </c>
      <c r="H1433" s="279">
        <v>3</v>
      </c>
      <c r="I1433" s="280"/>
      <c r="J1433" s="281">
        <f>ROUND(I1433*H1433,2)</f>
        <v>0</v>
      </c>
      <c r="K1433" s="277" t="s">
        <v>227</v>
      </c>
      <c r="L1433" s="282"/>
      <c r="M1433" s="283" t="s">
        <v>21</v>
      </c>
      <c r="N1433" s="284" t="s">
        <v>46</v>
      </c>
      <c r="O1433" s="80"/>
      <c r="P1433" s="226">
        <f>O1433*H1433</f>
        <v>0</v>
      </c>
      <c r="Q1433" s="226">
        <v>0.0059</v>
      </c>
      <c r="R1433" s="226">
        <f>Q1433*H1433</f>
        <v>0.0177</v>
      </c>
      <c r="S1433" s="226">
        <v>0</v>
      </c>
      <c r="T1433" s="227">
        <f>S1433*H1433</f>
        <v>0</v>
      </c>
      <c r="AR1433" s="18" t="s">
        <v>460</v>
      </c>
      <c r="AT1433" s="18" t="s">
        <v>426</v>
      </c>
      <c r="AU1433" s="18" t="s">
        <v>84</v>
      </c>
      <c r="AY1433" s="18" t="s">
        <v>221</v>
      </c>
      <c r="BE1433" s="228">
        <f>IF(N1433="základní",J1433,0)</f>
        <v>0</v>
      </c>
      <c r="BF1433" s="228">
        <f>IF(N1433="snížená",J1433,0)</f>
        <v>0</v>
      </c>
      <c r="BG1433" s="228">
        <f>IF(N1433="zákl. přenesená",J1433,0)</f>
        <v>0</v>
      </c>
      <c r="BH1433" s="228">
        <f>IF(N1433="sníž. přenesená",J1433,0)</f>
        <v>0</v>
      </c>
      <c r="BI1433" s="228">
        <f>IF(N1433="nulová",J1433,0)</f>
        <v>0</v>
      </c>
      <c r="BJ1433" s="18" t="s">
        <v>82</v>
      </c>
      <c r="BK1433" s="228">
        <f>ROUND(I1433*H1433,2)</f>
        <v>0</v>
      </c>
      <c r="BL1433" s="18" t="s">
        <v>350</v>
      </c>
      <c r="BM1433" s="18" t="s">
        <v>1819</v>
      </c>
    </row>
    <row r="1434" spans="2:65" s="1" customFormat="1" ht="22.5" customHeight="1">
      <c r="B1434" s="39"/>
      <c r="C1434" s="217" t="s">
        <v>1820</v>
      </c>
      <c r="D1434" s="217" t="s">
        <v>223</v>
      </c>
      <c r="E1434" s="218" t="s">
        <v>1821</v>
      </c>
      <c r="F1434" s="219" t="s">
        <v>1822</v>
      </c>
      <c r="G1434" s="220" t="s">
        <v>421</v>
      </c>
      <c r="H1434" s="221">
        <v>20</v>
      </c>
      <c r="I1434" s="222"/>
      <c r="J1434" s="223">
        <f>ROUND(I1434*H1434,2)</f>
        <v>0</v>
      </c>
      <c r="K1434" s="219" t="s">
        <v>227</v>
      </c>
      <c r="L1434" s="44"/>
      <c r="M1434" s="224" t="s">
        <v>21</v>
      </c>
      <c r="N1434" s="225" t="s">
        <v>46</v>
      </c>
      <c r="O1434" s="80"/>
      <c r="P1434" s="226">
        <f>O1434*H1434</f>
        <v>0</v>
      </c>
      <c r="Q1434" s="226">
        <v>0.00027</v>
      </c>
      <c r="R1434" s="226">
        <f>Q1434*H1434</f>
        <v>0.0054</v>
      </c>
      <c r="S1434" s="226">
        <v>0</v>
      </c>
      <c r="T1434" s="227">
        <f>S1434*H1434</f>
        <v>0</v>
      </c>
      <c r="AR1434" s="18" t="s">
        <v>350</v>
      </c>
      <c r="AT1434" s="18" t="s">
        <v>223</v>
      </c>
      <c r="AU1434" s="18" t="s">
        <v>84</v>
      </c>
      <c r="AY1434" s="18" t="s">
        <v>221</v>
      </c>
      <c r="BE1434" s="228">
        <f>IF(N1434="základní",J1434,0)</f>
        <v>0</v>
      </c>
      <c r="BF1434" s="228">
        <f>IF(N1434="snížená",J1434,0)</f>
        <v>0</v>
      </c>
      <c r="BG1434" s="228">
        <f>IF(N1434="zákl. přenesená",J1434,0)</f>
        <v>0</v>
      </c>
      <c r="BH1434" s="228">
        <f>IF(N1434="sníž. přenesená",J1434,0)</f>
        <v>0</v>
      </c>
      <c r="BI1434" s="228">
        <f>IF(N1434="nulová",J1434,0)</f>
        <v>0</v>
      </c>
      <c r="BJ1434" s="18" t="s">
        <v>82</v>
      </c>
      <c r="BK1434" s="228">
        <f>ROUND(I1434*H1434,2)</f>
        <v>0</v>
      </c>
      <c r="BL1434" s="18" t="s">
        <v>350</v>
      </c>
      <c r="BM1434" s="18" t="s">
        <v>1823</v>
      </c>
    </row>
    <row r="1435" spans="2:47" s="1" customFormat="1" ht="12">
      <c r="B1435" s="39"/>
      <c r="C1435" s="40"/>
      <c r="D1435" s="229" t="s">
        <v>230</v>
      </c>
      <c r="E1435" s="40"/>
      <c r="F1435" s="230" t="s">
        <v>1771</v>
      </c>
      <c r="G1435" s="40"/>
      <c r="H1435" s="40"/>
      <c r="I1435" s="144"/>
      <c r="J1435" s="40"/>
      <c r="K1435" s="40"/>
      <c r="L1435" s="44"/>
      <c r="M1435" s="231"/>
      <c r="N1435" s="80"/>
      <c r="O1435" s="80"/>
      <c r="P1435" s="80"/>
      <c r="Q1435" s="80"/>
      <c r="R1435" s="80"/>
      <c r="S1435" s="80"/>
      <c r="T1435" s="81"/>
      <c r="AT1435" s="18" t="s">
        <v>230</v>
      </c>
      <c r="AU1435" s="18" t="s">
        <v>84</v>
      </c>
    </row>
    <row r="1436" spans="2:51" s="12" customFormat="1" ht="12">
      <c r="B1436" s="232"/>
      <c r="C1436" s="233"/>
      <c r="D1436" s="229" t="s">
        <v>232</v>
      </c>
      <c r="E1436" s="234" t="s">
        <v>21</v>
      </c>
      <c r="F1436" s="235" t="s">
        <v>1541</v>
      </c>
      <c r="G1436" s="233"/>
      <c r="H1436" s="234" t="s">
        <v>21</v>
      </c>
      <c r="I1436" s="236"/>
      <c r="J1436" s="233"/>
      <c r="K1436" s="233"/>
      <c r="L1436" s="237"/>
      <c r="M1436" s="238"/>
      <c r="N1436" s="239"/>
      <c r="O1436" s="239"/>
      <c r="P1436" s="239"/>
      <c r="Q1436" s="239"/>
      <c r="R1436" s="239"/>
      <c r="S1436" s="239"/>
      <c r="T1436" s="240"/>
      <c r="AT1436" s="241" t="s">
        <v>232</v>
      </c>
      <c r="AU1436" s="241" t="s">
        <v>84</v>
      </c>
      <c r="AV1436" s="12" t="s">
        <v>82</v>
      </c>
      <c r="AW1436" s="12" t="s">
        <v>35</v>
      </c>
      <c r="AX1436" s="12" t="s">
        <v>75</v>
      </c>
      <c r="AY1436" s="241" t="s">
        <v>221</v>
      </c>
    </row>
    <row r="1437" spans="2:51" s="13" customFormat="1" ht="12">
      <c r="B1437" s="242"/>
      <c r="C1437" s="243"/>
      <c r="D1437" s="229" t="s">
        <v>232</v>
      </c>
      <c r="E1437" s="244" t="s">
        <v>21</v>
      </c>
      <c r="F1437" s="245" t="s">
        <v>383</v>
      </c>
      <c r="G1437" s="243"/>
      <c r="H1437" s="246">
        <v>20</v>
      </c>
      <c r="I1437" s="247"/>
      <c r="J1437" s="243"/>
      <c r="K1437" s="243"/>
      <c r="L1437" s="248"/>
      <c r="M1437" s="249"/>
      <c r="N1437" s="250"/>
      <c r="O1437" s="250"/>
      <c r="P1437" s="250"/>
      <c r="Q1437" s="250"/>
      <c r="R1437" s="250"/>
      <c r="S1437" s="250"/>
      <c r="T1437" s="251"/>
      <c r="AT1437" s="252" t="s">
        <v>232</v>
      </c>
      <c r="AU1437" s="252" t="s">
        <v>84</v>
      </c>
      <c r="AV1437" s="13" t="s">
        <v>84</v>
      </c>
      <c r="AW1437" s="13" t="s">
        <v>35</v>
      </c>
      <c r="AX1437" s="13" t="s">
        <v>75</v>
      </c>
      <c r="AY1437" s="252" t="s">
        <v>221</v>
      </c>
    </row>
    <row r="1438" spans="2:51" s="14" customFormat="1" ht="12">
      <c r="B1438" s="253"/>
      <c r="C1438" s="254"/>
      <c r="D1438" s="229" t="s">
        <v>232</v>
      </c>
      <c r="E1438" s="255" t="s">
        <v>21</v>
      </c>
      <c r="F1438" s="256" t="s">
        <v>235</v>
      </c>
      <c r="G1438" s="254"/>
      <c r="H1438" s="257">
        <v>20</v>
      </c>
      <c r="I1438" s="258"/>
      <c r="J1438" s="254"/>
      <c r="K1438" s="254"/>
      <c r="L1438" s="259"/>
      <c r="M1438" s="260"/>
      <c r="N1438" s="261"/>
      <c r="O1438" s="261"/>
      <c r="P1438" s="261"/>
      <c r="Q1438" s="261"/>
      <c r="R1438" s="261"/>
      <c r="S1438" s="261"/>
      <c r="T1438" s="262"/>
      <c r="AT1438" s="263" t="s">
        <v>232</v>
      </c>
      <c r="AU1438" s="263" t="s">
        <v>84</v>
      </c>
      <c r="AV1438" s="14" t="s">
        <v>228</v>
      </c>
      <c r="AW1438" s="14" t="s">
        <v>35</v>
      </c>
      <c r="AX1438" s="14" t="s">
        <v>82</v>
      </c>
      <c r="AY1438" s="263" t="s">
        <v>221</v>
      </c>
    </row>
    <row r="1439" spans="2:65" s="1" customFormat="1" ht="16.5" customHeight="1">
      <c r="B1439" s="39"/>
      <c r="C1439" s="275" t="s">
        <v>1824</v>
      </c>
      <c r="D1439" s="275" t="s">
        <v>426</v>
      </c>
      <c r="E1439" s="276" t="s">
        <v>1825</v>
      </c>
      <c r="F1439" s="277" t="s">
        <v>1826</v>
      </c>
      <c r="G1439" s="278" t="s">
        <v>421</v>
      </c>
      <c r="H1439" s="279">
        <v>20</v>
      </c>
      <c r="I1439" s="280"/>
      <c r="J1439" s="281">
        <f>ROUND(I1439*H1439,2)</f>
        <v>0</v>
      </c>
      <c r="K1439" s="277" t="s">
        <v>227</v>
      </c>
      <c r="L1439" s="282"/>
      <c r="M1439" s="283" t="s">
        <v>21</v>
      </c>
      <c r="N1439" s="284" t="s">
        <v>46</v>
      </c>
      <c r="O1439" s="80"/>
      <c r="P1439" s="226">
        <f>O1439*H1439</f>
        <v>0</v>
      </c>
      <c r="Q1439" s="226">
        <v>0.04502</v>
      </c>
      <c r="R1439" s="226">
        <f>Q1439*H1439</f>
        <v>0.9004</v>
      </c>
      <c r="S1439" s="226">
        <v>0</v>
      </c>
      <c r="T1439" s="227">
        <f>S1439*H1439</f>
        <v>0</v>
      </c>
      <c r="AR1439" s="18" t="s">
        <v>460</v>
      </c>
      <c r="AT1439" s="18" t="s">
        <v>426</v>
      </c>
      <c r="AU1439" s="18" t="s">
        <v>84</v>
      </c>
      <c r="AY1439" s="18" t="s">
        <v>221</v>
      </c>
      <c r="BE1439" s="228">
        <f>IF(N1439="základní",J1439,0)</f>
        <v>0</v>
      </c>
      <c r="BF1439" s="228">
        <f>IF(N1439="snížená",J1439,0)</f>
        <v>0</v>
      </c>
      <c r="BG1439" s="228">
        <f>IF(N1439="zákl. přenesená",J1439,0)</f>
        <v>0</v>
      </c>
      <c r="BH1439" s="228">
        <f>IF(N1439="sníž. přenesená",J1439,0)</f>
        <v>0</v>
      </c>
      <c r="BI1439" s="228">
        <f>IF(N1439="nulová",J1439,0)</f>
        <v>0</v>
      </c>
      <c r="BJ1439" s="18" t="s">
        <v>82</v>
      </c>
      <c r="BK1439" s="228">
        <f>ROUND(I1439*H1439,2)</f>
        <v>0</v>
      </c>
      <c r="BL1439" s="18" t="s">
        <v>350</v>
      </c>
      <c r="BM1439" s="18" t="s">
        <v>1827</v>
      </c>
    </row>
    <row r="1440" spans="2:65" s="1" customFormat="1" ht="16.5" customHeight="1">
      <c r="B1440" s="39"/>
      <c r="C1440" s="275" t="s">
        <v>1828</v>
      </c>
      <c r="D1440" s="275" t="s">
        <v>426</v>
      </c>
      <c r="E1440" s="276" t="s">
        <v>1829</v>
      </c>
      <c r="F1440" s="277" t="s">
        <v>1830</v>
      </c>
      <c r="G1440" s="278" t="s">
        <v>421</v>
      </c>
      <c r="H1440" s="279">
        <v>20</v>
      </c>
      <c r="I1440" s="280"/>
      <c r="J1440" s="281">
        <f>ROUND(I1440*H1440,2)</f>
        <v>0</v>
      </c>
      <c r="K1440" s="277" t="s">
        <v>227</v>
      </c>
      <c r="L1440" s="282"/>
      <c r="M1440" s="283" t="s">
        <v>21</v>
      </c>
      <c r="N1440" s="284" t="s">
        <v>46</v>
      </c>
      <c r="O1440" s="80"/>
      <c r="P1440" s="226">
        <f>O1440*H1440</f>
        <v>0</v>
      </c>
      <c r="Q1440" s="226">
        <v>0.0055</v>
      </c>
      <c r="R1440" s="226">
        <f>Q1440*H1440</f>
        <v>0.10999999999999999</v>
      </c>
      <c r="S1440" s="226">
        <v>0</v>
      </c>
      <c r="T1440" s="227">
        <f>S1440*H1440</f>
        <v>0</v>
      </c>
      <c r="AR1440" s="18" t="s">
        <v>460</v>
      </c>
      <c r="AT1440" s="18" t="s">
        <v>426</v>
      </c>
      <c r="AU1440" s="18" t="s">
        <v>84</v>
      </c>
      <c r="AY1440" s="18" t="s">
        <v>221</v>
      </c>
      <c r="BE1440" s="228">
        <f>IF(N1440="základní",J1440,0)</f>
        <v>0</v>
      </c>
      <c r="BF1440" s="228">
        <f>IF(N1440="snížená",J1440,0)</f>
        <v>0</v>
      </c>
      <c r="BG1440" s="228">
        <f>IF(N1440="zákl. přenesená",J1440,0)</f>
        <v>0</v>
      </c>
      <c r="BH1440" s="228">
        <f>IF(N1440="sníž. přenesená",J1440,0)</f>
        <v>0</v>
      </c>
      <c r="BI1440" s="228">
        <f>IF(N1440="nulová",J1440,0)</f>
        <v>0</v>
      </c>
      <c r="BJ1440" s="18" t="s">
        <v>82</v>
      </c>
      <c r="BK1440" s="228">
        <f>ROUND(I1440*H1440,2)</f>
        <v>0</v>
      </c>
      <c r="BL1440" s="18" t="s">
        <v>350</v>
      </c>
      <c r="BM1440" s="18" t="s">
        <v>1831</v>
      </c>
    </row>
    <row r="1441" spans="2:65" s="1" customFormat="1" ht="16.5" customHeight="1">
      <c r="B1441" s="39"/>
      <c r="C1441" s="217" t="s">
        <v>1832</v>
      </c>
      <c r="D1441" s="217" t="s">
        <v>223</v>
      </c>
      <c r="E1441" s="218" t="s">
        <v>1833</v>
      </c>
      <c r="F1441" s="219" t="s">
        <v>1834</v>
      </c>
      <c r="G1441" s="220" t="s">
        <v>1266</v>
      </c>
      <c r="H1441" s="221">
        <v>16</v>
      </c>
      <c r="I1441" s="222"/>
      <c r="J1441" s="223">
        <f>ROUND(I1441*H1441,2)</f>
        <v>0</v>
      </c>
      <c r="K1441" s="219" t="s">
        <v>365</v>
      </c>
      <c r="L1441" s="44"/>
      <c r="M1441" s="224" t="s">
        <v>21</v>
      </c>
      <c r="N1441" s="225" t="s">
        <v>46</v>
      </c>
      <c r="O1441" s="80"/>
      <c r="P1441" s="226">
        <f>O1441*H1441</f>
        <v>0</v>
      </c>
      <c r="Q1441" s="226">
        <v>0</v>
      </c>
      <c r="R1441" s="226">
        <f>Q1441*H1441</f>
        <v>0</v>
      </c>
      <c r="S1441" s="226">
        <v>0</v>
      </c>
      <c r="T1441" s="227">
        <f>S1441*H1441</f>
        <v>0</v>
      </c>
      <c r="AR1441" s="18" t="s">
        <v>350</v>
      </c>
      <c r="AT1441" s="18" t="s">
        <v>223</v>
      </c>
      <c r="AU1441" s="18" t="s">
        <v>84</v>
      </c>
      <c r="AY1441" s="18" t="s">
        <v>221</v>
      </c>
      <c r="BE1441" s="228">
        <f>IF(N1441="základní",J1441,0)</f>
        <v>0</v>
      </c>
      <c r="BF1441" s="228">
        <f>IF(N1441="snížená",J1441,0)</f>
        <v>0</v>
      </c>
      <c r="BG1441" s="228">
        <f>IF(N1441="zákl. přenesená",J1441,0)</f>
        <v>0</v>
      </c>
      <c r="BH1441" s="228">
        <f>IF(N1441="sníž. přenesená",J1441,0)</f>
        <v>0</v>
      </c>
      <c r="BI1441" s="228">
        <f>IF(N1441="nulová",J1441,0)</f>
        <v>0</v>
      </c>
      <c r="BJ1441" s="18" t="s">
        <v>82</v>
      </c>
      <c r="BK1441" s="228">
        <f>ROUND(I1441*H1441,2)</f>
        <v>0</v>
      </c>
      <c r="BL1441" s="18" t="s">
        <v>350</v>
      </c>
      <c r="BM1441" s="18" t="s">
        <v>1835</v>
      </c>
    </row>
    <row r="1442" spans="2:51" s="12" customFormat="1" ht="12">
      <c r="B1442" s="232"/>
      <c r="C1442" s="233"/>
      <c r="D1442" s="229" t="s">
        <v>232</v>
      </c>
      <c r="E1442" s="234" t="s">
        <v>21</v>
      </c>
      <c r="F1442" s="235" t="s">
        <v>1552</v>
      </c>
      <c r="G1442" s="233"/>
      <c r="H1442" s="234" t="s">
        <v>21</v>
      </c>
      <c r="I1442" s="236"/>
      <c r="J1442" s="233"/>
      <c r="K1442" s="233"/>
      <c r="L1442" s="237"/>
      <c r="M1442" s="238"/>
      <c r="N1442" s="239"/>
      <c r="O1442" s="239"/>
      <c r="P1442" s="239"/>
      <c r="Q1442" s="239"/>
      <c r="R1442" s="239"/>
      <c r="S1442" s="239"/>
      <c r="T1442" s="240"/>
      <c r="AT1442" s="241" t="s">
        <v>232</v>
      </c>
      <c r="AU1442" s="241" t="s">
        <v>84</v>
      </c>
      <c r="AV1442" s="12" t="s">
        <v>82</v>
      </c>
      <c r="AW1442" s="12" t="s">
        <v>35</v>
      </c>
      <c r="AX1442" s="12" t="s">
        <v>75</v>
      </c>
      <c r="AY1442" s="241" t="s">
        <v>221</v>
      </c>
    </row>
    <row r="1443" spans="2:51" s="13" customFormat="1" ht="12">
      <c r="B1443" s="242"/>
      <c r="C1443" s="243"/>
      <c r="D1443" s="229" t="s">
        <v>232</v>
      </c>
      <c r="E1443" s="244" t="s">
        <v>21</v>
      </c>
      <c r="F1443" s="245" t="s">
        <v>228</v>
      </c>
      <c r="G1443" s="243"/>
      <c r="H1443" s="246">
        <v>4</v>
      </c>
      <c r="I1443" s="247"/>
      <c r="J1443" s="243"/>
      <c r="K1443" s="243"/>
      <c r="L1443" s="248"/>
      <c r="M1443" s="249"/>
      <c r="N1443" s="250"/>
      <c r="O1443" s="250"/>
      <c r="P1443" s="250"/>
      <c r="Q1443" s="250"/>
      <c r="R1443" s="250"/>
      <c r="S1443" s="250"/>
      <c r="T1443" s="251"/>
      <c r="AT1443" s="252" t="s">
        <v>232</v>
      </c>
      <c r="AU1443" s="252" t="s">
        <v>84</v>
      </c>
      <c r="AV1443" s="13" t="s">
        <v>84</v>
      </c>
      <c r="AW1443" s="13" t="s">
        <v>35</v>
      </c>
      <c r="AX1443" s="13" t="s">
        <v>75</v>
      </c>
      <c r="AY1443" s="252" t="s">
        <v>221</v>
      </c>
    </row>
    <row r="1444" spans="2:51" s="12" customFormat="1" ht="12">
      <c r="B1444" s="232"/>
      <c r="C1444" s="233"/>
      <c r="D1444" s="229" t="s">
        <v>232</v>
      </c>
      <c r="E1444" s="234" t="s">
        <v>21</v>
      </c>
      <c r="F1444" s="235" t="s">
        <v>1554</v>
      </c>
      <c r="G1444" s="233"/>
      <c r="H1444" s="234" t="s">
        <v>21</v>
      </c>
      <c r="I1444" s="236"/>
      <c r="J1444" s="233"/>
      <c r="K1444" s="233"/>
      <c r="L1444" s="237"/>
      <c r="M1444" s="238"/>
      <c r="N1444" s="239"/>
      <c r="O1444" s="239"/>
      <c r="P1444" s="239"/>
      <c r="Q1444" s="239"/>
      <c r="R1444" s="239"/>
      <c r="S1444" s="239"/>
      <c r="T1444" s="240"/>
      <c r="AT1444" s="241" t="s">
        <v>232</v>
      </c>
      <c r="AU1444" s="241" t="s">
        <v>84</v>
      </c>
      <c r="AV1444" s="12" t="s">
        <v>82</v>
      </c>
      <c r="AW1444" s="12" t="s">
        <v>35</v>
      </c>
      <c r="AX1444" s="12" t="s">
        <v>75</v>
      </c>
      <c r="AY1444" s="241" t="s">
        <v>221</v>
      </c>
    </row>
    <row r="1445" spans="2:51" s="13" customFormat="1" ht="12">
      <c r="B1445" s="242"/>
      <c r="C1445" s="243"/>
      <c r="D1445" s="229" t="s">
        <v>232</v>
      </c>
      <c r="E1445" s="244" t="s">
        <v>21</v>
      </c>
      <c r="F1445" s="245" t="s">
        <v>305</v>
      </c>
      <c r="G1445" s="243"/>
      <c r="H1445" s="246">
        <v>12</v>
      </c>
      <c r="I1445" s="247"/>
      <c r="J1445" s="243"/>
      <c r="K1445" s="243"/>
      <c r="L1445" s="248"/>
      <c r="M1445" s="249"/>
      <c r="N1445" s="250"/>
      <c r="O1445" s="250"/>
      <c r="P1445" s="250"/>
      <c r="Q1445" s="250"/>
      <c r="R1445" s="250"/>
      <c r="S1445" s="250"/>
      <c r="T1445" s="251"/>
      <c r="AT1445" s="252" t="s">
        <v>232</v>
      </c>
      <c r="AU1445" s="252" t="s">
        <v>84</v>
      </c>
      <c r="AV1445" s="13" t="s">
        <v>84</v>
      </c>
      <c r="AW1445" s="13" t="s">
        <v>35</v>
      </c>
      <c r="AX1445" s="13" t="s">
        <v>75</v>
      </c>
      <c r="AY1445" s="252" t="s">
        <v>221</v>
      </c>
    </row>
    <row r="1446" spans="2:51" s="14" customFormat="1" ht="12">
      <c r="B1446" s="253"/>
      <c r="C1446" s="254"/>
      <c r="D1446" s="229" t="s">
        <v>232</v>
      </c>
      <c r="E1446" s="255" t="s">
        <v>21</v>
      </c>
      <c r="F1446" s="256" t="s">
        <v>235</v>
      </c>
      <c r="G1446" s="254"/>
      <c r="H1446" s="257">
        <v>16</v>
      </c>
      <c r="I1446" s="258"/>
      <c r="J1446" s="254"/>
      <c r="K1446" s="254"/>
      <c r="L1446" s="259"/>
      <c r="M1446" s="260"/>
      <c r="N1446" s="261"/>
      <c r="O1446" s="261"/>
      <c r="P1446" s="261"/>
      <c r="Q1446" s="261"/>
      <c r="R1446" s="261"/>
      <c r="S1446" s="261"/>
      <c r="T1446" s="262"/>
      <c r="AT1446" s="263" t="s">
        <v>232</v>
      </c>
      <c r="AU1446" s="263" t="s">
        <v>84</v>
      </c>
      <c r="AV1446" s="14" t="s">
        <v>228</v>
      </c>
      <c r="AW1446" s="14" t="s">
        <v>35</v>
      </c>
      <c r="AX1446" s="14" t="s">
        <v>82</v>
      </c>
      <c r="AY1446" s="263" t="s">
        <v>221</v>
      </c>
    </row>
    <row r="1447" spans="2:65" s="1" customFormat="1" ht="16.5" customHeight="1">
      <c r="B1447" s="39"/>
      <c r="C1447" s="217" t="s">
        <v>1836</v>
      </c>
      <c r="D1447" s="217" t="s">
        <v>223</v>
      </c>
      <c r="E1447" s="218" t="s">
        <v>1837</v>
      </c>
      <c r="F1447" s="219" t="s">
        <v>1838</v>
      </c>
      <c r="G1447" s="220" t="s">
        <v>1266</v>
      </c>
      <c r="H1447" s="221">
        <v>1</v>
      </c>
      <c r="I1447" s="222"/>
      <c r="J1447" s="223">
        <f>ROUND(I1447*H1447,2)</f>
        <v>0</v>
      </c>
      <c r="K1447" s="219" t="s">
        <v>365</v>
      </c>
      <c r="L1447" s="44"/>
      <c r="M1447" s="224" t="s">
        <v>21</v>
      </c>
      <c r="N1447" s="225" t="s">
        <v>46</v>
      </c>
      <c r="O1447" s="80"/>
      <c r="P1447" s="226">
        <f>O1447*H1447</f>
        <v>0</v>
      </c>
      <c r="Q1447" s="226">
        <v>0</v>
      </c>
      <c r="R1447" s="226">
        <f>Q1447*H1447</f>
        <v>0</v>
      </c>
      <c r="S1447" s="226">
        <v>0</v>
      </c>
      <c r="T1447" s="227">
        <f>S1447*H1447</f>
        <v>0</v>
      </c>
      <c r="AR1447" s="18" t="s">
        <v>350</v>
      </c>
      <c r="AT1447" s="18" t="s">
        <v>223</v>
      </c>
      <c r="AU1447" s="18" t="s">
        <v>84</v>
      </c>
      <c r="AY1447" s="18" t="s">
        <v>221</v>
      </c>
      <c r="BE1447" s="228">
        <f>IF(N1447="základní",J1447,0)</f>
        <v>0</v>
      </c>
      <c r="BF1447" s="228">
        <f>IF(N1447="snížená",J1447,0)</f>
        <v>0</v>
      </c>
      <c r="BG1447" s="228">
        <f>IF(N1447="zákl. přenesená",J1447,0)</f>
        <v>0</v>
      </c>
      <c r="BH1447" s="228">
        <f>IF(N1447="sníž. přenesená",J1447,0)</f>
        <v>0</v>
      </c>
      <c r="BI1447" s="228">
        <f>IF(N1447="nulová",J1447,0)</f>
        <v>0</v>
      </c>
      <c r="BJ1447" s="18" t="s">
        <v>82</v>
      </c>
      <c r="BK1447" s="228">
        <f>ROUND(I1447*H1447,2)</f>
        <v>0</v>
      </c>
      <c r="BL1447" s="18" t="s">
        <v>350</v>
      </c>
      <c r="BM1447" s="18" t="s">
        <v>1839</v>
      </c>
    </row>
    <row r="1448" spans="2:65" s="1" customFormat="1" ht="22.5" customHeight="1">
      <c r="B1448" s="39"/>
      <c r="C1448" s="217" t="s">
        <v>1840</v>
      </c>
      <c r="D1448" s="217" t="s">
        <v>223</v>
      </c>
      <c r="E1448" s="218" t="s">
        <v>1841</v>
      </c>
      <c r="F1448" s="219" t="s">
        <v>1842</v>
      </c>
      <c r="G1448" s="220" t="s">
        <v>295</v>
      </c>
      <c r="H1448" s="221">
        <v>3.852</v>
      </c>
      <c r="I1448" s="222"/>
      <c r="J1448" s="223">
        <f>ROUND(I1448*H1448,2)</f>
        <v>0</v>
      </c>
      <c r="K1448" s="219" t="s">
        <v>227</v>
      </c>
      <c r="L1448" s="44"/>
      <c r="M1448" s="224" t="s">
        <v>21</v>
      </c>
      <c r="N1448" s="225" t="s">
        <v>46</v>
      </c>
      <c r="O1448" s="80"/>
      <c r="P1448" s="226">
        <f>O1448*H1448</f>
        <v>0</v>
      </c>
      <c r="Q1448" s="226">
        <v>0</v>
      </c>
      <c r="R1448" s="226">
        <f>Q1448*H1448</f>
        <v>0</v>
      </c>
      <c r="S1448" s="226">
        <v>0</v>
      </c>
      <c r="T1448" s="227">
        <f>S1448*H1448</f>
        <v>0</v>
      </c>
      <c r="AR1448" s="18" t="s">
        <v>350</v>
      </c>
      <c r="AT1448" s="18" t="s">
        <v>223</v>
      </c>
      <c r="AU1448" s="18" t="s">
        <v>84</v>
      </c>
      <c r="AY1448" s="18" t="s">
        <v>221</v>
      </c>
      <c r="BE1448" s="228">
        <f>IF(N1448="základní",J1448,0)</f>
        <v>0</v>
      </c>
      <c r="BF1448" s="228">
        <f>IF(N1448="snížená",J1448,0)</f>
        <v>0</v>
      </c>
      <c r="BG1448" s="228">
        <f>IF(N1448="zákl. přenesená",J1448,0)</f>
        <v>0</v>
      </c>
      <c r="BH1448" s="228">
        <f>IF(N1448="sníž. přenesená",J1448,0)</f>
        <v>0</v>
      </c>
      <c r="BI1448" s="228">
        <f>IF(N1448="nulová",J1448,0)</f>
        <v>0</v>
      </c>
      <c r="BJ1448" s="18" t="s">
        <v>82</v>
      </c>
      <c r="BK1448" s="228">
        <f>ROUND(I1448*H1448,2)</f>
        <v>0</v>
      </c>
      <c r="BL1448" s="18" t="s">
        <v>350</v>
      </c>
      <c r="BM1448" s="18" t="s">
        <v>1843</v>
      </c>
    </row>
    <row r="1449" spans="2:47" s="1" customFormat="1" ht="12">
      <c r="B1449" s="39"/>
      <c r="C1449" s="40"/>
      <c r="D1449" s="229" t="s">
        <v>230</v>
      </c>
      <c r="E1449" s="40"/>
      <c r="F1449" s="230" t="s">
        <v>1844</v>
      </c>
      <c r="G1449" s="40"/>
      <c r="H1449" s="40"/>
      <c r="I1449" s="144"/>
      <c r="J1449" s="40"/>
      <c r="K1449" s="40"/>
      <c r="L1449" s="44"/>
      <c r="M1449" s="231"/>
      <c r="N1449" s="80"/>
      <c r="O1449" s="80"/>
      <c r="P1449" s="80"/>
      <c r="Q1449" s="80"/>
      <c r="R1449" s="80"/>
      <c r="S1449" s="80"/>
      <c r="T1449" s="81"/>
      <c r="AT1449" s="18" t="s">
        <v>230</v>
      </c>
      <c r="AU1449" s="18" t="s">
        <v>84</v>
      </c>
    </row>
    <row r="1450" spans="2:63" s="11" customFormat="1" ht="22.8" customHeight="1">
      <c r="B1450" s="201"/>
      <c r="C1450" s="202"/>
      <c r="D1450" s="203" t="s">
        <v>74</v>
      </c>
      <c r="E1450" s="215" t="s">
        <v>1845</v>
      </c>
      <c r="F1450" s="215" t="s">
        <v>1846</v>
      </c>
      <c r="G1450" s="202"/>
      <c r="H1450" s="202"/>
      <c r="I1450" s="205"/>
      <c r="J1450" s="216">
        <f>BK1450</f>
        <v>0</v>
      </c>
      <c r="K1450" s="202"/>
      <c r="L1450" s="207"/>
      <c r="M1450" s="208"/>
      <c r="N1450" s="209"/>
      <c r="O1450" s="209"/>
      <c r="P1450" s="210">
        <f>SUM(P1451:P1480)</f>
        <v>0</v>
      </c>
      <c r="Q1450" s="209"/>
      <c r="R1450" s="210">
        <f>SUM(R1451:R1480)</f>
        <v>2.4071652000000006</v>
      </c>
      <c r="S1450" s="209"/>
      <c r="T1450" s="211">
        <f>SUM(T1451:T1480)</f>
        <v>0</v>
      </c>
      <c r="AR1450" s="212" t="s">
        <v>84</v>
      </c>
      <c r="AT1450" s="213" t="s">
        <v>74</v>
      </c>
      <c r="AU1450" s="213" t="s">
        <v>82</v>
      </c>
      <c r="AY1450" s="212" t="s">
        <v>221</v>
      </c>
      <c r="BK1450" s="214">
        <f>SUM(BK1451:BK1480)</f>
        <v>0</v>
      </c>
    </row>
    <row r="1451" spans="2:65" s="1" customFormat="1" ht="16.5" customHeight="1">
      <c r="B1451" s="39"/>
      <c r="C1451" s="217" t="s">
        <v>1847</v>
      </c>
      <c r="D1451" s="217" t="s">
        <v>223</v>
      </c>
      <c r="E1451" s="218" t="s">
        <v>1848</v>
      </c>
      <c r="F1451" s="219" t="s">
        <v>1849</v>
      </c>
      <c r="G1451" s="220" t="s">
        <v>903</v>
      </c>
      <c r="H1451" s="221">
        <v>1</v>
      </c>
      <c r="I1451" s="222"/>
      <c r="J1451" s="223">
        <f>ROUND(I1451*H1451,2)</f>
        <v>0</v>
      </c>
      <c r="K1451" s="219" t="s">
        <v>365</v>
      </c>
      <c r="L1451" s="44"/>
      <c r="M1451" s="224" t="s">
        <v>21</v>
      </c>
      <c r="N1451" s="225" t="s">
        <v>46</v>
      </c>
      <c r="O1451" s="80"/>
      <c r="P1451" s="226">
        <f>O1451*H1451</f>
        <v>0</v>
      </c>
      <c r="Q1451" s="226">
        <v>0</v>
      </c>
      <c r="R1451" s="226">
        <f>Q1451*H1451</f>
        <v>0</v>
      </c>
      <c r="S1451" s="226">
        <v>0</v>
      </c>
      <c r="T1451" s="227">
        <f>S1451*H1451</f>
        <v>0</v>
      </c>
      <c r="AR1451" s="18" t="s">
        <v>350</v>
      </c>
      <c r="AT1451" s="18" t="s">
        <v>223</v>
      </c>
      <c r="AU1451" s="18" t="s">
        <v>84</v>
      </c>
      <c r="AY1451" s="18" t="s">
        <v>221</v>
      </c>
      <c r="BE1451" s="228">
        <f>IF(N1451="základní",J1451,0)</f>
        <v>0</v>
      </c>
      <c r="BF1451" s="228">
        <f>IF(N1451="snížená",J1451,0)</f>
        <v>0</v>
      </c>
      <c r="BG1451" s="228">
        <f>IF(N1451="zákl. přenesená",J1451,0)</f>
        <v>0</v>
      </c>
      <c r="BH1451" s="228">
        <f>IF(N1451="sníž. přenesená",J1451,0)</f>
        <v>0</v>
      </c>
      <c r="BI1451" s="228">
        <f>IF(N1451="nulová",J1451,0)</f>
        <v>0</v>
      </c>
      <c r="BJ1451" s="18" t="s">
        <v>82</v>
      </c>
      <c r="BK1451" s="228">
        <f>ROUND(I1451*H1451,2)</f>
        <v>0</v>
      </c>
      <c r="BL1451" s="18" t="s">
        <v>350</v>
      </c>
      <c r="BM1451" s="18" t="s">
        <v>1850</v>
      </c>
    </row>
    <row r="1452" spans="2:65" s="1" customFormat="1" ht="16.5" customHeight="1">
      <c r="B1452" s="39"/>
      <c r="C1452" s="217" t="s">
        <v>1851</v>
      </c>
      <c r="D1452" s="217" t="s">
        <v>223</v>
      </c>
      <c r="E1452" s="218" t="s">
        <v>1852</v>
      </c>
      <c r="F1452" s="219" t="s">
        <v>1853</v>
      </c>
      <c r="G1452" s="220" t="s">
        <v>903</v>
      </c>
      <c r="H1452" s="221">
        <v>1</v>
      </c>
      <c r="I1452" s="222"/>
      <c r="J1452" s="223">
        <f>ROUND(I1452*H1452,2)</f>
        <v>0</v>
      </c>
      <c r="K1452" s="219" t="s">
        <v>365</v>
      </c>
      <c r="L1452" s="44"/>
      <c r="M1452" s="224" t="s">
        <v>21</v>
      </c>
      <c r="N1452" s="225" t="s">
        <v>46</v>
      </c>
      <c r="O1452" s="80"/>
      <c r="P1452" s="226">
        <f>O1452*H1452</f>
        <v>0</v>
      </c>
      <c r="Q1452" s="226">
        <v>0</v>
      </c>
      <c r="R1452" s="226">
        <f>Q1452*H1452</f>
        <v>0</v>
      </c>
      <c r="S1452" s="226">
        <v>0</v>
      </c>
      <c r="T1452" s="227">
        <f>S1452*H1452</f>
        <v>0</v>
      </c>
      <c r="AR1452" s="18" t="s">
        <v>350</v>
      </c>
      <c r="AT1452" s="18" t="s">
        <v>223</v>
      </c>
      <c r="AU1452" s="18" t="s">
        <v>84</v>
      </c>
      <c r="AY1452" s="18" t="s">
        <v>221</v>
      </c>
      <c r="BE1452" s="228">
        <f>IF(N1452="základní",J1452,0)</f>
        <v>0</v>
      </c>
      <c r="BF1452" s="228">
        <f>IF(N1452="snížená",J1452,0)</f>
        <v>0</v>
      </c>
      <c r="BG1452" s="228">
        <f>IF(N1452="zákl. přenesená",J1452,0)</f>
        <v>0</v>
      </c>
      <c r="BH1452" s="228">
        <f>IF(N1452="sníž. přenesená",J1452,0)</f>
        <v>0</v>
      </c>
      <c r="BI1452" s="228">
        <f>IF(N1452="nulová",J1452,0)</f>
        <v>0</v>
      </c>
      <c r="BJ1452" s="18" t="s">
        <v>82</v>
      </c>
      <c r="BK1452" s="228">
        <f>ROUND(I1452*H1452,2)</f>
        <v>0</v>
      </c>
      <c r="BL1452" s="18" t="s">
        <v>350</v>
      </c>
      <c r="BM1452" s="18" t="s">
        <v>1854</v>
      </c>
    </row>
    <row r="1453" spans="2:65" s="1" customFormat="1" ht="16.5" customHeight="1">
      <c r="B1453" s="39"/>
      <c r="C1453" s="217" t="s">
        <v>1855</v>
      </c>
      <c r="D1453" s="217" t="s">
        <v>223</v>
      </c>
      <c r="E1453" s="218" t="s">
        <v>1856</v>
      </c>
      <c r="F1453" s="219" t="s">
        <v>1857</v>
      </c>
      <c r="G1453" s="220" t="s">
        <v>903</v>
      </c>
      <c r="H1453" s="221">
        <v>1</v>
      </c>
      <c r="I1453" s="222"/>
      <c r="J1453" s="223">
        <f>ROUND(I1453*H1453,2)</f>
        <v>0</v>
      </c>
      <c r="K1453" s="219" t="s">
        <v>365</v>
      </c>
      <c r="L1453" s="44"/>
      <c r="M1453" s="224" t="s">
        <v>21</v>
      </c>
      <c r="N1453" s="225" t="s">
        <v>46</v>
      </c>
      <c r="O1453" s="80"/>
      <c r="P1453" s="226">
        <f>O1453*H1453</f>
        <v>0</v>
      </c>
      <c r="Q1453" s="226">
        <v>0</v>
      </c>
      <c r="R1453" s="226">
        <f>Q1453*H1453</f>
        <v>0</v>
      </c>
      <c r="S1453" s="226">
        <v>0</v>
      </c>
      <c r="T1453" s="227">
        <f>S1453*H1453</f>
        <v>0</v>
      </c>
      <c r="AR1453" s="18" t="s">
        <v>350</v>
      </c>
      <c r="AT1453" s="18" t="s">
        <v>223</v>
      </c>
      <c r="AU1453" s="18" t="s">
        <v>84</v>
      </c>
      <c r="AY1453" s="18" t="s">
        <v>221</v>
      </c>
      <c r="BE1453" s="228">
        <f>IF(N1453="základní",J1453,0)</f>
        <v>0</v>
      </c>
      <c r="BF1453" s="228">
        <f>IF(N1453="snížená",J1453,0)</f>
        <v>0</v>
      </c>
      <c r="BG1453" s="228">
        <f>IF(N1453="zákl. přenesená",J1453,0)</f>
        <v>0</v>
      </c>
      <c r="BH1453" s="228">
        <f>IF(N1453="sníž. přenesená",J1453,0)</f>
        <v>0</v>
      </c>
      <c r="BI1453" s="228">
        <f>IF(N1453="nulová",J1453,0)</f>
        <v>0</v>
      </c>
      <c r="BJ1453" s="18" t="s">
        <v>82</v>
      </c>
      <c r="BK1453" s="228">
        <f>ROUND(I1453*H1453,2)</f>
        <v>0</v>
      </c>
      <c r="BL1453" s="18" t="s">
        <v>350</v>
      </c>
      <c r="BM1453" s="18" t="s">
        <v>1858</v>
      </c>
    </row>
    <row r="1454" spans="2:65" s="1" customFormat="1" ht="16.5" customHeight="1">
      <c r="B1454" s="39"/>
      <c r="C1454" s="217" t="s">
        <v>1859</v>
      </c>
      <c r="D1454" s="217" t="s">
        <v>223</v>
      </c>
      <c r="E1454" s="218" t="s">
        <v>1860</v>
      </c>
      <c r="F1454" s="219" t="s">
        <v>1861</v>
      </c>
      <c r="G1454" s="220" t="s">
        <v>730</v>
      </c>
      <c r="H1454" s="221">
        <v>56.44</v>
      </c>
      <c r="I1454" s="222"/>
      <c r="J1454" s="223">
        <f>ROUND(I1454*H1454,2)</f>
        <v>0</v>
      </c>
      <c r="K1454" s="219" t="s">
        <v>227</v>
      </c>
      <c r="L1454" s="44"/>
      <c r="M1454" s="224" t="s">
        <v>21</v>
      </c>
      <c r="N1454" s="225" t="s">
        <v>46</v>
      </c>
      <c r="O1454" s="80"/>
      <c r="P1454" s="226">
        <f>O1454*H1454</f>
        <v>0</v>
      </c>
      <c r="Q1454" s="226">
        <v>8E-05</v>
      </c>
      <c r="R1454" s="226">
        <f>Q1454*H1454</f>
        <v>0.0045152000000000005</v>
      </c>
      <c r="S1454" s="226">
        <v>0</v>
      </c>
      <c r="T1454" s="227">
        <f>S1454*H1454</f>
        <v>0</v>
      </c>
      <c r="AR1454" s="18" t="s">
        <v>350</v>
      </c>
      <c r="AT1454" s="18" t="s">
        <v>223</v>
      </c>
      <c r="AU1454" s="18" t="s">
        <v>84</v>
      </c>
      <c r="AY1454" s="18" t="s">
        <v>221</v>
      </c>
      <c r="BE1454" s="228">
        <f>IF(N1454="základní",J1454,0)</f>
        <v>0</v>
      </c>
      <c r="BF1454" s="228">
        <f>IF(N1454="snížená",J1454,0)</f>
        <v>0</v>
      </c>
      <c r="BG1454" s="228">
        <f>IF(N1454="zákl. přenesená",J1454,0)</f>
        <v>0</v>
      </c>
      <c r="BH1454" s="228">
        <f>IF(N1454="sníž. přenesená",J1454,0)</f>
        <v>0</v>
      </c>
      <c r="BI1454" s="228">
        <f>IF(N1454="nulová",J1454,0)</f>
        <v>0</v>
      </c>
      <c r="BJ1454" s="18" t="s">
        <v>82</v>
      </c>
      <c r="BK1454" s="228">
        <f>ROUND(I1454*H1454,2)</f>
        <v>0</v>
      </c>
      <c r="BL1454" s="18" t="s">
        <v>350</v>
      </c>
      <c r="BM1454" s="18" t="s">
        <v>1862</v>
      </c>
    </row>
    <row r="1455" spans="2:47" s="1" customFormat="1" ht="12">
      <c r="B1455" s="39"/>
      <c r="C1455" s="40"/>
      <c r="D1455" s="229" t="s">
        <v>230</v>
      </c>
      <c r="E1455" s="40"/>
      <c r="F1455" s="230" t="s">
        <v>1863</v>
      </c>
      <c r="G1455" s="40"/>
      <c r="H1455" s="40"/>
      <c r="I1455" s="144"/>
      <c r="J1455" s="40"/>
      <c r="K1455" s="40"/>
      <c r="L1455" s="44"/>
      <c r="M1455" s="231"/>
      <c r="N1455" s="80"/>
      <c r="O1455" s="80"/>
      <c r="P1455" s="80"/>
      <c r="Q1455" s="80"/>
      <c r="R1455" s="80"/>
      <c r="S1455" s="80"/>
      <c r="T1455" s="81"/>
      <c r="AT1455" s="18" t="s">
        <v>230</v>
      </c>
      <c r="AU1455" s="18" t="s">
        <v>84</v>
      </c>
    </row>
    <row r="1456" spans="2:51" s="12" customFormat="1" ht="12">
      <c r="B1456" s="232"/>
      <c r="C1456" s="233"/>
      <c r="D1456" s="229" t="s">
        <v>232</v>
      </c>
      <c r="E1456" s="234" t="s">
        <v>21</v>
      </c>
      <c r="F1456" s="235" t="s">
        <v>1864</v>
      </c>
      <c r="G1456" s="233"/>
      <c r="H1456" s="234" t="s">
        <v>21</v>
      </c>
      <c r="I1456" s="236"/>
      <c r="J1456" s="233"/>
      <c r="K1456" s="233"/>
      <c r="L1456" s="237"/>
      <c r="M1456" s="238"/>
      <c r="N1456" s="239"/>
      <c r="O1456" s="239"/>
      <c r="P1456" s="239"/>
      <c r="Q1456" s="239"/>
      <c r="R1456" s="239"/>
      <c r="S1456" s="239"/>
      <c r="T1456" s="240"/>
      <c r="AT1456" s="241" t="s">
        <v>232</v>
      </c>
      <c r="AU1456" s="241" t="s">
        <v>84</v>
      </c>
      <c r="AV1456" s="12" t="s">
        <v>82</v>
      </c>
      <c r="AW1456" s="12" t="s">
        <v>35</v>
      </c>
      <c r="AX1456" s="12" t="s">
        <v>75</v>
      </c>
      <c r="AY1456" s="241" t="s">
        <v>221</v>
      </c>
    </row>
    <row r="1457" spans="2:51" s="13" customFormat="1" ht="12">
      <c r="B1457" s="242"/>
      <c r="C1457" s="243"/>
      <c r="D1457" s="229" t="s">
        <v>232</v>
      </c>
      <c r="E1457" s="244" t="s">
        <v>21</v>
      </c>
      <c r="F1457" s="245" t="s">
        <v>1865</v>
      </c>
      <c r="G1457" s="243"/>
      <c r="H1457" s="246">
        <v>7.3</v>
      </c>
      <c r="I1457" s="247"/>
      <c r="J1457" s="243"/>
      <c r="K1457" s="243"/>
      <c r="L1457" s="248"/>
      <c r="M1457" s="249"/>
      <c r="N1457" s="250"/>
      <c r="O1457" s="250"/>
      <c r="P1457" s="250"/>
      <c r="Q1457" s="250"/>
      <c r="R1457" s="250"/>
      <c r="S1457" s="250"/>
      <c r="T1457" s="251"/>
      <c r="AT1457" s="252" t="s">
        <v>232</v>
      </c>
      <c r="AU1457" s="252" t="s">
        <v>84</v>
      </c>
      <c r="AV1457" s="13" t="s">
        <v>84</v>
      </c>
      <c r="AW1457" s="13" t="s">
        <v>35</v>
      </c>
      <c r="AX1457" s="13" t="s">
        <v>75</v>
      </c>
      <c r="AY1457" s="252" t="s">
        <v>221</v>
      </c>
    </row>
    <row r="1458" spans="2:51" s="12" customFormat="1" ht="12">
      <c r="B1458" s="232"/>
      <c r="C1458" s="233"/>
      <c r="D1458" s="229" t="s">
        <v>232</v>
      </c>
      <c r="E1458" s="234" t="s">
        <v>21</v>
      </c>
      <c r="F1458" s="235" t="s">
        <v>1866</v>
      </c>
      <c r="G1458" s="233"/>
      <c r="H1458" s="234" t="s">
        <v>21</v>
      </c>
      <c r="I1458" s="236"/>
      <c r="J1458" s="233"/>
      <c r="K1458" s="233"/>
      <c r="L1458" s="237"/>
      <c r="M1458" s="238"/>
      <c r="N1458" s="239"/>
      <c r="O1458" s="239"/>
      <c r="P1458" s="239"/>
      <c r="Q1458" s="239"/>
      <c r="R1458" s="239"/>
      <c r="S1458" s="239"/>
      <c r="T1458" s="240"/>
      <c r="AT1458" s="241" t="s">
        <v>232</v>
      </c>
      <c r="AU1458" s="241" t="s">
        <v>84</v>
      </c>
      <c r="AV1458" s="12" t="s">
        <v>82</v>
      </c>
      <c r="AW1458" s="12" t="s">
        <v>35</v>
      </c>
      <c r="AX1458" s="12" t="s">
        <v>75</v>
      </c>
      <c r="AY1458" s="241" t="s">
        <v>221</v>
      </c>
    </row>
    <row r="1459" spans="2:51" s="13" customFormat="1" ht="12">
      <c r="B1459" s="242"/>
      <c r="C1459" s="243"/>
      <c r="D1459" s="229" t="s">
        <v>232</v>
      </c>
      <c r="E1459" s="244" t="s">
        <v>21</v>
      </c>
      <c r="F1459" s="245" t="s">
        <v>1867</v>
      </c>
      <c r="G1459" s="243"/>
      <c r="H1459" s="246">
        <v>11.4</v>
      </c>
      <c r="I1459" s="247"/>
      <c r="J1459" s="243"/>
      <c r="K1459" s="243"/>
      <c r="L1459" s="248"/>
      <c r="M1459" s="249"/>
      <c r="N1459" s="250"/>
      <c r="O1459" s="250"/>
      <c r="P1459" s="250"/>
      <c r="Q1459" s="250"/>
      <c r="R1459" s="250"/>
      <c r="S1459" s="250"/>
      <c r="T1459" s="251"/>
      <c r="AT1459" s="252" t="s">
        <v>232</v>
      </c>
      <c r="AU1459" s="252" t="s">
        <v>84</v>
      </c>
      <c r="AV1459" s="13" t="s">
        <v>84</v>
      </c>
      <c r="AW1459" s="13" t="s">
        <v>35</v>
      </c>
      <c r="AX1459" s="13" t="s">
        <v>75</v>
      </c>
      <c r="AY1459" s="252" t="s">
        <v>221</v>
      </c>
    </row>
    <row r="1460" spans="2:51" s="12" customFormat="1" ht="12">
      <c r="B1460" s="232"/>
      <c r="C1460" s="233"/>
      <c r="D1460" s="229" t="s">
        <v>232</v>
      </c>
      <c r="E1460" s="234" t="s">
        <v>21</v>
      </c>
      <c r="F1460" s="235" t="s">
        <v>1868</v>
      </c>
      <c r="G1460" s="233"/>
      <c r="H1460" s="234" t="s">
        <v>21</v>
      </c>
      <c r="I1460" s="236"/>
      <c r="J1460" s="233"/>
      <c r="K1460" s="233"/>
      <c r="L1460" s="237"/>
      <c r="M1460" s="238"/>
      <c r="N1460" s="239"/>
      <c r="O1460" s="239"/>
      <c r="P1460" s="239"/>
      <c r="Q1460" s="239"/>
      <c r="R1460" s="239"/>
      <c r="S1460" s="239"/>
      <c r="T1460" s="240"/>
      <c r="AT1460" s="241" t="s">
        <v>232</v>
      </c>
      <c r="AU1460" s="241" t="s">
        <v>84</v>
      </c>
      <c r="AV1460" s="12" t="s">
        <v>82</v>
      </c>
      <c r="AW1460" s="12" t="s">
        <v>35</v>
      </c>
      <c r="AX1460" s="12" t="s">
        <v>75</v>
      </c>
      <c r="AY1460" s="241" t="s">
        <v>221</v>
      </c>
    </row>
    <row r="1461" spans="2:51" s="13" customFormat="1" ht="12">
      <c r="B1461" s="242"/>
      <c r="C1461" s="243"/>
      <c r="D1461" s="229" t="s">
        <v>232</v>
      </c>
      <c r="E1461" s="244" t="s">
        <v>21</v>
      </c>
      <c r="F1461" s="245" t="s">
        <v>1869</v>
      </c>
      <c r="G1461" s="243"/>
      <c r="H1461" s="246">
        <v>8</v>
      </c>
      <c r="I1461" s="247"/>
      <c r="J1461" s="243"/>
      <c r="K1461" s="243"/>
      <c r="L1461" s="248"/>
      <c r="M1461" s="249"/>
      <c r="N1461" s="250"/>
      <c r="O1461" s="250"/>
      <c r="P1461" s="250"/>
      <c r="Q1461" s="250"/>
      <c r="R1461" s="250"/>
      <c r="S1461" s="250"/>
      <c r="T1461" s="251"/>
      <c r="AT1461" s="252" t="s">
        <v>232</v>
      </c>
      <c r="AU1461" s="252" t="s">
        <v>84</v>
      </c>
      <c r="AV1461" s="13" t="s">
        <v>84</v>
      </c>
      <c r="AW1461" s="13" t="s">
        <v>35</v>
      </c>
      <c r="AX1461" s="13" t="s">
        <v>75</v>
      </c>
      <c r="AY1461" s="252" t="s">
        <v>221</v>
      </c>
    </row>
    <row r="1462" spans="2:51" s="13" customFormat="1" ht="12">
      <c r="B1462" s="242"/>
      <c r="C1462" s="243"/>
      <c r="D1462" s="229" t="s">
        <v>232</v>
      </c>
      <c r="E1462" s="244" t="s">
        <v>21</v>
      </c>
      <c r="F1462" s="245" t="s">
        <v>1870</v>
      </c>
      <c r="G1462" s="243"/>
      <c r="H1462" s="246">
        <v>11.06</v>
      </c>
      <c r="I1462" s="247"/>
      <c r="J1462" s="243"/>
      <c r="K1462" s="243"/>
      <c r="L1462" s="248"/>
      <c r="M1462" s="249"/>
      <c r="N1462" s="250"/>
      <c r="O1462" s="250"/>
      <c r="P1462" s="250"/>
      <c r="Q1462" s="250"/>
      <c r="R1462" s="250"/>
      <c r="S1462" s="250"/>
      <c r="T1462" s="251"/>
      <c r="AT1462" s="252" t="s">
        <v>232</v>
      </c>
      <c r="AU1462" s="252" t="s">
        <v>84</v>
      </c>
      <c r="AV1462" s="13" t="s">
        <v>84</v>
      </c>
      <c r="AW1462" s="13" t="s">
        <v>35</v>
      </c>
      <c r="AX1462" s="13" t="s">
        <v>75</v>
      </c>
      <c r="AY1462" s="252" t="s">
        <v>221</v>
      </c>
    </row>
    <row r="1463" spans="2:51" s="12" customFormat="1" ht="12">
      <c r="B1463" s="232"/>
      <c r="C1463" s="233"/>
      <c r="D1463" s="229" t="s">
        <v>232</v>
      </c>
      <c r="E1463" s="234" t="s">
        <v>21</v>
      </c>
      <c r="F1463" s="235" t="s">
        <v>1871</v>
      </c>
      <c r="G1463" s="233"/>
      <c r="H1463" s="234" t="s">
        <v>21</v>
      </c>
      <c r="I1463" s="236"/>
      <c r="J1463" s="233"/>
      <c r="K1463" s="233"/>
      <c r="L1463" s="237"/>
      <c r="M1463" s="238"/>
      <c r="N1463" s="239"/>
      <c r="O1463" s="239"/>
      <c r="P1463" s="239"/>
      <c r="Q1463" s="239"/>
      <c r="R1463" s="239"/>
      <c r="S1463" s="239"/>
      <c r="T1463" s="240"/>
      <c r="AT1463" s="241" t="s">
        <v>232</v>
      </c>
      <c r="AU1463" s="241" t="s">
        <v>84</v>
      </c>
      <c r="AV1463" s="12" t="s">
        <v>82</v>
      </c>
      <c r="AW1463" s="12" t="s">
        <v>35</v>
      </c>
      <c r="AX1463" s="12" t="s">
        <v>75</v>
      </c>
      <c r="AY1463" s="241" t="s">
        <v>221</v>
      </c>
    </row>
    <row r="1464" spans="2:51" s="13" customFormat="1" ht="12">
      <c r="B1464" s="242"/>
      <c r="C1464" s="243"/>
      <c r="D1464" s="229" t="s">
        <v>232</v>
      </c>
      <c r="E1464" s="244" t="s">
        <v>21</v>
      </c>
      <c r="F1464" s="245" t="s">
        <v>1872</v>
      </c>
      <c r="G1464" s="243"/>
      <c r="H1464" s="246">
        <v>15.58</v>
      </c>
      <c r="I1464" s="247"/>
      <c r="J1464" s="243"/>
      <c r="K1464" s="243"/>
      <c r="L1464" s="248"/>
      <c r="M1464" s="249"/>
      <c r="N1464" s="250"/>
      <c r="O1464" s="250"/>
      <c r="P1464" s="250"/>
      <c r="Q1464" s="250"/>
      <c r="R1464" s="250"/>
      <c r="S1464" s="250"/>
      <c r="T1464" s="251"/>
      <c r="AT1464" s="252" t="s">
        <v>232</v>
      </c>
      <c r="AU1464" s="252" t="s">
        <v>84</v>
      </c>
      <c r="AV1464" s="13" t="s">
        <v>84</v>
      </c>
      <c r="AW1464" s="13" t="s">
        <v>35</v>
      </c>
      <c r="AX1464" s="13" t="s">
        <v>75</v>
      </c>
      <c r="AY1464" s="252" t="s">
        <v>221</v>
      </c>
    </row>
    <row r="1465" spans="2:51" s="12" customFormat="1" ht="12">
      <c r="B1465" s="232"/>
      <c r="C1465" s="233"/>
      <c r="D1465" s="229" t="s">
        <v>232</v>
      </c>
      <c r="E1465" s="234" t="s">
        <v>21</v>
      </c>
      <c r="F1465" s="235" t="s">
        <v>1873</v>
      </c>
      <c r="G1465" s="233"/>
      <c r="H1465" s="234" t="s">
        <v>21</v>
      </c>
      <c r="I1465" s="236"/>
      <c r="J1465" s="233"/>
      <c r="K1465" s="233"/>
      <c r="L1465" s="237"/>
      <c r="M1465" s="238"/>
      <c r="N1465" s="239"/>
      <c r="O1465" s="239"/>
      <c r="P1465" s="239"/>
      <c r="Q1465" s="239"/>
      <c r="R1465" s="239"/>
      <c r="S1465" s="239"/>
      <c r="T1465" s="240"/>
      <c r="AT1465" s="241" t="s">
        <v>232</v>
      </c>
      <c r="AU1465" s="241" t="s">
        <v>84</v>
      </c>
      <c r="AV1465" s="12" t="s">
        <v>82</v>
      </c>
      <c r="AW1465" s="12" t="s">
        <v>35</v>
      </c>
      <c r="AX1465" s="12" t="s">
        <v>75</v>
      </c>
      <c r="AY1465" s="241" t="s">
        <v>221</v>
      </c>
    </row>
    <row r="1466" spans="2:51" s="13" customFormat="1" ht="12">
      <c r="B1466" s="242"/>
      <c r="C1466" s="243"/>
      <c r="D1466" s="229" t="s">
        <v>232</v>
      </c>
      <c r="E1466" s="244" t="s">
        <v>21</v>
      </c>
      <c r="F1466" s="245" t="s">
        <v>1874</v>
      </c>
      <c r="G1466" s="243"/>
      <c r="H1466" s="246">
        <v>3.1</v>
      </c>
      <c r="I1466" s="247"/>
      <c r="J1466" s="243"/>
      <c r="K1466" s="243"/>
      <c r="L1466" s="248"/>
      <c r="M1466" s="249"/>
      <c r="N1466" s="250"/>
      <c r="O1466" s="250"/>
      <c r="P1466" s="250"/>
      <c r="Q1466" s="250"/>
      <c r="R1466" s="250"/>
      <c r="S1466" s="250"/>
      <c r="T1466" s="251"/>
      <c r="AT1466" s="252" t="s">
        <v>232</v>
      </c>
      <c r="AU1466" s="252" t="s">
        <v>84</v>
      </c>
      <c r="AV1466" s="13" t="s">
        <v>84</v>
      </c>
      <c r="AW1466" s="13" t="s">
        <v>35</v>
      </c>
      <c r="AX1466" s="13" t="s">
        <v>75</v>
      </c>
      <c r="AY1466" s="252" t="s">
        <v>221</v>
      </c>
    </row>
    <row r="1467" spans="2:51" s="14" customFormat="1" ht="12">
      <c r="B1467" s="253"/>
      <c r="C1467" s="254"/>
      <c r="D1467" s="229" t="s">
        <v>232</v>
      </c>
      <c r="E1467" s="255" t="s">
        <v>21</v>
      </c>
      <c r="F1467" s="256" t="s">
        <v>235</v>
      </c>
      <c r="G1467" s="254"/>
      <c r="H1467" s="257">
        <v>56.44</v>
      </c>
      <c r="I1467" s="258"/>
      <c r="J1467" s="254"/>
      <c r="K1467" s="254"/>
      <c r="L1467" s="259"/>
      <c r="M1467" s="260"/>
      <c r="N1467" s="261"/>
      <c r="O1467" s="261"/>
      <c r="P1467" s="261"/>
      <c r="Q1467" s="261"/>
      <c r="R1467" s="261"/>
      <c r="S1467" s="261"/>
      <c r="T1467" s="262"/>
      <c r="AT1467" s="263" t="s">
        <v>232</v>
      </c>
      <c r="AU1467" s="263" t="s">
        <v>84</v>
      </c>
      <c r="AV1467" s="14" t="s">
        <v>228</v>
      </c>
      <c r="AW1467" s="14" t="s">
        <v>35</v>
      </c>
      <c r="AX1467" s="14" t="s">
        <v>82</v>
      </c>
      <c r="AY1467" s="263" t="s">
        <v>221</v>
      </c>
    </row>
    <row r="1468" spans="2:65" s="1" customFormat="1" ht="16.5" customHeight="1">
      <c r="B1468" s="39"/>
      <c r="C1468" s="275" t="s">
        <v>1875</v>
      </c>
      <c r="D1468" s="275" t="s">
        <v>426</v>
      </c>
      <c r="E1468" s="276" t="s">
        <v>560</v>
      </c>
      <c r="F1468" s="277" t="s">
        <v>561</v>
      </c>
      <c r="G1468" s="278" t="s">
        <v>295</v>
      </c>
      <c r="H1468" s="279">
        <v>2.043</v>
      </c>
      <c r="I1468" s="280"/>
      <c r="J1468" s="281">
        <f>ROUND(I1468*H1468,2)</f>
        <v>0</v>
      </c>
      <c r="K1468" s="277" t="s">
        <v>227</v>
      </c>
      <c r="L1468" s="282"/>
      <c r="M1468" s="283" t="s">
        <v>21</v>
      </c>
      <c r="N1468" s="284" t="s">
        <v>46</v>
      </c>
      <c r="O1468" s="80"/>
      <c r="P1468" s="226">
        <f>O1468*H1468</f>
        <v>0</v>
      </c>
      <c r="Q1468" s="226">
        <v>1</v>
      </c>
      <c r="R1468" s="226">
        <f>Q1468*H1468</f>
        <v>2.043</v>
      </c>
      <c r="S1468" s="226">
        <v>0</v>
      </c>
      <c r="T1468" s="227">
        <f>S1468*H1468</f>
        <v>0</v>
      </c>
      <c r="AR1468" s="18" t="s">
        <v>282</v>
      </c>
      <c r="AT1468" s="18" t="s">
        <v>426</v>
      </c>
      <c r="AU1468" s="18" t="s">
        <v>84</v>
      </c>
      <c r="AY1468" s="18" t="s">
        <v>221</v>
      </c>
      <c r="BE1468" s="228">
        <f>IF(N1468="základní",J1468,0)</f>
        <v>0</v>
      </c>
      <c r="BF1468" s="228">
        <f>IF(N1468="snížená",J1468,0)</f>
        <v>0</v>
      </c>
      <c r="BG1468" s="228">
        <f>IF(N1468="zákl. přenesená",J1468,0)</f>
        <v>0</v>
      </c>
      <c r="BH1468" s="228">
        <f>IF(N1468="sníž. přenesená",J1468,0)</f>
        <v>0</v>
      </c>
      <c r="BI1468" s="228">
        <f>IF(N1468="nulová",J1468,0)</f>
        <v>0</v>
      </c>
      <c r="BJ1468" s="18" t="s">
        <v>82</v>
      </c>
      <c r="BK1468" s="228">
        <f>ROUND(I1468*H1468,2)</f>
        <v>0</v>
      </c>
      <c r="BL1468" s="18" t="s">
        <v>228</v>
      </c>
      <c r="BM1468" s="18" t="s">
        <v>1876</v>
      </c>
    </row>
    <row r="1469" spans="2:51" s="13" customFormat="1" ht="12">
      <c r="B1469" s="242"/>
      <c r="C1469" s="243"/>
      <c r="D1469" s="229" t="s">
        <v>232</v>
      </c>
      <c r="E1469" s="244" t="s">
        <v>21</v>
      </c>
      <c r="F1469" s="245" t="s">
        <v>1877</v>
      </c>
      <c r="G1469" s="243"/>
      <c r="H1469" s="246">
        <v>2.043</v>
      </c>
      <c r="I1469" s="247"/>
      <c r="J1469" s="243"/>
      <c r="K1469" s="243"/>
      <c r="L1469" s="248"/>
      <c r="M1469" s="249"/>
      <c r="N1469" s="250"/>
      <c r="O1469" s="250"/>
      <c r="P1469" s="250"/>
      <c r="Q1469" s="250"/>
      <c r="R1469" s="250"/>
      <c r="S1469" s="250"/>
      <c r="T1469" s="251"/>
      <c r="AT1469" s="252" t="s">
        <v>232</v>
      </c>
      <c r="AU1469" s="252" t="s">
        <v>84</v>
      </c>
      <c r="AV1469" s="13" t="s">
        <v>84</v>
      </c>
      <c r="AW1469" s="13" t="s">
        <v>35</v>
      </c>
      <c r="AX1469" s="13" t="s">
        <v>75</v>
      </c>
      <c r="AY1469" s="252" t="s">
        <v>221</v>
      </c>
    </row>
    <row r="1470" spans="2:51" s="14" customFormat="1" ht="12">
      <c r="B1470" s="253"/>
      <c r="C1470" s="254"/>
      <c r="D1470" s="229" t="s">
        <v>232</v>
      </c>
      <c r="E1470" s="255" t="s">
        <v>21</v>
      </c>
      <c r="F1470" s="256" t="s">
        <v>235</v>
      </c>
      <c r="G1470" s="254"/>
      <c r="H1470" s="257">
        <v>2.043</v>
      </c>
      <c r="I1470" s="258"/>
      <c r="J1470" s="254"/>
      <c r="K1470" s="254"/>
      <c r="L1470" s="259"/>
      <c r="M1470" s="260"/>
      <c r="N1470" s="261"/>
      <c r="O1470" s="261"/>
      <c r="P1470" s="261"/>
      <c r="Q1470" s="261"/>
      <c r="R1470" s="261"/>
      <c r="S1470" s="261"/>
      <c r="T1470" s="262"/>
      <c r="AT1470" s="263" t="s">
        <v>232</v>
      </c>
      <c r="AU1470" s="263" t="s">
        <v>84</v>
      </c>
      <c r="AV1470" s="14" t="s">
        <v>228</v>
      </c>
      <c r="AW1470" s="14" t="s">
        <v>35</v>
      </c>
      <c r="AX1470" s="14" t="s">
        <v>82</v>
      </c>
      <c r="AY1470" s="263" t="s">
        <v>221</v>
      </c>
    </row>
    <row r="1471" spans="2:65" s="1" customFormat="1" ht="16.5" customHeight="1">
      <c r="B1471" s="39"/>
      <c r="C1471" s="217" t="s">
        <v>1878</v>
      </c>
      <c r="D1471" s="217" t="s">
        <v>223</v>
      </c>
      <c r="E1471" s="218" t="s">
        <v>1879</v>
      </c>
      <c r="F1471" s="219" t="s">
        <v>1880</v>
      </c>
      <c r="G1471" s="220" t="s">
        <v>358</v>
      </c>
      <c r="H1471" s="221">
        <v>7.193</v>
      </c>
      <c r="I1471" s="222"/>
      <c r="J1471" s="223">
        <f>ROUND(I1471*H1471,2)</f>
        <v>0</v>
      </c>
      <c r="K1471" s="219" t="s">
        <v>365</v>
      </c>
      <c r="L1471" s="44"/>
      <c r="M1471" s="224" t="s">
        <v>21</v>
      </c>
      <c r="N1471" s="225" t="s">
        <v>46</v>
      </c>
      <c r="O1471" s="80"/>
      <c r="P1471" s="226">
        <f>O1471*H1471</f>
        <v>0</v>
      </c>
      <c r="Q1471" s="226">
        <v>0.05</v>
      </c>
      <c r="R1471" s="226">
        <f>Q1471*H1471</f>
        <v>0.35965</v>
      </c>
      <c r="S1471" s="226">
        <v>0</v>
      </c>
      <c r="T1471" s="227">
        <f>S1471*H1471</f>
        <v>0</v>
      </c>
      <c r="AR1471" s="18" t="s">
        <v>350</v>
      </c>
      <c r="AT1471" s="18" t="s">
        <v>223</v>
      </c>
      <c r="AU1471" s="18" t="s">
        <v>84</v>
      </c>
      <c r="AY1471" s="18" t="s">
        <v>221</v>
      </c>
      <c r="BE1471" s="228">
        <f>IF(N1471="základní",J1471,0)</f>
        <v>0</v>
      </c>
      <c r="BF1471" s="228">
        <f>IF(N1471="snížená",J1471,0)</f>
        <v>0</v>
      </c>
      <c r="BG1471" s="228">
        <f>IF(N1471="zákl. přenesená",J1471,0)</f>
        <v>0</v>
      </c>
      <c r="BH1471" s="228">
        <f>IF(N1471="sníž. přenesená",J1471,0)</f>
        <v>0</v>
      </c>
      <c r="BI1471" s="228">
        <f>IF(N1471="nulová",J1471,0)</f>
        <v>0</v>
      </c>
      <c r="BJ1471" s="18" t="s">
        <v>82</v>
      </c>
      <c r="BK1471" s="228">
        <f>ROUND(I1471*H1471,2)</f>
        <v>0</v>
      </c>
      <c r="BL1471" s="18" t="s">
        <v>350</v>
      </c>
      <c r="BM1471" s="18" t="s">
        <v>1881</v>
      </c>
    </row>
    <row r="1472" spans="2:51" s="13" customFormat="1" ht="12">
      <c r="B1472" s="242"/>
      <c r="C1472" s="243"/>
      <c r="D1472" s="229" t="s">
        <v>232</v>
      </c>
      <c r="E1472" s="244" t="s">
        <v>21</v>
      </c>
      <c r="F1472" s="245" t="s">
        <v>1882</v>
      </c>
      <c r="G1472" s="243"/>
      <c r="H1472" s="246">
        <v>1.6</v>
      </c>
      <c r="I1472" s="247"/>
      <c r="J1472" s="243"/>
      <c r="K1472" s="243"/>
      <c r="L1472" s="248"/>
      <c r="M1472" s="249"/>
      <c r="N1472" s="250"/>
      <c r="O1472" s="250"/>
      <c r="P1472" s="250"/>
      <c r="Q1472" s="250"/>
      <c r="R1472" s="250"/>
      <c r="S1472" s="250"/>
      <c r="T1472" s="251"/>
      <c r="AT1472" s="252" t="s">
        <v>232</v>
      </c>
      <c r="AU1472" s="252" t="s">
        <v>84</v>
      </c>
      <c r="AV1472" s="13" t="s">
        <v>84</v>
      </c>
      <c r="AW1472" s="13" t="s">
        <v>35</v>
      </c>
      <c r="AX1472" s="13" t="s">
        <v>75</v>
      </c>
      <c r="AY1472" s="252" t="s">
        <v>221</v>
      </c>
    </row>
    <row r="1473" spans="2:51" s="13" customFormat="1" ht="12">
      <c r="B1473" s="242"/>
      <c r="C1473" s="243"/>
      <c r="D1473" s="229" t="s">
        <v>232</v>
      </c>
      <c r="E1473" s="244" t="s">
        <v>21</v>
      </c>
      <c r="F1473" s="245" t="s">
        <v>1883</v>
      </c>
      <c r="G1473" s="243"/>
      <c r="H1473" s="246">
        <v>2.835</v>
      </c>
      <c r="I1473" s="247"/>
      <c r="J1473" s="243"/>
      <c r="K1473" s="243"/>
      <c r="L1473" s="248"/>
      <c r="M1473" s="249"/>
      <c r="N1473" s="250"/>
      <c r="O1473" s="250"/>
      <c r="P1473" s="250"/>
      <c r="Q1473" s="250"/>
      <c r="R1473" s="250"/>
      <c r="S1473" s="250"/>
      <c r="T1473" s="251"/>
      <c r="AT1473" s="252" t="s">
        <v>232</v>
      </c>
      <c r="AU1473" s="252" t="s">
        <v>84</v>
      </c>
      <c r="AV1473" s="13" t="s">
        <v>84</v>
      </c>
      <c r="AW1473" s="13" t="s">
        <v>35</v>
      </c>
      <c r="AX1473" s="13" t="s">
        <v>75</v>
      </c>
      <c r="AY1473" s="252" t="s">
        <v>221</v>
      </c>
    </row>
    <row r="1474" spans="2:51" s="13" customFormat="1" ht="12">
      <c r="B1474" s="242"/>
      <c r="C1474" s="243"/>
      <c r="D1474" s="229" t="s">
        <v>232</v>
      </c>
      <c r="E1474" s="244" t="s">
        <v>21</v>
      </c>
      <c r="F1474" s="245" t="s">
        <v>1884</v>
      </c>
      <c r="G1474" s="243"/>
      <c r="H1474" s="246">
        <v>2.758</v>
      </c>
      <c r="I1474" s="247"/>
      <c r="J1474" s="243"/>
      <c r="K1474" s="243"/>
      <c r="L1474" s="248"/>
      <c r="M1474" s="249"/>
      <c r="N1474" s="250"/>
      <c r="O1474" s="250"/>
      <c r="P1474" s="250"/>
      <c r="Q1474" s="250"/>
      <c r="R1474" s="250"/>
      <c r="S1474" s="250"/>
      <c r="T1474" s="251"/>
      <c r="AT1474" s="252" t="s">
        <v>232</v>
      </c>
      <c r="AU1474" s="252" t="s">
        <v>84</v>
      </c>
      <c r="AV1474" s="13" t="s">
        <v>84</v>
      </c>
      <c r="AW1474" s="13" t="s">
        <v>35</v>
      </c>
      <c r="AX1474" s="13" t="s">
        <v>75</v>
      </c>
      <c r="AY1474" s="252" t="s">
        <v>221</v>
      </c>
    </row>
    <row r="1475" spans="2:51" s="14" customFormat="1" ht="12">
      <c r="B1475" s="253"/>
      <c r="C1475" s="254"/>
      <c r="D1475" s="229" t="s">
        <v>232</v>
      </c>
      <c r="E1475" s="255" t="s">
        <v>21</v>
      </c>
      <c r="F1475" s="256" t="s">
        <v>235</v>
      </c>
      <c r="G1475" s="254"/>
      <c r="H1475" s="257">
        <v>7.193</v>
      </c>
      <c r="I1475" s="258"/>
      <c r="J1475" s="254"/>
      <c r="K1475" s="254"/>
      <c r="L1475" s="259"/>
      <c r="M1475" s="260"/>
      <c r="N1475" s="261"/>
      <c r="O1475" s="261"/>
      <c r="P1475" s="261"/>
      <c r="Q1475" s="261"/>
      <c r="R1475" s="261"/>
      <c r="S1475" s="261"/>
      <c r="T1475" s="262"/>
      <c r="AT1475" s="263" t="s">
        <v>232</v>
      </c>
      <c r="AU1475" s="263" t="s">
        <v>84</v>
      </c>
      <c r="AV1475" s="14" t="s">
        <v>228</v>
      </c>
      <c r="AW1475" s="14" t="s">
        <v>35</v>
      </c>
      <c r="AX1475" s="14" t="s">
        <v>82</v>
      </c>
      <c r="AY1475" s="263" t="s">
        <v>221</v>
      </c>
    </row>
    <row r="1476" spans="2:65" s="1" customFormat="1" ht="16.5" customHeight="1">
      <c r="B1476" s="39"/>
      <c r="C1476" s="217" t="s">
        <v>1885</v>
      </c>
      <c r="D1476" s="217" t="s">
        <v>223</v>
      </c>
      <c r="E1476" s="218" t="s">
        <v>1886</v>
      </c>
      <c r="F1476" s="219" t="s">
        <v>1887</v>
      </c>
      <c r="G1476" s="220" t="s">
        <v>903</v>
      </c>
      <c r="H1476" s="221">
        <v>1</v>
      </c>
      <c r="I1476" s="222"/>
      <c r="J1476" s="223">
        <f>ROUND(I1476*H1476,2)</f>
        <v>0</v>
      </c>
      <c r="K1476" s="219" t="s">
        <v>365</v>
      </c>
      <c r="L1476" s="44"/>
      <c r="M1476" s="224" t="s">
        <v>21</v>
      </c>
      <c r="N1476" s="225" t="s">
        <v>46</v>
      </c>
      <c r="O1476" s="80"/>
      <c r="P1476" s="226">
        <f>O1476*H1476</f>
        <v>0</v>
      </c>
      <c r="Q1476" s="226">
        <v>0</v>
      </c>
      <c r="R1476" s="226">
        <f>Q1476*H1476</f>
        <v>0</v>
      </c>
      <c r="S1476" s="226">
        <v>0</v>
      </c>
      <c r="T1476" s="227">
        <f>S1476*H1476</f>
        <v>0</v>
      </c>
      <c r="AR1476" s="18" t="s">
        <v>350</v>
      </c>
      <c r="AT1476" s="18" t="s">
        <v>223</v>
      </c>
      <c r="AU1476" s="18" t="s">
        <v>84</v>
      </c>
      <c r="AY1476" s="18" t="s">
        <v>221</v>
      </c>
      <c r="BE1476" s="228">
        <f>IF(N1476="základní",J1476,0)</f>
        <v>0</v>
      </c>
      <c r="BF1476" s="228">
        <f>IF(N1476="snížená",J1476,0)</f>
        <v>0</v>
      </c>
      <c r="BG1476" s="228">
        <f>IF(N1476="zákl. přenesená",J1476,0)</f>
        <v>0</v>
      </c>
      <c r="BH1476" s="228">
        <f>IF(N1476="sníž. přenesená",J1476,0)</f>
        <v>0</v>
      </c>
      <c r="BI1476" s="228">
        <f>IF(N1476="nulová",J1476,0)</f>
        <v>0</v>
      </c>
      <c r="BJ1476" s="18" t="s">
        <v>82</v>
      </c>
      <c r="BK1476" s="228">
        <f>ROUND(I1476*H1476,2)</f>
        <v>0</v>
      </c>
      <c r="BL1476" s="18" t="s">
        <v>350</v>
      </c>
      <c r="BM1476" s="18" t="s">
        <v>1888</v>
      </c>
    </row>
    <row r="1477" spans="2:65" s="1" customFormat="1" ht="16.5" customHeight="1">
      <c r="B1477" s="39"/>
      <c r="C1477" s="217" t="s">
        <v>1889</v>
      </c>
      <c r="D1477" s="217" t="s">
        <v>223</v>
      </c>
      <c r="E1477" s="218" t="s">
        <v>1890</v>
      </c>
      <c r="F1477" s="219" t="s">
        <v>1891</v>
      </c>
      <c r="G1477" s="220" t="s">
        <v>903</v>
      </c>
      <c r="H1477" s="221">
        <v>1</v>
      </c>
      <c r="I1477" s="222"/>
      <c r="J1477" s="223">
        <f>ROUND(I1477*H1477,2)</f>
        <v>0</v>
      </c>
      <c r="K1477" s="219" t="s">
        <v>365</v>
      </c>
      <c r="L1477" s="44"/>
      <c r="M1477" s="224" t="s">
        <v>21</v>
      </c>
      <c r="N1477" s="225" t="s">
        <v>46</v>
      </c>
      <c r="O1477" s="80"/>
      <c r="P1477" s="226">
        <f>O1477*H1477</f>
        <v>0</v>
      </c>
      <c r="Q1477" s="226">
        <v>0</v>
      </c>
      <c r="R1477" s="226">
        <f>Q1477*H1477</f>
        <v>0</v>
      </c>
      <c r="S1477" s="226">
        <v>0</v>
      </c>
      <c r="T1477" s="227">
        <f>S1477*H1477</f>
        <v>0</v>
      </c>
      <c r="AR1477" s="18" t="s">
        <v>350</v>
      </c>
      <c r="AT1477" s="18" t="s">
        <v>223</v>
      </c>
      <c r="AU1477" s="18" t="s">
        <v>84</v>
      </c>
      <c r="AY1477" s="18" t="s">
        <v>221</v>
      </c>
      <c r="BE1477" s="228">
        <f>IF(N1477="základní",J1477,0)</f>
        <v>0</v>
      </c>
      <c r="BF1477" s="228">
        <f>IF(N1477="snížená",J1477,0)</f>
        <v>0</v>
      </c>
      <c r="BG1477" s="228">
        <f>IF(N1477="zákl. přenesená",J1477,0)</f>
        <v>0</v>
      </c>
      <c r="BH1477" s="228">
        <f>IF(N1477="sníž. přenesená",J1477,0)</f>
        <v>0</v>
      </c>
      <c r="BI1477" s="228">
        <f>IF(N1477="nulová",J1477,0)</f>
        <v>0</v>
      </c>
      <c r="BJ1477" s="18" t="s">
        <v>82</v>
      </c>
      <c r="BK1477" s="228">
        <f>ROUND(I1477*H1477,2)</f>
        <v>0</v>
      </c>
      <c r="BL1477" s="18" t="s">
        <v>350</v>
      </c>
      <c r="BM1477" s="18" t="s">
        <v>1892</v>
      </c>
    </row>
    <row r="1478" spans="2:65" s="1" customFormat="1" ht="16.5" customHeight="1">
      <c r="B1478" s="39"/>
      <c r="C1478" s="217" t="s">
        <v>1893</v>
      </c>
      <c r="D1478" s="217" t="s">
        <v>223</v>
      </c>
      <c r="E1478" s="218" t="s">
        <v>1894</v>
      </c>
      <c r="F1478" s="219" t="s">
        <v>1895</v>
      </c>
      <c r="G1478" s="220" t="s">
        <v>903</v>
      </c>
      <c r="H1478" s="221">
        <v>1</v>
      </c>
      <c r="I1478" s="222"/>
      <c r="J1478" s="223">
        <f>ROUND(I1478*H1478,2)</f>
        <v>0</v>
      </c>
      <c r="K1478" s="219" t="s">
        <v>365</v>
      </c>
      <c r="L1478" s="44"/>
      <c r="M1478" s="224" t="s">
        <v>21</v>
      </c>
      <c r="N1478" s="225" t="s">
        <v>46</v>
      </c>
      <c r="O1478" s="80"/>
      <c r="P1478" s="226">
        <f>O1478*H1478</f>
        <v>0</v>
      </c>
      <c r="Q1478" s="226">
        <v>0</v>
      </c>
      <c r="R1478" s="226">
        <f>Q1478*H1478</f>
        <v>0</v>
      </c>
      <c r="S1478" s="226">
        <v>0</v>
      </c>
      <c r="T1478" s="227">
        <f>S1478*H1478</f>
        <v>0</v>
      </c>
      <c r="AR1478" s="18" t="s">
        <v>350</v>
      </c>
      <c r="AT1478" s="18" t="s">
        <v>223</v>
      </c>
      <c r="AU1478" s="18" t="s">
        <v>84</v>
      </c>
      <c r="AY1478" s="18" t="s">
        <v>221</v>
      </c>
      <c r="BE1478" s="228">
        <f>IF(N1478="základní",J1478,0)</f>
        <v>0</v>
      </c>
      <c r="BF1478" s="228">
        <f>IF(N1478="snížená",J1478,0)</f>
        <v>0</v>
      </c>
      <c r="BG1478" s="228">
        <f>IF(N1478="zákl. přenesená",J1478,0)</f>
        <v>0</v>
      </c>
      <c r="BH1478" s="228">
        <f>IF(N1478="sníž. přenesená",J1478,0)</f>
        <v>0</v>
      </c>
      <c r="BI1478" s="228">
        <f>IF(N1478="nulová",J1478,0)</f>
        <v>0</v>
      </c>
      <c r="BJ1478" s="18" t="s">
        <v>82</v>
      </c>
      <c r="BK1478" s="228">
        <f>ROUND(I1478*H1478,2)</f>
        <v>0</v>
      </c>
      <c r="BL1478" s="18" t="s">
        <v>350</v>
      </c>
      <c r="BM1478" s="18" t="s">
        <v>1896</v>
      </c>
    </row>
    <row r="1479" spans="2:65" s="1" customFormat="1" ht="22.5" customHeight="1">
      <c r="B1479" s="39"/>
      <c r="C1479" s="217" t="s">
        <v>1897</v>
      </c>
      <c r="D1479" s="217" t="s">
        <v>223</v>
      </c>
      <c r="E1479" s="218" t="s">
        <v>1898</v>
      </c>
      <c r="F1479" s="219" t="s">
        <v>1899</v>
      </c>
      <c r="G1479" s="220" t="s">
        <v>295</v>
      </c>
      <c r="H1479" s="221">
        <v>0.364</v>
      </c>
      <c r="I1479" s="222"/>
      <c r="J1479" s="223">
        <f>ROUND(I1479*H1479,2)</f>
        <v>0</v>
      </c>
      <c r="K1479" s="219" t="s">
        <v>227</v>
      </c>
      <c r="L1479" s="44"/>
      <c r="M1479" s="224" t="s">
        <v>21</v>
      </c>
      <c r="N1479" s="225" t="s">
        <v>46</v>
      </c>
      <c r="O1479" s="80"/>
      <c r="P1479" s="226">
        <f>O1479*H1479</f>
        <v>0</v>
      </c>
      <c r="Q1479" s="226">
        <v>0</v>
      </c>
      <c r="R1479" s="226">
        <f>Q1479*H1479</f>
        <v>0</v>
      </c>
      <c r="S1479" s="226">
        <v>0</v>
      </c>
      <c r="T1479" s="227">
        <f>S1479*H1479</f>
        <v>0</v>
      </c>
      <c r="AR1479" s="18" t="s">
        <v>350</v>
      </c>
      <c r="AT1479" s="18" t="s">
        <v>223</v>
      </c>
      <c r="AU1479" s="18" t="s">
        <v>84</v>
      </c>
      <c r="AY1479" s="18" t="s">
        <v>221</v>
      </c>
      <c r="BE1479" s="228">
        <f>IF(N1479="základní",J1479,0)</f>
        <v>0</v>
      </c>
      <c r="BF1479" s="228">
        <f>IF(N1479="snížená",J1479,0)</f>
        <v>0</v>
      </c>
      <c r="BG1479" s="228">
        <f>IF(N1479="zákl. přenesená",J1479,0)</f>
        <v>0</v>
      </c>
      <c r="BH1479" s="228">
        <f>IF(N1479="sníž. přenesená",J1479,0)</f>
        <v>0</v>
      </c>
      <c r="BI1479" s="228">
        <f>IF(N1479="nulová",J1479,0)</f>
        <v>0</v>
      </c>
      <c r="BJ1479" s="18" t="s">
        <v>82</v>
      </c>
      <c r="BK1479" s="228">
        <f>ROUND(I1479*H1479,2)</f>
        <v>0</v>
      </c>
      <c r="BL1479" s="18" t="s">
        <v>350</v>
      </c>
      <c r="BM1479" s="18" t="s">
        <v>1900</v>
      </c>
    </row>
    <row r="1480" spans="2:47" s="1" customFormat="1" ht="12">
      <c r="B1480" s="39"/>
      <c r="C1480" s="40"/>
      <c r="D1480" s="229" t="s">
        <v>230</v>
      </c>
      <c r="E1480" s="40"/>
      <c r="F1480" s="230" t="s">
        <v>1901</v>
      </c>
      <c r="G1480" s="40"/>
      <c r="H1480" s="40"/>
      <c r="I1480" s="144"/>
      <c r="J1480" s="40"/>
      <c r="K1480" s="40"/>
      <c r="L1480" s="44"/>
      <c r="M1480" s="231"/>
      <c r="N1480" s="80"/>
      <c r="O1480" s="80"/>
      <c r="P1480" s="80"/>
      <c r="Q1480" s="80"/>
      <c r="R1480" s="80"/>
      <c r="S1480" s="80"/>
      <c r="T1480" s="81"/>
      <c r="AT1480" s="18" t="s">
        <v>230</v>
      </c>
      <c r="AU1480" s="18" t="s">
        <v>84</v>
      </c>
    </row>
    <row r="1481" spans="2:63" s="11" customFormat="1" ht="22.8" customHeight="1">
      <c r="B1481" s="201"/>
      <c r="C1481" s="202"/>
      <c r="D1481" s="203" t="s">
        <v>74</v>
      </c>
      <c r="E1481" s="215" t="s">
        <v>1902</v>
      </c>
      <c r="F1481" s="215" t="s">
        <v>1903</v>
      </c>
      <c r="G1481" s="202"/>
      <c r="H1481" s="202"/>
      <c r="I1481" s="205"/>
      <c r="J1481" s="216">
        <f>BK1481</f>
        <v>0</v>
      </c>
      <c r="K1481" s="202"/>
      <c r="L1481" s="207"/>
      <c r="M1481" s="208"/>
      <c r="N1481" s="209"/>
      <c r="O1481" s="209"/>
      <c r="P1481" s="210">
        <f>SUM(P1482:P1535)</f>
        <v>0</v>
      </c>
      <c r="Q1481" s="209"/>
      <c r="R1481" s="210">
        <f>SUM(R1482:R1535)</f>
        <v>2.33876442</v>
      </c>
      <c r="S1481" s="209"/>
      <c r="T1481" s="211">
        <f>SUM(T1482:T1535)</f>
        <v>0</v>
      </c>
      <c r="AR1481" s="212" t="s">
        <v>84</v>
      </c>
      <c r="AT1481" s="213" t="s">
        <v>74</v>
      </c>
      <c r="AU1481" s="213" t="s">
        <v>82</v>
      </c>
      <c r="AY1481" s="212" t="s">
        <v>221</v>
      </c>
      <c r="BK1481" s="214">
        <f>SUM(BK1482:BK1535)</f>
        <v>0</v>
      </c>
    </row>
    <row r="1482" spans="2:65" s="1" customFormat="1" ht="22.5" customHeight="1">
      <c r="B1482" s="39"/>
      <c r="C1482" s="217" t="s">
        <v>1904</v>
      </c>
      <c r="D1482" s="217" t="s">
        <v>223</v>
      </c>
      <c r="E1482" s="218" t="s">
        <v>1905</v>
      </c>
      <c r="F1482" s="219" t="s">
        <v>1906</v>
      </c>
      <c r="G1482" s="220" t="s">
        <v>730</v>
      </c>
      <c r="H1482" s="221">
        <v>93</v>
      </c>
      <c r="I1482" s="222"/>
      <c r="J1482" s="223">
        <f>ROUND(I1482*H1482,2)</f>
        <v>0</v>
      </c>
      <c r="K1482" s="219" t="s">
        <v>227</v>
      </c>
      <c r="L1482" s="44"/>
      <c r="M1482" s="224" t="s">
        <v>21</v>
      </c>
      <c r="N1482" s="225" t="s">
        <v>46</v>
      </c>
      <c r="O1482" s="80"/>
      <c r="P1482" s="226">
        <f>O1482*H1482</f>
        <v>0</v>
      </c>
      <c r="Q1482" s="226">
        <v>0.00147</v>
      </c>
      <c r="R1482" s="226">
        <f>Q1482*H1482</f>
        <v>0.13671</v>
      </c>
      <c r="S1482" s="226">
        <v>0</v>
      </c>
      <c r="T1482" s="227">
        <f>S1482*H1482</f>
        <v>0</v>
      </c>
      <c r="AR1482" s="18" t="s">
        <v>350</v>
      </c>
      <c r="AT1482" s="18" t="s">
        <v>223</v>
      </c>
      <c r="AU1482" s="18" t="s">
        <v>84</v>
      </c>
      <c r="AY1482" s="18" t="s">
        <v>221</v>
      </c>
      <c r="BE1482" s="228">
        <f>IF(N1482="základní",J1482,0)</f>
        <v>0</v>
      </c>
      <c r="BF1482" s="228">
        <f>IF(N1482="snížená",J1482,0)</f>
        <v>0</v>
      </c>
      <c r="BG1482" s="228">
        <f>IF(N1482="zákl. přenesená",J1482,0)</f>
        <v>0</v>
      </c>
      <c r="BH1482" s="228">
        <f>IF(N1482="sníž. přenesená",J1482,0)</f>
        <v>0</v>
      </c>
      <c r="BI1482" s="228">
        <f>IF(N1482="nulová",J1482,0)</f>
        <v>0</v>
      </c>
      <c r="BJ1482" s="18" t="s">
        <v>82</v>
      </c>
      <c r="BK1482" s="228">
        <f>ROUND(I1482*H1482,2)</f>
        <v>0</v>
      </c>
      <c r="BL1482" s="18" t="s">
        <v>350</v>
      </c>
      <c r="BM1482" s="18" t="s">
        <v>1907</v>
      </c>
    </row>
    <row r="1483" spans="2:47" s="1" customFormat="1" ht="12">
      <c r="B1483" s="39"/>
      <c r="C1483" s="40"/>
      <c r="D1483" s="229" t="s">
        <v>230</v>
      </c>
      <c r="E1483" s="40"/>
      <c r="F1483" s="230" t="s">
        <v>1908</v>
      </c>
      <c r="G1483" s="40"/>
      <c r="H1483" s="40"/>
      <c r="I1483" s="144"/>
      <c r="J1483" s="40"/>
      <c r="K1483" s="40"/>
      <c r="L1483" s="44"/>
      <c r="M1483" s="231"/>
      <c r="N1483" s="80"/>
      <c r="O1483" s="80"/>
      <c r="P1483" s="80"/>
      <c r="Q1483" s="80"/>
      <c r="R1483" s="80"/>
      <c r="S1483" s="80"/>
      <c r="T1483" s="81"/>
      <c r="AT1483" s="18" t="s">
        <v>230</v>
      </c>
      <c r="AU1483" s="18" t="s">
        <v>84</v>
      </c>
    </row>
    <row r="1484" spans="2:51" s="12" customFormat="1" ht="12">
      <c r="B1484" s="232"/>
      <c r="C1484" s="233"/>
      <c r="D1484" s="229" t="s">
        <v>232</v>
      </c>
      <c r="E1484" s="234" t="s">
        <v>21</v>
      </c>
      <c r="F1484" s="235" t="s">
        <v>658</v>
      </c>
      <c r="G1484" s="233"/>
      <c r="H1484" s="234" t="s">
        <v>21</v>
      </c>
      <c r="I1484" s="236"/>
      <c r="J1484" s="233"/>
      <c r="K1484" s="233"/>
      <c r="L1484" s="237"/>
      <c r="M1484" s="238"/>
      <c r="N1484" s="239"/>
      <c r="O1484" s="239"/>
      <c r="P1484" s="239"/>
      <c r="Q1484" s="239"/>
      <c r="R1484" s="239"/>
      <c r="S1484" s="239"/>
      <c r="T1484" s="240"/>
      <c r="AT1484" s="241" t="s">
        <v>232</v>
      </c>
      <c r="AU1484" s="241" t="s">
        <v>84</v>
      </c>
      <c r="AV1484" s="12" t="s">
        <v>82</v>
      </c>
      <c r="AW1484" s="12" t="s">
        <v>35</v>
      </c>
      <c r="AX1484" s="12" t="s">
        <v>75</v>
      </c>
      <c r="AY1484" s="241" t="s">
        <v>221</v>
      </c>
    </row>
    <row r="1485" spans="2:51" s="13" customFormat="1" ht="12">
      <c r="B1485" s="242"/>
      <c r="C1485" s="243"/>
      <c r="D1485" s="229" t="s">
        <v>232</v>
      </c>
      <c r="E1485" s="244" t="s">
        <v>21</v>
      </c>
      <c r="F1485" s="245" t="s">
        <v>1909</v>
      </c>
      <c r="G1485" s="243"/>
      <c r="H1485" s="246">
        <v>42</v>
      </c>
      <c r="I1485" s="247"/>
      <c r="J1485" s="243"/>
      <c r="K1485" s="243"/>
      <c r="L1485" s="248"/>
      <c r="M1485" s="249"/>
      <c r="N1485" s="250"/>
      <c r="O1485" s="250"/>
      <c r="P1485" s="250"/>
      <c r="Q1485" s="250"/>
      <c r="R1485" s="250"/>
      <c r="S1485" s="250"/>
      <c r="T1485" s="251"/>
      <c r="AT1485" s="252" t="s">
        <v>232</v>
      </c>
      <c r="AU1485" s="252" t="s">
        <v>84</v>
      </c>
      <c r="AV1485" s="13" t="s">
        <v>84</v>
      </c>
      <c r="AW1485" s="13" t="s">
        <v>35</v>
      </c>
      <c r="AX1485" s="13" t="s">
        <v>75</v>
      </c>
      <c r="AY1485" s="252" t="s">
        <v>221</v>
      </c>
    </row>
    <row r="1486" spans="2:51" s="12" customFormat="1" ht="12">
      <c r="B1486" s="232"/>
      <c r="C1486" s="233"/>
      <c r="D1486" s="229" t="s">
        <v>232</v>
      </c>
      <c r="E1486" s="234" t="s">
        <v>21</v>
      </c>
      <c r="F1486" s="235" t="s">
        <v>661</v>
      </c>
      <c r="G1486" s="233"/>
      <c r="H1486" s="234" t="s">
        <v>21</v>
      </c>
      <c r="I1486" s="236"/>
      <c r="J1486" s="233"/>
      <c r="K1486" s="233"/>
      <c r="L1486" s="237"/>
      <c r="M1486" s="238"/>
      <c r="N1486" s="239"/>
      <c r="O1486" s="239"/>
      <c r="P1486" s="239"/>
      <c r="Q1486" s="239"/>
      <c r="R1486" s="239"/>
      <c r="S1486" s="239"/>
      <c r="T1486" s="240"/>
      <c r="AT1486" s="241" t="s">
        <v>232</v>
      </c>
      <c r="AU1486" s="241" t="s">
        <v>84</v>
      </c>
      <c r="AV1486" s="12" t="s">
        <v>82</v>
      </c>
      <c r="AW1486" s="12" t="s">
        <v>35</v>
      </c>
      <c r="AX1486" s="12" t="s">
        <v>75</v>
      </c>
      <c r="AY1486" s="241" t="s">
        <v>221</v>
      </c>
    </row>
    <row r="1487" spans="2:51" s="13" customFormat="1" ht="12">
      <c r="B1487" s="242"/>
      <c r="C1487" s="243"/>
      <c r="D1487" s="229" t="s">
        <v>232</v>
      </c>
      <c r="E1487" s="244" t="s">
        <v>21</v>
      </c>
      <c r="F1487" s="245" t="s">
        <v>1910</v>
      </c>
      <c r="G1487" s="243"/>
      <c r="H1487" s="246">
        <v>51</v>
      </c>
      <c r="I1487" s="247"/>
      <c r="J1487" s="243"/>
      <c r="K1487" s="243"/>
      <c r="L1487" s="248"/>
      <c r="M1487" s="249"/>
      <c r="N1487" s="250"/>
      <c r="O1487" s="250"/>
      <c r="P1487" s="250"/>
      <c r="Q1487" s="250"/>
      <c r="R1487" s="250"/>
      <c r="S1487" s="250"/>
      <c r="T1487" s="251"/>
      <c r="AT1487" s="252" t="s">
        <v>232</v>
      </c>
      <c r="AU1487" s="252" t="s">
        <v>84</v>
      </c>
      <c r="AV1487" s="13" t="s">
        <v>84</v>
      </c>
      <c r="AW1487" s="13" t="s">
        <v>35</v>
      </c>
      <c r="AX1487" s="13" t="s">
        <v>75</v>
      </c>
      <c r="AY1487" s="252" t="s">
        <v>221</v>
      </c>
    </row>
    <row r="1488" spans="2:51" s="14" customFormat="1" ht="12">
      <c r="B1488" s="253"/>
      <c r="C1488" s="254"/>
      <c r="D1488" s="229" t="s">
        <v>232</v>
      </c>
      <c r="E1488" s="255" t="s">
        <v>21</v>
      </c>
      <c r="F1488" s="256" t="s">
        <v>235</v>
      </c>
      <c r="G1488" s="254"/>
      <c r="H1488" s="257">
        <v>93</v>
      </c>
      <c r="I1488" s="258"/>
      <c r="J1488" s="254"/>
      <c r="K1488" s="254"/>
      <c r="L1488" s="259"/>
      <c r="M1488" s="260"/>
      <c r="N1488" s="261"/>
      <c r="O1488" s="261"/>
      <c r="P1488" s="261"/>
      <c r="Q1488" s="261"/>
      <c r="R1488" s="261"/>
      <c r="S1488" s="261"/>
      <c r="T1488" s="262"/>
      <c r="AT1488" s="263" t="s">
        <v>232</v>
      </c>
      <c r="AU1488" s="263" t="s">
        <v>84</v>
      </c>
      <c r="AV1488" s="14" t="s">
        <v>228</v>
      </c>
      <c r="AW1488" s="14" t="s">
        <v>35</v>
      </c>
      <c r="AX1488" s="14" t="s">
        <v>82</v>
      </c>
      <c r="AY1488" s="263" t="s">
        <v>221</v>
      </c>
    </row>
    <row r="1489" spans="2:65" s="1" customFormat="1" ht="16.5" customHeight="1">
      <c r="B1489" s="39"/>
      <c r="C1489" s="275" t="s">
        <v>1911</v>
      </c>
      <c r="D1489" s="275" t="s">
        <v>426</v>
      </c>
      <c r="E1489" s="276" t="s">
        <v>1912</v>
      </c>
      <c r="F1489" s="277" t="s">
        <v>1913</v>
      </c>
      <c r="G1489" s="278" t="s">
        <v>421</v>
      </c>
      <c r="H1489" s="279">
        <v>170.5</v>
      </c>
      <c r="I1489" s="280"/>
      <c r="J1489" s="281">
        <f>ROUND(I1489*H1489,2)</f>
        <v>0</v>
      </c>
      <c r="K1489" s="277" t="s">
        <v>227</v>
      </c>
      <c r="L1489" s="282"/>
      <c r="M1489" s="283" t="s">
        <v>21</v>
      </c>
      <c r="N1489" s="284" t="s">
        <v>46</v>
      </c>
      <c r="O1489" s="80"/>
      <c r="P1489" s="226">
        <f>O1489*H1489</f>
        <v>0</v>
      </c>
      <c r="Q1489" s="226">
        <v>0.004</v>
      </c>
      <c r="R1489" s="226">
        <f>Q1489*H1489</f>
        <v>0.682</v>
      </c>
      <c r="S1489" s="226">
        <v>0</v>
      </c>
      <c r="T1489" s="227">
        <f>S1489*H1489</f>
        <v>0</v>
      </c>
      <c r="AR1489" s="18" t="s">
        <v>460</v>
      </c>
      <c r="AT1489" s="18" t="s">
        <v>426</v>
      </c>
      <c r="AU1489" s="18" t="s">
        <v>84</v>
      </c>
      <c r="AY1489" s="18" t="s">
        <v>221</v>
      </c>
      <c r="BE1489" s="228">
        <f>IF(N1489="základní",J1489,0)</f>
        <v>0</v>
      </c>
      <c r="BF1489" s="228">
        <f>IF(N1489="snížená",J1489,0)</f>
        <v>0</v>
      </c>
      <c r="BG1489" s="228">
        <f>IF(N1489="zákl. přenesená",J1489,0)</f>
        <v>0</v>
      </c>
      <c r="BH1489" s="228">
        <f>IF(N1489="sníž. přenesená",J1489,0)</f>
        <v>0</v>
      </c>
      <c r="BI1489" s="228">
        <f>IF(N1489="nulová",J1489,0)</f>
        <v>0</v>
      </c>
      <c r="BJ1489" s="18" t="s">
        <v>82</v>
      </c>
      <c r="BK1489" s="228">
        <f>ROUND(I1489*H1489,2)</f>
        <v>0</v>
      </c>
      <c r="BL1489" s="18" t="s">
        <v>350</v>
      </c>
      <c r="BM1489" s="18" t="s">
        <v>1914</v>
      </c>
    </row>
    <row r="1490" spans="2:51" s="13" customFormat="1" ht="12">
      <c r="B1490" s="242"/>
      <c r="C1490" s="243"/>
      <c r="D1490" s="229" t="s">
        <v>232</v>
      </c>
      <c r="E1490" s="244" t="s">
        <v>21</v>
      </c>
      <c r="F1490" s="245" t="s">
        <v>1915</v>
      </c>
      <c r="G1490" s="243"/>
      <c r="H1490" s="246">
        <v>155</v>
      </c>
      <c r="I1490" s="247"/>
      <c r="J1490" s="243"/>
      <c r="K1490" s="243"/>
      <c r="L1490" s="248"/>
      <c r="M1490" s="249"/>
      <c r="N1490" s="250"/>
      <c r="O1490" s="250"/>
      <c r="P1490" s="250"/>
      <c r="Q1490" s="250"/>
      <c r="R1490" s="250"/>
      <c r="S1490" s="250"/>
      <c r="T1490" s="251"/>
      <c r="AT1490" s="252" t="s">
        <v>232</v>
      </c>
      <c r="AU1490" s="252" t="s">
        <v>84</v>
      </c>
      <c r="AV1490" s="13" t="s">
        <v>84</v>
      </c>
      <c r="AW1490" s="13" t="s">
        <v>35</v>
      </c>
      <c r="AX1490" s="13" t="s">
        <v>75</v>
      </c>
      <c r="AY1490" s="252" t="s">
        <v>221</v>
      </c>
    </row>
    <row r="1491" spans="2:51" s="14" customFormat="1" ht="12">
      <c r="B1491" s="253"/>
      <c r="C1491" s="254"/>
      <c r="D1491" s="229" t="s">
        <v>232</v>
      </c>
      <c r="E1491" s="255" t="s">
        <v>21</v>
      </c>
      <c r="F1491" s="256" t="s">
        <v>235</v>
      </c>
      <c r="G1491" s="254"/>
      <c r="H1491" s="257">
        <v>155</v>
      </c>
      <c r="I1491" s="258"/>
      <c r="J1491" s="254"/>
      <c r="K1491" s="254"/>
      <c r="L1491" s="259"/>
      <c r="M1491" s="260"/>
      <c r="N1491" s="261"/>
      <c r="O1491" s="261"/>
      <c r="P1491" s="261"/>
      <c r="Q1491" s="261"/>
      <c r="R1491" s="261"/>
      <c r="S1491" s="261"/>
      <c r="T1491" s="262"/>
      <c r="AT1491" s="263" t="s">
        <v>232</v>
      </c>
      <c r="AU1491" s="263" t="s">
        <v>84</v>
      </c>
      <c r="AV1491" s="14" t="s">
        <v>228</v>
      </c>
      <c r="AW1491" s="14" t="s">
        <v>35</v>
      </c>
      <c r="AX1491" s="14" t="s">
        <v>82</v>
      </c>
      <c r="AY1491" s="263" t="s">
        <v>221</v>
      </c>
    </row>
    <row r="1492" spans="2:51" s="13" customFormat="1" ht="12">
      <c r="B1492" s="242"/>
      <c r="C1492" s="243"/>
      <c r="D1492" s="229" t="s">
        <v>232</v>
      </c>
      <c r="E1492" s="243"/>
      <c r="F1492" s="245" t="s">
        <v>1916</v>
      </c>
      <c r="G1492" s="243"/>
      <c r="H1492" s="246">
        <v>170.5</v>
      </c>
      <c r="I1492" s="247"/>
      <c r="J1492" s="243"/>
      <c r="K1492" s="243"/>
      <c r="L1492" s="248"/>
      <c r="M1492" s="249"/>
      <c r="N1492" s="250"/>
      <c r="O1492" s="250"/>
      <c r="P1492" s="250"/>
      <c r="Q1492" s="250"/>
      <c r="R1492" s="250"/>
      <c r="S1492" s="250"/>
      <c r="T1492" s="251"/>
      <c r="AT1492" s="252" t="s">
        <v>232</v>
      </c>
      <c r="AU1492" s="252" t="s">
        <v>84</v>
      </c>
      <c r="AV1492" s="13" t="s">
        <v>84</v>
      </c>
      <c r="AW1492" s="13" t="s">
        <v>4</v>
      </c>
      <c r="AX1492" s="13" t="s">
        <v>82</v>
      </c>
      <c r="AY1492" s="252" t="s">
        <v>221</v>
      </c>
    </row>
    <row r="1493" spans="2:65" s="1" customFormat="1" ht="22.5" customHeight="1">
      <c r="B1493" s="39"/>
      <c r="C1493" s="217" t="s">
        <v>1917</v>
      </c>
      <c r="D1493" s="217" t="s">
        <v>223</v>
      </c>
      <c r="E1493" s="218" t="s">
        <v>1918</v>
      </c>
      <c r="F1493" s="219" t="s">
        <v>1919</v>
      </c>
      <c r="G1493" s="220" t="s">
        <v>730</v>
      </c>
      <c r="H1493" s="221">
        <v>93</v>
      </c>
      <c r="I1493" s="222"/>
      <c r="J1493" s="223">
        <f>ROUND(I1493*H1493,2)</f>
        <v>0</v>
      </c>
      <c r="K1493" s="219" t="s">
        <v>227</v>
      </c>
      <c r="L1493" s="44"/>
      <c r="M1493" s="224" t="s">
        <v>21</v>
      </c>
      <c r="N1493" s="225" t="s">
        <v>46</v>
      </c>
      <c r="O1493" s="80"/>
      <c r="P1493" s="226">
        <f>O1493*H1493</f>
        <v>0</v>
      </c>
      <c r="Q1493" s="226">
        <v>0.00098</v>
      </c>
      <c r="R1493" s="226">
        <f>Q1493*H1493</f>
        <v>0.09114</v>
      </c>
      <c r="S1493" s="226">
        <v>0</v>
      </c>
      <c r="T1493" s="227">
        <f>S1493*H1493</f>
        <v>0</v>
      </c>
      <c r="AR1493" s="18" t="s">
        <v>350</v>
      </c>
      <c r="AT1493" s="18" t="s">
        <v>223</v>
      </c>
      <c r="AU1493" s="18" t="s">
        <v>84</v>
      </c>
      <c r="AY1493" s="18" t="s">
        <v>221</v>
      </c>
      <c r="BE1493" s="228">
        <f>IF(N1493="základní",J1493,0)</f>
        <v>0</v>
      </c>
      <c r="BF1493" s="228">
        <f>IF(N1493="snížená",J1493,0)</f>
        <v>0</v>
      </c>
      <c r="BG1493" s="228">
        <f>IF(N1493="zákl. přenesená",J1493,0)</f>
        <v>0</v>
      </c>
      <c r="BH1493" s="228">
        <f>IF(N1493="sníž. přenesená",J1493,0)</f>
        <v>0</v>
      </c>
      <c r="BI1493" s="228">
        <f>IF(N1493="nulová",J1493,0)</f>
        <v>0</v>
      </c>
      <c r="BJ1493" s="18" t="s">
        <v>82</v>
      </c>
      <c r="BK1493" s="228">
        <f>ROUND(I1493*H1493,2)</f>
        <v>0</v>
      </c>
      <c r="BL1493" s="18" t="s">
        <v>350</v>
      </c>
      <c r="BM1493" s="18" t="s">
        <v>1920</v>
      </c>
    </row>
    <row r="1494" spans="2:47" s="1" customFormat="1" ht="12">
      <c r="B1494" s="39"/>
      <c r="C1494" s="40"/>
      <c r="D1494" s="229" t="s">
        <v>230</v>
      </c>
      <c r="E1494" s="40"/>
      <c r="F1494" s="230" t="s">
        <v>1908</v>
      </c>
      <c r="G1494" s="40"/>
      <c r="H1494" s="40"/>
      <c r="I1494" s="144"/>
      <c r="J1494" s="40"/>
      <c r="K1494" s="40"/>
      <c r="L1494" s="44"/>
      <c r="M1494" s="231"/>
      <c r="N1494" s="80"/>
      <c r="O1494" s="80"/>
      <c r="P1494" s="80"/>
      <c r="Q1494" s="80"/>
      <c r="R1494" s="80"/>
      <c r="S1494" s="80"/>
      <c r="T1494" s="81"/>
      <c r="AT1494" s="18" t="s">
        <v>230</v>
      </c>
      <c r="AU1494" s="18" t="s">
        <v>84</v>
      </c>
    </row>
    <row r="1495" spans="2:51" s="12" customFormat="1" ht="12">
      <c r="B1495" s="232"/>
      <c r="C1495" s="233"/>
      <c r="D1495" s="229" t="s">
        <v>232</v>
      </c>
      <c r="E1495" s="234" t="s">
        <v>21</v>
      </c>
      <c r="F1495" s="235" t="s">
        <v>658</v>
      </c>
      <c r="G1495" s="233"/>
      <c r="H1495" s="234" t="s">
        <v>21</v>
      </c>
      <c r="I1495" s="236"/>
      <c r="J1495" s="233"/>
      <c r="K1495" s="233"/>
      <c r="L1495" s="237"/>
      <c r="M1495" s="238"/>
      <c r="N1495" s="239"/>
      <c r="O1495" s="239"/>
      <c r="P1495" s="239"/>
      <c r="Q1495" s="239"/>
      <c r="R1495" s="239"/>
      <c r="S1495" s="239"/>
      <c r="T1495" s="240"/>
      <c r="AT1495" s="241" t="s">
        <v>232</v>
      </c>
      <c r="AU1495" s="241" t="s">
        <v>84</v>
      </c>
      <c r="AV1495" s="12" t="s">
        <v>82</v>
      </c>
      <c r="AW1495" s="12" t="s">
        <v>35</v>
      </c>
      <c r="AX1495" s="12" t="s">
        <v>75</v>
      </c>
      <c r="AY1495" s="241" t="s">
        <v>221</v>
      </c>
    </row>
    <row r="1496" spans="2:51" s="13" customFormat="1" ht="12">
      <c r="B1496" s="242"/>
      <c r="C1496" s="243"/>
      <c r="D1496" s="229" t="s">
        <v>232</v>
      </c>
      <c r="E1496" s="244" t="s">
        <v>21</v>
      </c>
      <c r="F1496" s="245" t="s">
        <v>1909</v>
      </c>
      <c r="G1496" s="243"/>
      <c r="H1496" s="246">
        <v>42</v>
      </c>
      <c r="I1496" s="247"/>
      <c r="J1496" s="243"/>
      <c r="K1496" s="243"/>
      <c r="L1496" s="248"/>
      <c r="M1496" s="249"/>
      <c r="N1496" s="250"/>
      <c r="O1496" s="250"/>
      <c r="P1496" s="250"/>
      <c r="Q1496" s="250"/>
      <c r="R1496" s="250"/>
      <c r="S1496" s="250"/>
      <c r="T1496" s="251"/>
      <c r="AT1496" s="252" t="s">
        <v>232</v>
      </c>
      <c r="AU1496" s="252" t="s">
        <v>84</v>
      </c>
      <c r="AV1496" s="13" t="s">
        <v>84</v>
      </c>
      <c r="AW1496" s="13" t="s">
        <v>35</v>
      </c>
      <c r="AX1496" s="13" t="s">
        <v>75</v>
      </c>
      <c r="AY1496" s="252" t="s">
        <v>221</v>
      </c>
    </row>
    <row r="1497" spans="2:51" s="12" customFormat="1" ht="12">
      <c r="B1497" s="232"/>
      <c r="C1497" s="233"/>
      <c r="D1497" s="229" t="s">
        <v>232</v>
      </c>
      <c r="E1497" s="234" t="s">
        <v>21</v>
      </c>
      <c r="F1497" s="235" t="s">
        <v>661</v>
      </c>
      <c r="G1497" s="233"/>
      <c r="H1497" s="234" t="s">
        <v>21</v>
      </c>
      <c r="I1497" s="236"/>
      <c r="J1497" s="233"/>
      <c r="K1497" s="233"/>
      <c r="L1497" s="237"/>
      <c r="M1497" s="238"/>
      <c r="N1497" s="239"/>
      <c r="O1497" s="239"/>
      <c r="P1497" s="239"/>
      <c r="Q1497" s="239"/>
      <c r="R1497" s="239"/>
      <c r="S1497" s="239"/>
      <c r="T1497" s="240"/>
      <c r="AT1497" s="241" t="s">
        <v>232</v>
      </c>
      <c r="AU1497" s="241" t="s">
        <v>84</v>
      </c>
      <c r="AV1497" s="12" t="s">
        <v>82</v>
      </c>
      <c r="AW1497" s="12" t="s">
        <v>35</v>
      </c>
      <c r="AX1497" s="12" t="s">
        <v>75</v>
      </c>
      <c r="AY1497" s="241" t="s">
        <v>221</v>
      </c>
    </row>
    <row r="1498" spans="2:51" s="13" customFormat="1" ht="12">
      <c r="B1498" s="242"/>
      <c r="C1498" s="243"/>
      <c r="D1498" s="229" t="s">
        <v>232</v>
      </c>
      <c r="E1498" s="244" t="s">
        <v>21</v>
      </c>
      <c r="F1498" s="245" t="s">
        <v>1910</v>
      </c>
      <c r="G1498" s="243"/>
      <c r="H1498" s="246">
        <v>51</v>
      </c>
      <c r="I1498" s="247"/>
      <c r="J1498" s="243"/>
      <c r="K1498" s="243"/>
      <c r="L1498" s="248"/>
      <c r="M1498" s="249"/>
      <c r="N1498" s="250"/>
      <c r="O1498" s="250"/>
      <c r="P1498" s="250"/>
      <c r="Q1498" s="250"/>
      <c r="R1498" s="250"/>
      <c r="S1498" s="250"/>
      <c r="T1498" s="251"/>
      <c r="AT1498" s="252" t="s">
        <v>232</v>
      </c>
      <c r="AU1498" s="252" t="s">
        <v>84</v>
      </c>
      <c r="AV1498" s="13" t="s">
        <v>84</v>
      </c>
      <c r="AW1498" s="13" t="s">
        <v>35</v>
      </c>
      <c r="AX1498" s="13" t="s">
        <v>75</v>
      </c>
      <c r="AY1498" s="252" t="s">
        <v>221</v>
      </c>
    </row>
    <row r="1499" spans="2:51" s="14" customFormat="1" ht="12">
      <c r="B1499" s="253"/>
      <c r="C1499" s="254"/>
      <c r="D1499" s="229" t="s">
        <v>232</v>
      </c>
      <c r="E1499" s="255" t="s">
        <v>21</v>
      </c>
      <c r="F1499" s="256" t="s">
        <v>235</v>
      </c>
      <c r="G1499" s="254"/>
      <c r="H1499" s="257">
        <v>93</v>
      </c>
      <c r="I1499" s="258"/>
      <c r="J1499" s="254"/>
      <c r="K1499" s="254"/>
      <c r="L1499" s="259"/>
      <c r="M1499" s="260"/>
      <c r="N1499" s="261"/>
      <c r="O1499" s="261"/>
      <c r="P1499" s="261"/>
      <c r="Q1499" s="261"/>
      <c r="R1499" s="261"/>
      <c r="S1499" s="261"/>
      <c r="T1499" s="262"/>
      <c r="AT1499" s="263" t="s">
        <v>232</v>
      </c>
      <c r="AU1499" s="263" t="s">
        <v>84</v>
      </c>
      <c r="AV1499" s="14" t="s">
        <v>228</v>
      </c>
      <c r="AW1499" s="14" t="s">
        <v>35</v>
      </c>
      <c r="AX1499" s="14" t="s">
        <v>82</v>
      </c>
      <c r="AY1499" s="263" t="s">
        <v>221</v>
      </c>
    </row>
    <row r="1500" spans="2:65" s="1" customFormat="1" ht="16.5" customHeight="1">
      <c r="B1500" s="39"/>
      <c r="C1500" s="275" t="s">
        <v>1921</v>
      </c>
      <c r="D1500" s="275" t="s">
        <v>426</v>
      </c>
      <c r="E1500" s="276" t="s">
        <v>1922</v>
      </c>
      <c r="F1500" s="277" t="s">
        <v>1923</v>
      </c>
      <c r="G1500" s="278" t="s">
        <v>358</v>
      </c>
      <c r="H1500" s="279">
        <v>17.524</v>
      </c>
      <c r="I1500" s="280"/>
      <c r="J1500" s="281">
        <f>ROUND(I1500*H1500,2)</f>
        <v>0</v>
      </c>
      <c r="K1500" s="277" t="s">
        <v>227</v>
      </c>
      <c r="L1500" s="282"/>
      <c r="M1500" s="283" t="s">
        <v>21</v>
      </c>
      <c r="N1500" s="284" t="s">
        <v>46</v>
      </c>
      <c r="O1500" s="80"/>
      <c r="P1500" s="226">
        <f>O1500*H1500</f>
        <v>0</v>
      </c>
      <c r="Q1500" s="226">
        <v>0.0192</v>
      </c>
      <c r="R1500" s="226">
        <f>Q1500*H1500</f>
        <v>0.3364608</v>
      </c>
      <c r="S1500" s="226">
        <v>0</v>
      </c>
      <c r="T1500" s="227">
        <f>S1500*H1500</f>
        <v>0</v>
      </c>
      <c r="AR1500" s="18" t="s">
        <v>460</v>
      </c>
      <c r="AT1500" s="18" t="s">
        <v>426</v>
      </c>
      <c r="AU1500" s="18" t="s">
        <v>84</v>
      </c>
      <c r="AY1500" s="18" t="s">
        <v>221</v>
      </c>
      <c r="BE1500" s="228">
        <f>IF(N1500="základní",J1500,0)</f>
        <v>0</v>
      </c>
      <c r="BF1500" s="228">
        <f>IF(N1500="snížená",J1500,0)</f>
        <v>0</v>
      </c>
      <c r="BG1500" s="228">
        <f>IF(N1500="zákl. přenesená",J1500,0)</f>
        <v>0</v>
      </c>
      <c r="BH1500" s="228">
        <f>IF(N1500="sníž. přenesená",J1500,0)</f>
        <v>0</v>
      </c>
      <c r="BI1500" s="228">
        <f>IF(N1500="nulová",J1500,0)</f>
        <v>0</v>
      </c>
      <c r="BJ1500" s="18" t="s">
        <v>82</v>
      </c>
      <c r="BK1500" s="228">
        <f>ROUND(I1500*H1500,2)</f>
        <v>0</v>
      </c>
      <c r="BL1500" s="18" t="s">
        <v>350</v>
      </c>
      <c r="BM1500" s="18" t="s">
        <v>1924</v>
      </c>
    </row>
    <row r="1501" spans="2:51" s="13" customFormat="1" ht="12">
      <c r="B1501" s="242"/>
      <c r="C1501" s="243"/>
      <c r="D1501" s="229" t="s">
        <v>232</v>
      </c>
      <c r="E1501" s="244" t="s">
        <v>21</v>
      </c>
      <c r="F1501" s="245" t="s">
        <v>1925</v>
      </c>
      <c r="G1501" s="243"/>
      <c r="H1501" s="246">
        <v>15.931</v>
      </c>
      <c r="I1501" s="247"/>
      <c r="J1501" s="243"/>
      <c r="K1501" s="243"/>
      <c r="L1501" s="248"/>
      <c r="M1501" s="249"/>
      <c r="N1501" s="250"/>
      <c r="O1501" s="250"/>
      <c r="P1501" s="250"/>
      <c r="Q1501" s="250"/>
      <c r="R1501" s="250"/>
      <c r="S1501" s="250"/>
      <c r="T1501" s="251"/>
      <c r="AT1501" s="252" t="s">
        <v>232</v>
      </c>
      <c r="AU1501" s="252" t="s">
        <v>84</v>
      </c>
      <c r="AV1501" s="13" t="s">
        <v>84</v>
      </c>
      <c r="AW1501" s="13" t="s">
        <v>35</v>
      </c>
      <c r="AX1501" s="13" t="s">
        <v>75</v>
      </c>
      <c r="AY1501" s="252" t="s">
        <v>221</v>
      </c>
    </row>
    <row r="1502" spans="2:51" s="14" customFormat="1" ht="12">
      <c r="B1502" s="253"/>
      <c r="C1502" s="254"/>
      <c r="D1502" s="229" t="s">
        <v>232</v>
      </c>
      <c r="E1502" s="255" t="s">
        <v>21</v>
      </c>
      <c r="F1502" s="256" t="s">
        <v>235</v>
      </c>
      <c r="G1502" s="254"/>
      <c r="H1502" s="257">
        <v>15.931</v>
      </c>
      <c r="I1502" s="258"/>
      <c r="J1502" s="254"/>
      <c r="K1502" s="254"/>
      <c r="L1502" s="259"/>
      <c r="M1502" s="260"/>
      <c r="N1502" s="261"/>
      <c r="O1502" s="261"/>
      <c r="P1502" s="261"/>
      <c r="Q1502" s="261"/>
      <c r="R1502" s="261"/>
      <c r="S1502" s="261"/>
      <c r="T1502" s="262"/>
      <c r="AT1502" s="263" t="s">
        <v>232</v>
      </c>
      <c r="AU1502" s="263" t="s">
        <v>84</v>
      </c>
      <c r="AV1502" s="14" t="s">
        <v>228</v>
      </c>
      <c r="AW1502" s="14" t="s">
        <v>35</v>
      </c>
      <c r="AX1502" s="14" t="s">
        <v>82</v>
      </c>
      <c r="AY1502" s="263" t="s">
        <v>221</v>
      </c>
    </row>
    <row r="1503" spans="2:51" s="13" customFormat="1" ht="12">
      <c r="B1503" s="242"/>
      <c r="C1503" s="243"/>
      <c r="D1503" s="229" t="s">
        <v>232</v>
      </c>
      <c r="E1503" s="243"/>
      <c r="F1503" s="245" t="s">
        <v>1926</v>
      </c>
      <c r="G1503" s="243"/>
      <c r="H1503" s="246">
        <v>17.524</v>
      </c>
      <c r="I1503" s="247"/>
      <c r="J1503" s="243"/>
      <c r="K1503" s="243"/>
      <c r="L1503" s="248"/>
      <c r="M1503" s="249"/>
      <c r="N1503" s="250"/>
      <c r="O1503" s="250"/>
      <c r="P1503" s="250"/>
      <c r="Q1503" s="250"/>
      <c r="R1503" s="250"/>
      <c r="S1503" s="250"/>
      <c r="T1503" s="251"/>
      <c r="AT1503" s="252" t="s">
        <v>232</v>
      </c>
      <c r="AU1503" s="252" t="s">
        <v>84</v>
      </c>
      <c r="AV1503" s="13" t="s">
        <v>84</v>
      </c>
      <c r="AW1503" s="13" t="s">
        <v>4</v>
      </c>
      <c r="AX1503" s="13" t="s">
        <v>82</v>
      </c>
      <c r="AY1503" s="252" t="s">
        <v>221</v>
      </c>
    </row>
    <row r="1504" spans="2:65" s="1" customFormat="1" ht="16.5" customHeight="1">
      <c r="B1504" s="39"/>
      <c r="C1504" s="217" t="s">
        <v>1927</v>
      </c>
      <c r="D1504" s="217" t="s">
        <v>223</v>
      </c>
      <c r="E1504" s="218" t="s">
        <v>1928</v>
      </c>
      <c r="F1504" s="219" t="s">
        <v>1929</v>
      </c>
      <c r="G1504" s="220" t="s">
        <v>730</v>
      </c>
      <c r="H1504" s="221">
        <v>12.4</v>
      </c>
      <c r="I1504" s="222"/>
      <c r="J1504" s="223">
        <f>ROUND(I1504*H1504,2)</f>
        <v>0</v>
      </c>
      <c r="K1504" s="219" t="s">
        <v>227</v>
      </c>
      <c r="L1504" s="44"/>
      <c r="M1504" s="224" t="s">
        <v>21</v>
      </c>
      <c r="N1504" s="225" t="s">
        <v>46</v>
      </c>
      <c r="O1504" s="80"/>
      <c r="P1504" s="226">
        <f>O1504*H1504</f>
        <v>0</v>
      </c>
      <c r="Q1504" s="226">
        <v>0.00374</v>
      </c>
      <c r="R1504" s="226">
        <f>Q1504*H1504</f>
        <v>0.046376</v>
      </c>
      <c r="S1504" s="226">
        <v>0</v>
      </c>
      <c r="T1504" s="227">
        <f>S1504*H1504</f>
        <v>0</v>
      </c>
      <c r="AR1504" s="18" t="s">
        <v>350</v>
      </c>
      <c r="AT1504" s="18" t="s">
        <v>223</v>
      </c>
      <c r="AU1504" s="18" t="s">
        <v>84</v>
      </c>
      <c r="AY1504" s="18" t="s">
        <v>221</v>
      </c>
      <c r="BE1504" s="228">
        <f>IF(N1504="základní",J1504,0)</f>
        <v>0</v>
      </c>
      <c r="BF1504" s="228">
        <f>IF(N1504="snížená",J1504,0)</f>
        <v>0</v>
      </c>
      <c r="BG1504" s="228">
        <f>IF(N1504="zákl. přenesená",J1504,0)</f>
        <v>0</v>
      </c>
      <c r="BH1504" s="228">
        <f>IF(N1504="sníž. přenesená",J1504,0)</f>
        <v>0</v>
      </c>
      <c r="BI1504" s="228">
        <f>IF(N1504="nulová",J1504,0)</f>
        <v>0</v>
      </c>
      <c r="BJ1504" s="18" t="s">
        <v>82</v>
      </c>
      <c r="BK1504" s="228">
        <f>ROUND(I1504*H1504,2)</f>
        <v>0</v>
      </c>
      <c r="BL1504" s="18" t="s">
        <v>350</v>
      </c>
      <c r="BM1504" s="18" t="s">
        <v>1930</v>
      </c>
    </row>
    <row r="1505" spans="2:51" s="12" customFormat="1" ht="12">
      <c r="B1505" s="232"/>
      <c r="C1505" s="233"/>
      <c r="D1505" s="229" t="s">
        <v>232</v>
      </c>
      <c r="E1505" s="234" t="s">
        <v>21</v>
      </c>
      <c r="F1505" s="235" t="s">
        <v>1931</v>
      </c>
      <c r="G1505" s="233"/>
      <c r="H1505" s="234" t="s">
        <v>21</v>
      </c>
      <c r="I1505" s="236"/>
      <c r="J1505" s="233"/>
      <c r="K1505" s="233"/>
      <c r="L1505" s="237"/>
      <c r="M1505" s="238"/>
      <c r="N1505" s="239"/>
      <c r="O1505" s="239"/>
      <c r="P1505" s="239"/>
      <c r="Q1505" s="239"/>
      <c r="R1505" s="239"/>
      <c r="S1505" s="239"/>
      <c r="T1505" s="240"/>
      <c r="AT1505" s="241" t="s">
        <v>232</v>
      </c>
      <c r="AU1505" s="241" t="s">
        <v>84</v>
      </c>
      <c r="AV1505" s="12" t="s">
        <v>82</v>
      </c>
      <c r="AW1505" s="12" t="s">
        <v>35</v>
      </c>
      <c r="AX1505" s="12" t="s">
        <v>75</v>
      </c>
      <c r="AY1505" s="241" t="s">
        <v>221</v>
      </c>
    </row>
    <row r="1506" spans="2:51" s="13" customFormat="1" ht="12">
      <c r="B1506" s="242"/>
      <c r="C1506" s="243"/>
      <c r="D1506" s="229" t="s">
        <v>232</v>
      </c>
      <c r="E1506" s="244" t="s">
        <v>21</v>
      </c>
      <c r="F1506" s="245" t="s">
        <v>1932</v>
      </c>
      <c r="G1506" s="243"/>
      <c r="H1506" s="246">
        <v>5.6</v>
      </c>
      <c r="I1506" s="247"/>
      <c r="J1506" s="243"/>
      <c r="K1506" s="243"/>
      <c r="L1506" s="248"/>
      <c r="M1506" s="249"/>
      <c r="N1506" s="250"/>
      <c r="O1506" s="250"/>
      <c r="P1506" s="250"/>
      <c r="Q1506" s="250"/>
      <c r="R1506" s="250"/>
      <c r="S1506" s="250"/>
      <c r="T1506" s="251"/>
      <c r="AT1506" s="252" t="s">
        <v>232</v>
      </c>
      <c r="AU1506" s="252" t="s">
        <v>84</v>
      </c>
      <c r="AV1506" s="13" t="s">
        <v>84</v>
      </c>
      <c r="AW1506" s="13" t="s">
        <v>35</v>
      </c>
      <c r="AX1506" s="13" t="s">
        <v>75</v>
      </c>
      <c r="AY1506" s="252" t="s">
        <v>221</v>
      </c>
    </row>
    <row r="1507" spans="2:51" s="12" customFormat="1" ht="12">
      <c r="B1507" s="232"/>
      <c r="C1507" s="233"/>
      <c r="D1507" s="229" t="s">
        <v>232</v>
      </c>
      <c r="E1507" s="234" t="s">
        <v>21</v>
      </c>
      <c r="F1507" s="235" t="s">
        <v>1933</v>
      </c>
      <c r="G1507" s="233"/>
      <c r="H1507" s="234" t="s">
        <v>21</v>
      </c>
      <c r="I1507" s="236"/>
      <c r="J1507" s="233"/>
      <c r="K1507" s="233"/>
      <c r="L1507" s="237"/>
      <c r="M1507" s="238"/>
      <c r="N1507" s="239"/>
      <c r="O1507" s="239"/>
      <c r="P1507" s="239"/>
      <c r="Q1507" s="239"/>
      <c r="R1507" s="239"/>
      <c r="S1507" s="239"/>
      <c r="T1507" s="240"/>
      <c r="AT1507" s="241" t="s">
        <v>232</v>
      </c>
      <c r="AU1507" s="241" t="s">
        <v>84</v>
      </c>
      <c r="AV1507" s="12" t="s">
        <v>82</v>
      </c>
      <c r="AW1507" s="12" t="s">
        <v>35</v>
      </c>
      <c r="AX1507" s="12" t="s">
        <v>75</v>
      </c>
      <c r="AY1507" s="241" t="s">
        <v>221</v>
      </c>
    </row>
    <row r="1508" spans="2:51" s="13" customFormat="1" ht="12">
      <c r="B1508" s="242"/>
      <c r="C1508" s="243"/>
      <c r="D1508" s="229" t="s">
        <v>232</v>
      </c>
      <c r="E1508" s="244" t="s">
        <v>21</v>
      </c>
      <c r="F1508" s="245" t="s">
        <v>1934</v>
      </c>
      <c r="G1508" s="243"/>
      <c r="H1508" s="246">
        <v>6.8</v>
      </c>
      <c r="I1508" s="247"/>
      <c r="J1508" s="243"/>
      <c r="K1508" s="243"/>
      <c r="L1508" s="248"/>
      <c r="M1508" s="249"/>
      <c r="N1508" s="250"/>
      <c r="O1508" s="250"/>
      <c r="P1508" s="250"/>
      <c r="Q1508" s="250"/>
      <c r="R1508" s="250"/>
      <c r="S1508" s="250"/>
      <c r="T1508" s="251"/>
      <c r="AT1508" s="252" t="s">
        <v>232</v>
      </c>
      <c r="AU1508" s="252" t="s">
        <v>84</v>
      </c>
      <c r="AV1508" s="13" t="s">
        <v>84</v>
      </c>
      <c r="AW1508" s="13" t="s">
        <v>35</v>
      </c>
      <c r="AX1508" s="13" t="s">
        <v>75</v>
      </c>
      <c r="AY1508" s="252" t="s">
        <v>221</v>
      </c>
    </row>
    <row r="1509" spans="2:51" s="14" customFormat="1" ht="12">
      <c r="B1509" s="253"/>
      <c r="C1509" s="254"/>
      <c r="D1509" s="229" t="s">
        <v>232</v>
      </c>
      <c r="E1509" s="255" t="s">
        <v>21</v>
      </c>
      <c r="F1509" s="256" t="s">
        <v>235</v>
      </c>
      <c r="G1509" s="254"/>
      <c r="H1509" s="257">
        <v>12.4</v>
      </c>
      <c r="I1509" s="258"/>
      <c r="J1509" s="254"/>
      <c r="K1509" s="254"/>
      <c r="L1509" s="259"/>
      <c r="M1509" s="260"/>
      <c r="N1509" s="261"/>
      <c r="O1509" s="261"/>
      <c r="P1509" s="261"/>
      <c r="Q1509" s="261"/>
      <c r="R1509" s="261"/>
      <c r="S1509" s="261"/>
      <c r="T1509" s="262"/>
      <c r="AT1509" s="263" t="s">
        <v>232</v>
      </c>
      <c r="AU1509" s="263" t="s">
        <v>84</v>
      </c>
      <c r="AV1509" s="14" t="s">
        <v>228</v>
      </c>
      <c r="AW1509" s="14" t="s">
        <v>35</v>
      </c>
      <c r="AX1509" s="14" t="s">
        <v>82</v>
      </c>
      <c r="AY1509" s="263" t="s">
        <v>221</v>
      </c>
    </row>
    <row r="1510" spans="2:65" s="1" customFormat="1" ht="16.5" customHeight="1">
      <c r="B1510" s="39"/>
      <c r="C1510" s="275" t="s">
        <v>1935</v>
      </c>
      <c r="D1510" s="275" t="s">
        <v>426</v>
      </c>
      <c r="E1510" s="276" t="s">
        <v>1936</v>
      </c>
      <c r="F1510" s="277" t="s">
        <v>1937</v>
      </c>
      <c r="G1510" s="278" t="s">
        <v>421</v>
      </c>
      <c r="H1510" s="279">
        <v>45.466</v>
      </c>
      <c r="I1510" s="280"/>
      <c r="J1510" s="281">
        <f>ROUND(I1510*H1510,2)</f>
        <v>0</v>
      </c>
      <c r="K1510" s="277" t="s">
        <v>227</v>
      </c>
      <c r="L1510" s="282"/>
      <c r="M1510" s="283" t="s">
        <v>21</v>
      </c>
      <c r="N1510" s="284" t="s">
        <v>46</v>
      </c>
      <c r="O1510" s="80"/>
      <c r="P1510" s="226">
        <f>O1510*H1510</f>
        <v>0</v>
      </c>
      <c r="Q1510" s="226">
        <v>0.00045</v>
      </c>
      <c r="R1510" s="226">
        <f>Q1510*H1510</f>
        <v>0.0204597</v>
      </c>
      <c r="S1510" s="226">
        <v>0</v>
      </c>
      <c r="T1510" s="227">
        <f>S1510*H1510</f>
        <v>0</v>
      </c>
      <c r="AR1510" s="18" t="s">
        <v>460</v>
      </c>
      <c r="AT1510" s="18" t="s">
        <v>426</v>
      </c>
      <c r="AU1510" s="18" t="s">
        <v>84</v>
      </c>
      <c r="AY1510" s="18" t="s">
        <v>221</v>
      </c>
      <c r="BE1510" s="228">
        <f>IF(N1510="základní",J1510,0)</f>
        <v>0</v>
      </c>
      <c r="BF1510" s="228">
        <f>IF(N1510="snížená",J1510,0)</f>
        <v>0</v>
      </c>
      <c r="BG1510" s="228">
        <f>IF(N1510="zákl. přenesená",J1510,0)</f>
        <v>0</v>
      </c>
      <c r="BH1510" s="228">
        <f>IF(N1510="sníž. přenesená",J1510,0)</f>
        <v>0</v>
      </c>
      <c r="BI1510" s="228">
        <f>IF(N1510="nulová",J1510,0)</f>
        <v>0</v>
      </c>
      <c r="BJ1510" s="18" t="s">
        <v>82</v>
      </c>
      <c r="BK1510" s="228">
        <f>ROUND(I1510*H1510,2)</f>
        <v>0</v>
      </c>
      <c r="BL1510" s="18" t="s">
        <v>350</v>
      </c>
      <c r="BM1510" s="18" t="s">
        <v>1938</v>
      </c>
    </row>
    <row r="1511" spans="2:51" s="13" customFormat="1" ht="12">
      <c r="B1511" s="242"/>
      <c r="C1511" s="243"/>
      <c r="D1511" s="229" t="s">
        <v>232</v>
      </c>
      <c r="E1511" s="244" t="s">
        <v>21</v>
      </c>
      <c r="F1511" s="245" t="s">
        <v>1939</v>
      </c>
      <c r="G1511" s="243"/>
      <c r="H1511" s="246">
        <v>41.333</v>
      </c>
      <c r="I1511" s="247"/>
      <c r="J1511" s="243"/>
      <c r="K1511" s="243"/>
      <c r="L1511" s="248"/>
      <c r="M1511" s="249"/>
      <c r="N1511" s="250"/>
      <c r="O1511" s="250"/>
      <c r="P1511" s="250"/>
      <c r="Q1511" s="250"/>
      <c r="R1511" s="250"/>
      <c r="S1511" s="250"/>
      <c r="T1511" s="251"/>
      <c r="AT1511" s="252" t="s">
        <v>232</v>
      </c>
      <c r="AU1511" s="252" t="s">
        <v>84</v>
      </c>
      <c r="AV1511" s="13" t="s">
        <v>84</v>
      </c>
      <c r="AW1511" s="13" t="s">
        <v>35</v>
      </c>
      <c r="AX1511" s="13" t="s">
        <v>75</v>
      </c>
      <c r="AY1511" s="252" t="s">
        <v>221</v>
      </c>
    </row>
    <row r="1512" spans="2:51" s="14" customFormat="1" ht="12">
      <c r="B1512" s="253"/>
      <c r="C1512" s="254"/>
      <c r="D1512" s="229" t="s">
        <v>232</v>
      </c>
      <c r="E1512" s="255" t="s">
        <v>21</v>
      </c>
      <c r="F1512" s="256" t="s">
        <v>235</v>
      </c>
      <c r="G1512" s="254"/>
      <c r="H1512" s="257">
        <v>41.333</v>
      </c>
      <c r="I1512" s="258"/>
      <c r="J1512" s="254"/>
      <c r="K1512" s="254"/>
      <c r="L1512" s="259"/>
      <c r="M1512" s="260"/>
      <c r="N1512" s="261"/>
      <c r="O1512" s="261"/>
      <c r="P1512" s="261"/>
      <c r="Q1512" s="261"/>
      <c r="R1512" s="261"/>
      <c r="S1512" s="261"/>
      <c r="T1512" s="262"/>
      <c r="AT1512" s="263" t="s">
        <v>232</v>
      </c>
      <c r="AU1512" s="263" t="s">
        <v>84</v>
      </c>
      <c r="AV1512" s="14" t="s">
        <v>228</v>
      </c>
      <c r="AW1512" s="14" t="s">
        <v>35</v>
      </c>
      <c r="AX1512" s="14" t="s">
        <v>82</v>
      </c>
      <c r="AY1512" s="263" t="s">
        <v>221</v>
      </c>
    </row>
    <row r="1513" spans="2:51" s="13" customFormat="1" ht="12">
      <c r="B1513" s="242"/>
      <c r="C1513" s="243"/>
      <c r="D1513" s="229" t="s">
        <v>232</v>
      </c>
      <c r="E1513" s="243"/>
      <c r="F1513" s="245" t="s">
        <v>1940</v>
      </c>
      <c r="G1513" s="243"/>
      <c r="H1513" s="246">
        <v>45.466</v>
      </c>
      <c r="I1513" s="247"/>
      <c r="J1513" s="243"/>
      <c r="K1513" s="243"/>
      <c r="L1513" s="248"/>
      <c r="M1513" s="249"/>
      <c r="N1513" s="250"/>
      <c r="O1513" s="250"/>
      <c r="P1513" s="250"/>
      <c r="Q1513" s="250"/>
      <c r="R1513" s="250"/>
      <c r="S1513" s="250"/>
      <c r="T1513" s="251"/>
      <c r="AT1513" s="252" t="s">
        <v>232</v>
      </c>
      <c r="AU1513" s="252" t="s">
        <v>84</v>
      </c>
      <c r="AV1513" s="13" t="s">
        <v>84</v>
      </c>
      <c r="AW1513" s="13" t="s">
        <v>4</v>
      </c>
      <c r="AX1513" s="13" t="s">
        <v>82</v>
      </c>
      <c r="AY1513" s="252" t="s">
        <v>221</v>
      </c>
    </row>
    <row r="1514" spans="2:65" s="1" customFormat="1" ht="16.5" customHeight="1">
      <c r="B1514" s="39"/>
      <c r="C1514" s="217" t="s">
        <v>1941</v>
      </c>
      <c r="D1514" s="217" t="s">
        <v>223</v>
      </c>
      <c r="E1514" s="218" t="s">
        <v>1942</v>
      </c>
      <c r="F1514" s="219" t="s">
        <v>1943</v>
      </c>
      <c r="G1514" s="220" t="s">
        <v>730</v>
      </c>
      <c r="H1514" s="221">
        <v>26.778</v>
      </c>
      <c r="I1514" s="222"/>
      <c r="J1514" s="223">
        <f>ROUND(I1514*H1514,2)</f>
        <v>0</v>
      </c>
      <c r="K1514" s="219" t="s">
        <v>227</v>
      </c>
      <c r="L1514" s="44"/>
      <c r="M1514" s="224" t="s">
        <v>21</v>
      </c>
      <c r="N1514" s="225" t="s">
        <v>46</v>
      </c>
      <c r="O1514" s="80"/>
      <c r="P1514" s="226">
        <f>O1514*H1514</f>
        <v>0</v>
      </c>
      <c r="Q1514" s="226">
        <v>0.00374</v>
      </c>
      <c r="R1514" s="226">
        <f>Q1514*H1514</f>
        <v>0.10014972</v>
      </c>
      <c r="S1514" s="226">
        <v>0</v>
      </c>
      <c r="T1514" s="227">
        <f>S1514*H1514</f>
        <v>0</v>
      </c>
      <c r="AR1514" s="18" t="s">
        <v>350</v>
      </c>
      <c r="AT1514" s="18" t="s">
        <v>223</v>
      </c>
      <c r="AU1514" s="18" t="s">
        <v>84</v>
      </c>
      <c r="AY1514" s="18" t="s">
        <v>221</v>
      </c>
      <c r="BE1514" s="228">
        <f>IF(N1514="základní",J1514,0)</f>
        <v>0</v>
      </c>
      <c r="BF1514" s="228">
        <f>IF(N1514="snížená",J1514,0)</f>
        <v>0</v>
      </c>
      <c r="BG1514" s="228">
        <f>IF(N1514="zákl. přenesená",J1514,0)</f>
        <v>0</v>
      </c>
      <c r="BH1514" s="228">
        <f>IF(N1514="sníž. přenesená",J1514,0)</f>
        <v>0</v>
      </c>
      <c r="BI1514" s="228">
        <f>IF(N1514="nulová",J1514,0)</f>
        <v>0</v>
      </c>
      <c r="BJ1514" s="18" t="s">
        <v>82</v>
      </c>
      <c r="BK1514" s="228">
        <f>ROUND(I1514*H1514,2)</f>
        <v>0</v>
      </c>
      <c r="BL1514" s="18" t="s">
        <v>350</v>
      </c>
      <c r="BM1514" s="18" t="s">
        <v>1944</v>
      </c>
    </row>
    <row r="1515" spans="2:51" s="12" customFormat="1" ht="12">
      <c r="B1515" s="232"/>
      <c r="C1515" s="233"/>
      <c r="D1515" s="229" t="s">
        <v>232</v>
      </c>
      <c r="E1515" s="234" t="s">
        <v>21</v>
      </c>
      <c r="F1515" s="235" t="s">
        <v>658</v>
      </c>
      <c r="G1515" s="233"/>
      <c r="H1515" s="234" t="s">
        <v>21</v>
      </c>
      <c r="I1515" s="236"/>
      <c r="J1515" s="233"/>
      <c r="K1515" s="233"/>
      <c r="L1515" s="237"/>
      <c r="M1515" s="238"/>
      <c r="N1515" s="239"/>
      <c r="O1515" s="239"/>
      <c r="P1515" s="239"/>
      <c r="Q1515" s="239"/>
      <c r="R1515" s="239"/>
      <c r="S1515" s="239"/>
      <c r="T1515" s="240"/>
      <c r="AT1515" s="241" t="s">
        <v>232</v>
      </c>
      <c r="AU1515" s="241" t="s">
        <v>84</v>
      </c>
      <c r="AV1515" s="12" t="s">
        <v>82</v>
      </c>
      <c r="AW1515" s="12" t="s">
        <v>35</v>
      </c>
      <c r="AX1515" s="12" t="s">
        <v>75</v>
      </c>
      <c r="AY1515" s="241" t="s">
        <v>221</v>
      </c>
    </row>
    <row r="1516" spans="2:51" s="13" customFormat="1" ht="12">
      <c r="B1516" s="242"/>
      <c r="C1516" s="243"/>
      <c r="D1516" s="229" t="s">
        <v>232</v>
      </c>
      <c r="E1516" s="244" t="s">
        <v>21</v>
      </c>
      <c r="F1516" s="245" t="s">
        <v>1945</v>
      </c>
      <c r="G1516" s="243"/>
      <c r="H1516" s="246">
        <v>13.389</v>
      </c>
      <c r="I1516" s="247"/>
      <c r="J1516" s="243"/>
      <c r="K1516" s="243"/>
      <c r="L1516" s="248"/>
      <c r="M1516" s="249"/>
      <c r="N1516" s="250"/>
      <c r="O1516" s="250"/>
      <c r="P1516" s="250"/>
      <c r="Q1516" s="250"/>
      <c r="R1516" s="250"/>
      <c r="S1516" s="250"/>
      <c r="T1516" s="251"/>
      <c r="AT1516" s="252" t="s">
        <v>232</v>
      </c>
      <c r="AU1516" s="252" t="s">
        <v>84</v>
      </c>
      <c r="AV1516" s="13" t="s">
        <v>84</v>
      </c>
      <c r="AW1516" s="13" t="s">
        <v>35</v>
      </c>
      <c r="AX1516" s="13" t="s">
        <v>75</v>
      </c>
      <c r="AY1516" s="252" t="s">
        <v>221</v>
      </c>
    </row>
    <row r="1517" spans="2:51" s="12" customFormat="1" ht="12">
      <c r="B1517" s="232"/>
      <c r="C1517" s="233"/>
      <c r="D1517" s="229" t="s">
        <v>232</v>
      </c>
      <c r="E1517" s="234" t="s">
        <v>21</v>
      </c>
      <c r="F1517" s="235" t="s">
        <v>661</v>
      </c>
      <c r="G1517" s="233"/>
      <c r="H1517" s="234" t="s">
        <v>21</v>
      </c>
      <c r="I1517" s="236"/>
      <c r="J1517" s="233"/>
      <c r="K1517" s="233"/>
      <c r="L1517" s="237"/>
      <c r="M1517" s="238"/>
      <c r="N1517" s="239"/>
      <c r="O1517" s="239"/>
      <c r="P1517" s="239"/>
      <c r="Q1517" s="239"/>
      <c r="R1517" s="239"/>
      <c r="S1517" s="239"/>
      <c r="T1517" s="240"/>
      <c r="AT1517" s="241" t="s">
        <v>232</v>
      </c>
      <c r="AU1517" s="241" t="s">
        <v>84</v>
      </c>
      <c r="AV1517" s="12" t="s">
        <v>82</v>
      </c>
      <c r="AW1517" s="12" t="s">
        <v>35</v>
      </c>
      <c r="AX1517" s="12" t="s">
        <v>75</v>
      </c>
      <c r="AY1517" s="241" t="s">
        <v>221</v>
      </c>
    </row>
    <row r="1518" spans="2:51" s="13" customFormat="1" ht="12">
      <c r="B1518" s="242"/>
      <c r="C1518" s="243"/>
      <c r="D1518" s="229" t="s">
        <v>232</v>
      </c>
      <c r="E1518" s="244" t="s">
        <v>21</v>
      </c>
      <c r="F1518" s="245" t="s">
        <v>1945</v>
      </c>
      <c r="G1518" s="243"/>
      <c r="H1518" s="246">
        <v>13.389</v>
      </c>
      <c r="I1518" s="247"/>
      <c r="J1518" s="243"/>
      <c r="K1518" s="243"/>
      <c r="L1518" s="248"/>
      <c r="M1518" s="249"/>
      <c r="N1518" s="250"/>
      <c r="O1518" s="250"/>
      <c r="P1518" s="250"/>
      <c r="Q1518" s="250"/>
      <c r="R1518" s="250"/>
      <c r="S1518" s="250"/>
      <c r="T1518" s="251"/>
      <c r="AT1518" s="252" t="s">
        <v>232</v>
      </c>
      <c r="AU1518" s="252" t="s">
        <v>84</v>
      </c>
      <c r="AV1518" s="13" t="s">
        <v>84</v>
      </c>
      <c r="AW1518" s="13" t="s">
        <v>35</v>
      </c>
      <c r="AX1518" s="13" t="s">
        <v>75</v>
      </c>
      <c r="AY1518" s="252" t="s">
        <v>221</v>
      </c>
    </row>
    <row r="1519" spans="2:51" s="14" customFormat="1" ht="12">
      <c r="B1519" s="253"/>
      <c r="C1519" s="254"/>
      <c r="D1519" s="229" t="s">
        <v>232</v>
      </c>
      <c r="E1519" s="255" t="s">
        <v>21</v>
      </c>
      <c r="F1519" s="256" t="s">
        <v>235</v>
      </c>
      <c r="G1519" s="254"/>
      <c r="H1519" s="257">
        <v>26.778</v>
      </c>
      <c r="I1519" s="258"/>
      <c r="J1519" s="254"/>
      <c r="K1519" s="254"/>
      <c r="L1519" s="259"/>
      <c r="M1519" s="260"/>
      <c r="N1519" s="261"/>
      <c r="O1519" s="261"/>
      <c r="P1519" s="261"/>
      <c r="Q1519" s="261"/>
      <c r="R1519" s="261"/>
      <c r="S1519" s="261"/>
      <c r="T1519" s="262"/>
      <c r="AT1519" s="263" t="s">
        <v>232</v>
      </c>
      <c r="AU1519" s="263" t="s">
        <v>84</v>
      </c>
      <c r="AV1519" s="14" t="s">
        <v>228</v>
      </c>
      <c r="AW1519" s="14" t="s">
        <v>35</v>
      </c>
      <c r="AX1519" s="14" t="s">
        <v>82</v>
      </c>
      <c r="AY1519" s="263" t="s">
        <v>221</v>
      </c>
    </row>
    <row r="1520" spans="2:65" s="1" customFormat="1" ht="16.5" customHeight="1">
      <c r="B1520" s="39"/>
      <c r="C1520" s="275" t="s">
        <v>1946</v>
      </c>
      <c r="D1520" s="275" t="s">
        <v>426</v>
      </c>
      <c r="E1520" s="276" t="s">
        <v>1936</v>
      </c>
      <c r="F1520" s="277" t="s">
        <v>1937</v>
      </c>
      <c r="G1520" s="278" t="s">
        <v>421</v>
      </c>
      <c r="H1520" s="279">
        <v>98.186</v>
      </c>
      <c r="I1520" s="280"/>
      <c r="J1520" s="281">
        <f>ROUND(I1520*H1520,2)</f>
        <v>0</v>
      </c>
      <c r="K1520" s="277" t="s">
        <v>227</v>
      </c>
      <c r="L1520" s="282"/>
      <c r="M1520" s="283" t="s">
        <v>21</v>
      </c>
      <c r="N1520" s="284" t="s">
        <v>46</v>
      </c>
      <c r="O1520" s="80"/>
      <c r="P1520" s="226">
        <f>O1520*H1520</f>
        <v>0</v>
      </c>
      <c r="Q1520" s="226">
        <v>0.00045</v>
      </c>
      <c r="R1520" s="226">
        <f>Q1520*H1520</f>
        <v>0.0441837</v>
      </c>
      <c r="S1520" s="226">
        <v>0</v>
      </c>
      <c r="T1520" s="227">
        <f>S1520*H1520</f>
        <v>0</v>
      </c>
      <c r="AR1520" s="18" t="s">
        <v>460</v>
      </c>
      <c r="AT1520" s="18" t="s">
        <v>426</v>
      </c>
      <c r="AU1520" s="18" t="s">
        <v>84</v>
      </c>
      <c r="AY1520" s="18" t="s">
        <v>221</v>
      </c>
      <c r="BE1520" s="228">
        <f>IF(N1520="základní",J1520,0)</f>
        <v>0</v>
      </c>
      <c r="BF1520" s="228">
        <f>IF(N1520="snížená",J1520,0)</f>
        <v>0</v>
      </c>
      <c r="BG1520" s="228">
        <f>IF(N1520="zákl. přenesená",J1520,0)</f>
        <v>0</v>
      </c>
      <c r="BH1520" s="228">
        <f>IF(N1520="sníž. přenesená",J1520,0)</f>
        <v>0</v>
      </c>
      <c r="BI1520" s="228">
        <f>IF(N1520="nulová",J1520,0)</f>
        <v>0</v>
      </c>
      <c r="BJ1520" s="18" t="s">
        <v>82</v>
      </c>
      <c r="BK1520" s="228">
        <f>ROUND(I1520*H1520,2)</f>
        <v>0</v>
      </c>
      <c r="BL1520" s="18" t="s">
        <v>350</v>
      </c>
      <c r="BM1520" s="18" t="s">
        <v>1947</v>
      </c>
    </row>
    <row r="1521" spans="2:51" s="13" customFormat="1" ht="12">
      <c r="B1521" s="242"/>
      <c r="C1521" s="243"/>
      <c r="D1521" s="229" t="s">
        <v>232</v>
      </c>
      <c r="E1521" s="244" t="s">
        <v>21</v>
      </c>
      <c r="F1521" s="245" t="s">
        <v>1948</v>
      </c>
      <c r="G1521" s="243"/>
      <c r="H1521" s="246">
        <v>89.26</v>
      </c>
      <c r="I1521" s="247"/>
      <c r="J1521" s="243"/>
      <c r="K1521" s="243"/>
      <c r="L1521" s="248"/>
      <c r="M1521" s="249"/>
      <c r="N1521" s="250"/>
      <c r="O1521" s="250"/>
      <c r="P1521" s="250"/>
      <c r="Q1521" s="250"/>
      <c r="R1521" s="250"/>
      <c r="S1521" s="250"/>
      <c r="T1521" s="251"/>
      <c r="AT1521" s="252" t="s">
        <v>232</v>
      </c>
      <c r="AU1521" s="252" t="s">
        <v>84</v>
      </c>
      <c r="AV1521" s="13" t="s">
        <v>84</v>
      </c>
      <c r="AW1521" s="13" t="s">
        <v>35</v>
      </c>
      <c r="AX1521" s="13" t="s">
        <v>75</v>
      </c>
      <c r="AY1521" s="252" t="s">
        <v>221</v>
      </c>
    </row>
    <row r="1522" spans="2:51" s="14" customFormat="1" ht="12">
      <c r="B1522" s="253"/>
      <c r="C1522" s="254"/>
      <c r="D1522" s="229" t="s">
        <v>232</v>
      </c>
      <c r="E1522" s="255" t="s">
        <v>21</v>
      </c>
      <c r="F1522" s="256" t="s">
        <v>235</v>
      </c>
      <c r="G1522" s="254"/>
      <c r="H1522" s="257">
        <v>89.26</v>
      </c>
      <c r="I1522" s="258"/>
      <c r="J1522" s="254"/>
      <c r="K1522" s="254"/>
      <c r="L1522" s="259"/>
      <c r="M1522" s="260"/>
      <c r="N1522" s="261"/>
      <c r="O1522" s="261"/>
      <c r="P1522" s="261"/>
      <c r="Q1522" s="261"/>
      <c r="R1522" s="261"/>
      <c r="S1522" s="261"/>
      <c r="T1522" s="262"/>
      <c r="AT1522" s="263" t="s">
        <v>232</v>
      </c>
      <c r="AU1522" s="263" t="s">
        <v>84</v>
      </c>
      <c r="AV1522" s="14" t="s">
        <v>228</v>
      </c>
      <c r="AW1522" s="14" t="s">
        <v>35</v>
      </c>
      <c r="AX1522" s="14" t="s">
        <v>82</v>
      </c>
      <c r="AY1522" s="263" t="s">
        <v>221</v>
      </c>
    </row>
    <row r="1523" spans="2:51" s="13" customFormat="1" ht="12">
      <c r="B1523" s="242"/>
      <c r="C1523" s="243"/>
      <c r="D1523" s="229" t="s">
        <v>232</v>
      </c>
      <c r="E1523" s="243"/>
      <c r="F1523" s="245" t="s">
        <v>1949</v>
      </c>
      <c r="G1523" s="243"/>
      <c r="H1523" s="246">
        <v>98.186</v>
      </c>
      <c r="I1523" s="247"/>
      <c r="J1523" s="243"/>
      <c r="K1523" s="243"/>
      <c r="L1523" s="248"/>
      <c r="M1523" s="249"/>
      <c r="N1523" s="250"/>
      <c r="O1523" s="250"/>
      <c r="P1523" s="250"/>
      <c r="Q1523" s="250"/>
      <c r="R1523" s="250"/>
      <c r="S1523" s="250"/>
      <c r="T1523" s="251"/>
      <c r="AT1523" s="252" t="s">
        <v>232</v>
      </c>
      <c r="AU1523" s="252" t="s">
        <v>84</v>
      </c>
      <c r="AV1523" s="13" t="s">
        <v>84</v>
      </c>
      <c r="AW1523" s="13" t="s">
        <v>4</v>
      </c>
      <c r="AX1523" s="13" t="s">
        <v>82</v>
      </c>
      <c r="AY1523" s="252" t="s">
        <v>221</v>
      </c>
    </row>
    <row r="1524" spans="2:65" s="1" customFormat="1" ht="16.5" customHeight="1">
      <c r="B1524" s="39"/>
      <c r="C1524" s="217" t="s">
        <v>1950</v>
      </c>
      <c r="D1524" s="217" t="s">
        <v>223</v>
      </c>
      <c r="E1524" s="218" t="s">
        <v>1951</v>
      </c>
      <c r="F1524" s="219" t="s">
        <v>1952</v>
      </c>
      <c r="G1524" s="220" t="s">
        <v>358</v>
      </c>
      <c r="H1524" s="221">
        <v>35.55</v>
      </c>
      <c r="I1524" s="222"/>
      <c r="J1524" s="223">
        <f>ROUND(I1524*H1524,2)</f>
        <v>0</v>
      </c>
      <c r="K1524" s="219" t="s">
        <v>227</v>
      </c>
      <c r="L1524" s="44"/>
      <c r="M1524" s="224" t="s">
        <v>21</v>
      </c>
      <c r="N1524" s="225" t="s">
        <v>46</v>
      </c>
      <c r="O1524" s="80"/>
      <c r="P1524" s="226">
        <f>O1524*H1524</f>
        <v>0</v>
      </c>
      <c r="Q1524" s="226">
        <v>0.00367</v>
      </c>
      <c r="R1524" s="226">
        <f>Q1524*H1524</f>
        <v>0.1304685</v>
      </c>
      <c r="S1524" s="226">
        <v>0</v>
      </c>
      <c r="T1524" s="227">
        <f>S1524*H1524</f>
        <v>0</v>
      </c>
      <c r="AR1524" s="18" t="s">
        <v>350</v>
      </c>
      <c r="AT1524" s="18" t="s">
        <v>223</v>
      </c>
      <c r="AU1524" s="18" t="s">
        <v>84</v>
      </c>
      <c r="AY1524" s="18" t="s">
        <v>221</v>
      </c>
      <c r="BE1524" s="228">
        <f>IF(N1524="základní",J1524,0)</f>
        <v>0</v>
      </c>
      <c r="BF1524" s="228">
        <f>IF(N1524="snížená",J1524,0)</f>
        <v>0</v>
      </c>
      <c r="BG1524" s="228">
        <f>IF(N1524="zákl. přenesená",J1524,0)</f>
        <v>0</v>
      </c>
      <c r="BH1524" s="228">
        <f>IF(N1524="sníž. přenesená",J1524,0)</f>
        <v>0</v>
      </c>
      <c r="BI1524" s="228">
        <f>IF(N1524="nulová",J1524,0)</f>
        <v>0</v>
      </c>
      <c r="BJ1524" s="18" t="s">
        <v>82</v>
      </c>
      <c r="BK1524" s="228">
        <f>ROUND(I1524*H1524,2)</f>
        <v>0</v>
      </c>
      <c r="BL1524" s="18" t="s">
        <v>350</v>
      </c>
      <c r="BM1524" s="18" t="s">
        <v>1953</v>
      </c>
    </row>
    <row r="1525" spans="2:51" s="12" customFormat="1" ht="12">
      <c r="B1525" s="232"/>
      <c r="C1525" s="233"/>
      <c r="D1525" s="229" t="s">
        <v>232</v>
      </c>
      <c r="E1525" s="234" t="s">
        <v>21</v>
      </c>
      <c r="F1525" s="235" t="s">
        <v>1954</v>
      </c>
      <c r="G1525" s="233"/>
      <c r="H1525" s="234" t="s">
        <v>21</v>
      </c>
      <c r="I1525" s="236"/>
      <c r="J1525" s="233"/>
      <c r="K1525" s="233"/>
      <c r="L1525" s="237"/>
      <c r="M1525" s="238"/>
      <c r="N1525" s="239"/>
      <c r="O1525" s="239"/>
      <c r="P1525" s="239"/>
      <c r="Q1525" s="239"/>
      <c r="R1525" s="239"/>
      <c r="S1525" s="239"/>
      <c r="T1525" s="240"/>
      <c r="AT1525" s="241" t="s">
        <v>232</v>
      </c>
      <c r="AU1525" s="241" t="s">
        <v>84</v>
      </c>
      <c r="AV1525" s="12" t="s">
        <v>82</v>
      </c>
      <c r="AW1525" s="12" t="s">
        <v>35</v>
      </c>
      <c r="AX1525" s="12" t="s">
        <v>75</v>
      </c>
      <c r="AY1525" s="241" t="s">
        <v>221</v>
      </c>
    </row>
    <row r="1526" spans="2:51" s="13" customFormat="1" ht="12">
      <c r="B1526" s="242"/>
      <c r="C1526" s="243"/>
      <c r="D1526" s="229" t="s">
        <v>232</v>
      </c>
      <c r="E1526" s="244" t="s">
        <v>21</v>
      </c>
      <c r="F1526" s="245" t="s">
        <v>1092</v>
      </c>
      <c r="G1526" s="243"/>
      <c r="H1526" s="246">
        <v>25.85</v>
      </c>
      <c r="I1526" s="247"/>
      <c r="J1526" s="243"/>
      <c r="K1526" s="243"/>
      <c r="L1526" s="248"/>
      <c r="M1526" s="249"/>
      <c r="N1526" s="250"/>
      <c r="O1526" s="250"/>
      <c r="P1526" s="250"/>
      <c r="Q1526" s="250"/>
      <c r="R1526" s="250"/>
      <c r="S1526" s="250"/>
      <c r="T1526" s="251"/>
      <c r="AT1526" s="252" t="s">
        <v>232</v>
      </c>
      <c r="AU1526" s="252" t="s">
        <v>84</v>
      </c>
      <c r="AV1526" s="13" t="s">
        <v>84</v>
      </c>
      <c r="AW1526" s="13" t="s">
        <v>35</v>
      </c>
      <c r="AX1526" s="13" t="s">
        <v>75</v>
      </c>
      <c r="AY1526" s="252" t="s">
        <v>221</v>
      </c>
    </row>
    <row r="1527" spans="2:51" s="12" customFormat="1" ht="12">
      <c r="B1527" s="232"/>
      <c r="C1527" s="233"/>
      <c r="D1527" s="229" t="s">
        <v>232</v>
      </c>
      <c r="E1527" s="234" t="s">
        <v>21</v>
      </c>
      <c r="F1527" s="235" t="s">
        <v>1931</v>
      </c>
      <c r="G1527" s="233"/>
      <c r="H1527" s="234" t="s">
        <v>21</v>
      </c>
      <c r="I1527" s="236"/>
      <c r="J1527" s="233"/>
      <c r="K1527" s="233"/>
      <c r="L1527" s="237"/>
      <c r="M1527" s="238"/>
      <c r="N1527" s="239"/>
      <c r="O1527" s="239"/>
      <c r="P1527" s="239"/>
      <c r="Q1527" s="239"/>
      <c r="R1527" s="239"/>
      <c r="S1527" s="239"/>
      <c r="T1527" s="240"/>
      <c r="AT1527" s="241" t="s">
        <v>232</v>
      </c>
      <c r="AU1527" s="241" t="s">
        <v>84</v>
      </c>
      <c r="AV1527" s="12" t="s">
        <v>82</v>
      </c>
      <c r="AW1527" s="12" t="s">
        <v>35</v>
      </c>
      <c r="AX1527" s="12" t="s">
        <v>75</v>
      </c>
      <c r="AY1527" s="241" t="s">
        <v>221</v>
      </c>
    </row>
    <row r="1528" spans="2:51" s="13" customFormat="1" ht="12">
      <c r="B1528" s="242"/>
      <c r="C1528" s="243"/>
      <c r="D1528" s="229" t="s">
        <v>232</v>
      </c>
      <c r="E1528" s="244" t="s">
        <v>21</v>
      </c>
      <c r="F1528" s="245" t="s">
        <v>614</v>
      </c>
      <c r="G1528" s="243"/>
      <c r="H1528" s="246">
        <v>3.92</v>
      </c>
      <c r="I1528" s="247"/>
      <c r="J1528" s="243"/>
      <c r="K1528" s="243"/>
      <c r="L1528" s="248"/>
      <c r="M1528" s="249"/>
      <c r="N1528" s="250"/>
      <c r="O1528" s="250"/>
      <c r="P1528" s="250"/>
      <c r="Q1528" s="250"/>
      <c r="R1528" s="250"/>
      <c r="S1528" s="250"/>
      <c r="T1528" s="251"/>
      <c r="AT1528" s="252" t="s">
        <v>232</v>
      </c>
      <c r="AU1528" s="252" t="s">
        <v>84</v>
      </c>
      <c r="AV1528" s="13" t="s">
        <v>84</v>
      </c>
      <c r="AW1528" s="13" t="s">
        <v>35</v>
      </c>
      <c r="AX1528" s="13" t="s">
        <v>75</v>
      </c>
      <c r="AY1528" s="252" t="s">
        <v>221</v>
      </c>
    </row>
    <row r="1529" spans="2:51" s="12" customFormat="1" ht="12">
      <c r="B1529" s="232"/>
      <c r="C1529" s="233"/>
      <c r="D1529" s="229" t="s">
        <v>232</v>
      </c>
      <c r="E1529" s="234" t="s">
        <v>21</v>
      </c>
      <c r="F1529" s="235" t="s">
        <v>1933</v>
      </c>
      <c r="G1529" s="233"/>
      <c r="H1529" s="234" t="s">
        <v>21</v>
      </c>
      <c r="I1529" s="236"/>
      <c r="J1529" s="233"/>
      <c r="K1529" s="233"/>
      <c r="L1529" s="237"/>
      <c r="M1529" s="238"/>
      <c r="N1529" s="239"/>
      <c r="O1529" s="239"/>
      <c r="P1529" s="239"/>
      <c r="Q1529" s="239"/>
      <c r="R1529" s="239"/>
      <c r="S1529" s="239"/>
      <c r="T1529" s="240"/>
      <c r="AT1529" s="241" t="s">
        <v>232</v>
      </c>
      <c r="AU1529" s="241" t="s">
        <v>84</v>
      </c>
      <c r="AV1529" s="12" t="s">
        <v>82</v>
      </c>
      <c r="AW1529" s="12" t="s">
        <v>35</v>
      </c>
      <c r="AX1529" s="12" t="s">
        <v>75</v>
      </c>
      <c r="AY1529" s="241" t="s">
        <v>221</v>
      </c>
    </row>
    <row r="1530" spans="2:51" s="13" customFormat="1" ht="12">
      <c r="B1530" s="242"/>
      <c r="C1530" s="243"/>
      <c r="D1530" s="229" t="s">
        <v>232</v>
      </c>
      <c r="E1530" s="244" t="s">
        <v>21</v>
      </c>
      <c r="F1530" s="245" t="s">
        <v>613</v>
      </c>
      <c r="G1530" s="243"/>
      <c r="H1530" s="246">
        <v>5.78</v>
      </c>
      <c r="I1530" s="247"/>
      <c r="J1530" s="243"/>
      <c r="K1530" s="243"/>
      <c r="L1530" s="248"/>
      <c r="M1530" s="249"/>
      <c r="N1530" s="250"/>
      <c r="O1530" s="250"/>
      <c r="P1530" s="250"/>
      <c r="Q1530" s="250"/>
      <c r="R1530" s="250"/>
      <c r="S1530" s="250"/>
      <c r="T1530" s="251"/>
      <c r="AT1530" s="252" t="s">
        <v>232</v>
      </c>
      <c r="AU1530" s="252" t="s">
        <v>84</v>
      </c>
      <c r="AV1530" s="13" t="s">
        <v>84</v>
      </c>
      <c r="AW1530" s="13" t="s">
        <v>35</v>
      </c>
      <c r="AX1530" s="13" t="s">
        <v>75</v>
      </c>
      <c r="AY1530" s="252" t="s">
        <v>221</v>
      </c>
    </row>
    <row r="1531" spans="2:51" s="14" customFormat="1" ht="12">
      <c r="B1531" s="253"/>
      <c r="C1531" s="254"/>
      <c r="D1531" s="229" t="s">
        <v>232</v>
      </c>
      <c r="E1531" s="255" t="s">
        <v>21</v>
      </c>
      <c r="F1531" s="256" t="s">
        <v>235</v>
      </c>
      <c r="G1531" s="254"/>
      <c r="H1531" s="257">
        <v>35.55</v>
      </c>
      <c r="I1531" s="258"/>
      <c r="J1531" s="254"/>
      <c r="K1531" s="254"/>
      <c r="L1531" s="259"/>
      <c r="M1531" s="260"/>
      <c r="N1531" s="261"/>
      <c r="O1531" s="261"/>
      <c r="P1531" s="261"/>
      <c r="Q1531" s="261"/>
      <c r="R1531" s="261"/>
      <c r="S1531" s="261"/>
      <c r="T1531" s="262"/>
      <c r="AT1531" s="263" t="s">
        <v>232</v>
      </c>
      <c r="AU1531" s="263" t="s">
        <v>84</v>
      </c>
      <c r="AV1531" s="14" t="s">
        <v>228</v>
      </c>
      <c r="AW1531" s="14" t="s">
        <v>35</v>
      </c>
      <c r="AX1531" s="14" t="s">
        <v>82</v>
      </c>
      <c r="AY1531" s="263" t="s">
        <v>221</v>
      </c>
    </row>
    <row r="1532" spans="2:65" s="1" customFormat="1" ht="16.5" customHeight="1">
      <c r="B1532" s="39"/>
      <c r="C1532" s="275" t="s">
        <v>1955</v>
      </c>
      <c r="D1532" s="275" t="s">
        <v>426</v>
      </c>
      <c r="E1532" s="276" t="s">
        <v>1922</v>
      </c>
      <c r="F1532" s="277" t="s">
        <v>1923</v>
      </c>
      <c r="G1532" s="278" t="s">
        <v>358</v>
      </c>
      <c r="H1532" s="279">
        <v>39.105</v>
      </c>
      <c r="I1532" s="280"/>
      <c r="J1532" s="281">
        <f>ROUND(I1532*H1532,2)</f>
        <v>0</v>
      </c>
      <c r="K1532" s="277" t="s">
        <v>227</v>
      </c>
      <c r="L1532" s="282"/>
      <c r="M1532" s="283" t="s">
        <v>21</v>
      </c>
      <c r="N1532" s="284" t="s">
        <v>46</v>
      </c>
      <c r="O1532" s="80"/>
      <c r="P1532" s="226">
        <f>O1532*H1532</f>
        <v>0</v>
      </c>
      <c r="Q1532" s="226">
        <v>0.0192</v>
      </c>
      <c r="R1532" s="226">
        <f>Q1532*H1532</f>
        <v>0.7508159999999999</v>
      </c>
      <c r="S1532" s="226">
        <v>0</v>
      </c>
      <c r="T1532" s="227">
        <f>S1532*H1532</f>
        <v>0</v>
      </c>
      <c r="AR1532" s="18" t="s">
        <v>460</v>
      </c>
      <c r="AT1532" s="18" t="s">
        <v>426</v>
      </c>
      <c r="AU1532" s="18" t="s">
        <v>84</v>
      </c>
      <c r="AY1532" s="18" t="s">
        <v>221</v>
      </c>
      <c r="BE1532" s="228">
        <f>IF(N1532="základní",J1532,0)</f>
        <v>0</v>
      </c>
      <c r="BF1532" s="228">
        <f>IF(N1532="snížená",J1532,0)</f>
        <v>0</v>
      </c>
      <c r="BG1532" s="228">
        <f>IF(N1532="zákl. přenesená",J1532,0)</f>
        <v>0</v>
      </c>
      <c r="BH1532" s="228">
        <f>IF(N1532="sníž. přenesená",J1532,0)</f>
        <v>0</v>
      </c>
      <c r="BI1532" s="228">
        <f>IF(N1532="nulová",J1532,0)</f>
        <v>0</v>
      </c>
      <c r="BJ1532" s="18" t="s">
        <v>82</v>
      </c>
      <c r="BK1532" s="228">
        <f>ROUND(I1532*H1532,2)</f>
        <v>0</v>
      </c>
      <c r="BL1532" s="18" t="s">
        <v>350</v>
      </c>
      <c r="BM1532" s="18" t="s">
        <v>1956</v>
      </c>
    </row>
    <row r="1533" spans="2:51" s="13" customFormat="1" ht="12">
      <c r="B1533" s="242"/>
      <c r="C1533" s="243"/>
      <c r="D1533" s="229" t="s">
        <v>232</v>
      </c>
      <c r="E1533" s="243"/>
      <c r="F1533" s="245" t="s">
        <v>1957</v>
      </c>
      <c r="G1533" s="243"/>
      <c r="H1533" s="246">
        <v>39.105</v>
      </c>
      <c r="I1533" s="247"/>
      <c r="J1533" s="243"/>
      <c r="K1533" s="243"/>
      <c r="L1533" s="248"/>
      <c r="M1533" s="249"/>
      <c r="N1533" s="250"/>
      <c r="O1533" s="250"/>
      <c r="P1533" s="250"/>
      <c r="Q1533" s="250"/>
      <c r="R1533" s="250"/>
      <c r="S1533" s="250"/>
      <c r="T1533" s="251"/>
      <c r="AT1533" s="252" t="s">
        <v>232</v>
      </c>
      <c r="AU1533" s="252" t="s">
        <v>84</v>
      </c>
      <c r="AV1533" s="13" t="s">
        <v>84</v>
      </c>
      <c r="AW1533" s="13" t="s">
        <v>4</v>
      </c>
      <c r="AX1533" s="13" t="s">
        <v>82</v>
      </c>
      <c r="AY1533" s="252" t="s">
        <v>221</v>
      </c>
    </row>
    <row r="1534" spans="2:65" s="1" customFormat="1" ht="22.5" customHeight="1">
      <c r="B1534" s="39"/>
      <c r="C1534" s="217" t="s">
        <v>1958</v>
      </c>
      <c r="D1534" s="217" t="s">
        <v>223</v>
      </c>
      <c r="E1534" s="218" t="s">
        <v>1959</v>
      </c>
      <c r="F1534" s="219" t="s">
        <v>1960</v>
      </c>
      <c r="G1534" s="220" t="s">
        <v>295</v>
      </c>
      <c r="H1534" s="221">
        <v>2.339</v>
      </c>
      <c r="I1534" s="222"/>
      <c r="J1534" s="223">
        <f>ROUND(I1534*H1534,2)</f>
        <v>0</v>
      </c>
      <c r="K1534" s="219" t="s">
        <v>227</v>
      </c>
      <c r="L1534" s="44"/>
      <c r="M1534" s="224" t="s">
        <v>21</v>
      </c>
      <c r="N1534" s="225" t="s">
        <v>46</v>
      </c>
      <c r="O1534" s="80"/>
      <c r="P1534" s="226">
        <f>O1534*H1534</f>
        <v>0</v>
      </c>
      <c r="Q1534" s="226">
        <v>0</v>
      </c>
      <c r="R1534" s="226">
        <f>Q1534*H1534</f>
        <v>0</v>
      </c>
      <c r="S1534" s="226">
        <v>0</v>
      </c>
      <c r="T1534" s="227">
        <f>S1534*H1534</f>
        <v>0</v>
      </c>
      <c r="AR1534" s="18" t="s">
        <v>350</v>
      </c>
      <c r="AT1534" s="18" t="s">
        <v>223</v>
      </c>
      <c r="AU1534" s="18" t="s">
        <v>84</v>
      </c>
      <c r="AY1534" s="18" t="s">
        <v>221</v>
      </c>
      <c r="BE1534" s="228">
        <f>IF(N1534="základní",J1534,0)</f>
        <v>0</v>
      </c>
      <c r="BF1534" s="228">
        <f>IF(N1534="snížená",J1534,0)</f>
        <v>0</v>
      </c>
      <c r="BG1534" s="228">
        <f>IF(N1534="zákl. přenesená",J1534,0)</f>
        <v>0</v>
      </c>
      <c r="BH1534" s="228">
        <f>IF(N1534="sníž. přenesená",J1534,0)</f>
        <v>0</v>
      </c>
      <c r="BI1534" s="228">
        <f>IF(N1534="nulová",J1534,0)</f>
        <v>0</v>
      </c>
      <c r="BJ1534" s="18" t="s">
        <v>82</v>
      </c>
      <c r="BK1534" s="228">
        <f>ROUND(I1534*H1534,2)</f>
        <v>0</v>
      </c>
      <c r="BL1534" s="18" t="s">
        <v>350</v>
      </c>
      <c r="BM1534" s="18" t="s">
        <v>1961</v>
      </c>
    </row>
    <row r="1535" spans="2:47" s="1" customFormat="1" ht="12">
      <c r="B1535" s="39"/>
      <c r="C1535" s="40"/>
      <c r="D1535" s="229" t="s">
        <v>230</v>
      </c>
      <c r="E1535" s="40"/>
      <c r="F1535" s="230" t="s">
        <v>1103</v>
      </c>
      <c r="G1535" s="40"/>
      <c r="H1535" s="40"/>
      <c r="I1535" s="144"/>
      <c r="J1535" s="40"/>
      <c r="K1535" s="40"/>
      <c r="L1535" s="44"/>
      <c r="M1535" s="231"/>
      <c r="N1535" s="80"/>
      <c r="O1535" s="80"/>
      <c r="P1535" s="80"/>
      <c r="Q1535" s="80"/>
      <c r="R1535" s="80"/>
      <c r="S1535" s="80"/>
      <c r="T1535" s="81"/>
      <c r="AT1535" s="18" t="s">
        <v>230</v>
      </c>
      <c r="AU1535" s="18" t="s">
        <v>84</v>
      </c>
    </row>
    <row r="1536" spans="2:63" s="11" customFormat="1" ht="22.8" customHeight="1">
      <c r="B1536" s="201"/>
      <c r="C1536" s="202"/>
      <c r="D1536" s="203" t="s">
        <v>74</v>
      </c>
      <c r="E1536" s="215" t="s">
        <v>1962</v>
      </c>
      <c r="F1536" s="215" t="s">
        <v>1963</v>
      </c>
      <c r="G1536" s="202"/>
      <c r="H1536" s="202"/>
      <c r="I1536" s="205"/>
      <c r="J1536" s="216">
        <f>BK1536</f>
        <v>0</v>
      </c>
      <c r="K1536" s="202"/>
      <c r="L1536" s="207"/>
      <c r="M1536" s="208"/>
      <c r="N1536" s="209"/>
      <c r="O1536" s="209"/>
      <c r="P1536" s="210">
        <f>SUM(P1537:P1601)</f>
        <v>0</v>
      </c>
      <c r="Q1536" s="209"/>
      <c r="R1536" s="210">
        <f>SUM(R1537:R1601)</f>
        <v>4.245987179999999</v>
      </c>
      <c r="S1536" s="209"/>
      <c r="T1536" s="211">
        <f>SUM(T1537:T1601)</f>
        <v>0</v>
      </c>
      <c r="AR1536" s="212" t="s">
        <v>84</v>
      </c>
      <c r="AT1536" s="213" t="s">
        <v>74</v>
      </c>
      <c r="AU1536" s="213" t="s">
        <v>82</v>
      </c>
      <c r="AY1536" s="212" t="s">
        <v>221</v>
      </c>
      <c r="BK1536" s="214">
        <f>SUM(BK1537:BK1601)</f>
        <v>0</v>
      </c>
    </row>
    <row r="1537" spans="2:65" s="1" customFormat="1" ht="16.5" customHeight="1">
      <c r="B1537" s="39"/>
      <c r="C1537" s="217" t="s">
        <v>1964</v>
      </c>
      <c r="D1537" s="217" t="s">
        <v>223</v>
      </c>
      <c r="E1537" s="218" t="s">
        <v>1965</v>
      </c>
      <c r="F1537" s="219" t="s">
        <v>1966</v>
      </c>
      <c r="G1537" s="220" t="s">
        <v>358</v>
      </c>
      <c r="H1537" s="221">
        <v>519.51</v>
      </c>
      <c r="I1537" s="222"/>
      <c r="J1537" s="223">
        <f>ROUND(I1537*H1537,2)</f>
        <v>0</v>
      </c>
      <c r="K1537" s="219" t="s">
        <v>227</v>
      </c>
      <c r="L1537" s="44"/>
      <c r="M1537" s="224" t="s">
        <v>21</v>
      </c>
      <c r="N1537" s="225" t="s">
        <v>46</v>
      </c>
      <c r="O1537" s="80"/>
      <c r="P1537" s="226">
        <f>O1537*H1537</f>
        <v>0</v>
      </c>
      <c r="Q1537" s="226">
        <v>0</v>
      </c>
      <c r="R1537" s="226">
        <f>Q1537*H1537</f>
        <v>0</v>
      </c>
      <c r="S1537" s="226">
        <v>0</v>
      </c>
      <c r="T1537" s="227">
        <f>S1537*H1537</f>
        <v>0</v>
      </c>
      <c r="AR1537" s="18" t="s">
        <v>350</v>
      </c>
      <c r="AT1537" s="18" t="s">
        <v>223</v>
      </c>
      <c r="AU1537" s="18" t="s">
        <v>84</v>
      </c>
      <c r="AY1537" s="18" t="s">
        <v>221</v>
      </c>
      <c r="BE1537" s="228">
        <f>IF(N1537="základní",J1537,0)</f>
        <v>0</v>
      </c>
      <c r="BF1537" s="228">
        <f>IF(N1537="snížená",J1537,0)</f>
        <v>0</v>
      </c>
      <c r="BG1537" s="228">
        <f>IF(N1537="zákl. přenesená",J1537,0)</f>
        <v>0</v>
      </c>
      <c r="BH1537" s="228">
        <f>IF(N1537="sníž. přenesená",J1537,0)</f>
        <v>0</v>
      </c>
      <c r="BI1537" s="228">
        <f>IF(N1537="nulová",J1537,0)</f>
        <v>0</v>
      </c>
      <c r="BJ1537" s="18" t="s">
        <v>82</v>
      </c>
      <c r="BK1537" s="228">
        <f>ROUND(I1537*H1537,2)</f>
        <v>0</v>
      </c>
      <c r="BL1537" s="18" t="s">
        <v>350</v>
      </c>
      <c r="BM1537" s="18" t="s">
        <v>1967</v>
      </c>
    </row>
    <row r="1538" spans="2:47" s="1" customFormat="1" ht="12">
      <c r="B1538" s="39"/>
      <c r="C1538" s="40"/>
      <c r="D1538" s="229" t="s">
        <v>230</v>
      </c>
      <c r="E1538" s="40"/>
      <c r="F1538" s="230" t="s">
        <v>1968</v>
      </c>
      <c r="G1538" s="40"/>
      <c r="H1538" s="40"/>
      <c r="I1538" s="144"/>
      <c r="J1538" s="40"/>
      <c r="K1538" s="40"/>
      <c r="L1538" s="44"/>
      <c r="M1538" s="231"/>
      <c r="N1538" s="80"/>
      <c r="O1538" s="80"/>
      <c r="P1538" s="80"/>
      <c r="Q1538" s="80"/>
      <c r="R1538" s="80"/>
      <c r="S1538" s="80"/>
      <c r="T1538" s="81"/>
      <c r="AT1538" s="18" t="s">
        <v>230</v>
      </c>
      <c r="AU1538" s="18" t="s">
        <v>84</v>
      </c>
    </row>
    <row r="1539" spans="2:51" s="12" customFormat="1" ht="12">
      <c r="B1539" s="232"/>
      <c r="C1539" s="233"/>
      <c r="D1539" s="229" t="s">
        <v>232</v>
      </c>
      <c r="E1539" s="234" t="s">
        <v>21</v>
      </c>
      <c r="F1539" s="235" t="s">
        <v>1969</v>
      </c>
      <c r="G1539" s="233"/>
      <c r="H1539" s="234" t="s">
        <v>21</v>
      </c>
      <c r="I1539" s="236"/>
      <c r="J1539" s="233"/>
      <c r="K1539" s="233"/>
      <c r="L1539" s="237"/>
      <c r="M1539" s="238"/>
      <c r="N1539" s="239"/>
      <c r="O1539" s="239"/>
      <c r="P1539" s="239"/>
      <c r="Q1539" s="239"/>
      <c r="R1539" s="239"/>
      <c r="S1539" s="239"/>
      <c r="T1539" s="240"/>
      <c r="AT1539" s="241" t="s">
        <v>232</v>
      </c>
      <c r="AU1539" s="241" t="s">
        <v>84</v>
      </c>
      <c r="AV1539" s="12" t="s">
        <v>82</v>
      </c>
      <c r="AW1539" s="12" t="s">
        <v>35</v>
      </c>
      <c r="AX1539" s="12" t="s">
        <v>75</v>
      </c>
      <c r="AY1539" s="241" t="s">
        <v>221</v>
      </c>
    </row>
    <row r="1540" spans="2:51" s="13" customFormat="1" ht="12">
      <c r="B1540" s="242"/>
      <c r="C1540" s="243"/>
      <c r="D1540" s="229" t="s">
        <v>232</v>
      </c>
      <c r="E1540" s="244" t="s">
        <v>21</v>
      </c>
      <c r="F1540" s="245" t="s">
        <v>1970</v>
      </c>
      <c r="G1540" s="243"/>
      <c r="H1540" s="246">
        <v>450.79</v>
      </c>
      <c r="I1540" s="247"/>
      <c r="J1540" s="243"/>
      <c r="K1540" s="243"/>
      <c r="L1540" s="248"/>
      <c r="M1540" s="249"/>
      <c r="N1540" s="250"/>
      <c r="O1540" s="250"/>
      <c r="P1540" s="250"/>
      <c r="Q1540" s="250"/>
      <c r="R1540" s="250"/>
      <c r="S1540" s="250"/>
      <c r="T1540" s="251"/>
      <c r="AT1540" s="252" t="s">
        <v>232</v>
      </c>
      <c r="AU1540" s="252" t="s">
        <v>84</v>
      </c>
      <c r="AV1540" s="13" t="s">
        <v>84</v>
      </c>
      <c r="AW1540" s="13" t="s">
        <v>35</v>
      </c>
      <c r="AX1540" s="13" t="s">
        <v>75</v>
      </c>
      <c r="AY1540" s="252" t="s">
        <v>221</v>
      </c>
    </row>
    <row r="1541" spans="2:51" s="12" customFormat="1" ht="12">
      <c r="B1541" s="232"/>
      <c r="C1541" s="233"/>
      <c r="D1541" s="229" t="s">
        <v>232</v>
      </c>
      <c r="E1541" s="234" t="s">
        <v>21</v>
      </c>
      <c r="F1541" s="235" t="s">
        <v>1971</v>
      </c>
      <c r="G1541" s="233"/>
      <c r="H1541" s="234" t="s">
        <v>21</v>
      </c>
      <c r="I1541" s="236"/>
      <c r="J1541" s="233"/>
      <c r="K1541" s="233"/>
      <c r="L1541" s="237"/>
      <c r="M1541" s="238"/>
      <c r="N1541" s="239"/>
      <c r="O1541" s="239"/>
      <c r="P1541" s="239"/>
      <c r="Q1541" s="239"/>
      <c r="R1541" s="239"/>
      <c r="S1541" s="239"/>
      <c r="T1541" s="240"/>
      <c r="AT1541" s="241" t="s">
        <v>232</v>
      </c>
      <c r="AU1541" s="241" t="s">
        <v>84</v>
      </c>
      <c r="AV1541" s="12" t="s">
        <v>82</v>
      </c>
      <c r="AW1541" s="12" t="s">
        <v>35</v>
      </c>
      <c r="AX1541" s="12" t="s">
        <v>75</v>
      </c>
      <c r="AY1541" s="241" t="s">
        <v>221</v>
      </c>
    </row>
    <row r="1542" spans="2:51" s="13" customFormat="1" ht="12">
      <c r="B1542" s="242"/>
      <c r="C1542" s="243"/>
      <c r="D1542" s="229" t="s">
        <v>232</v>
      </c>
      <c r="E1542" s="244" t="s">
        <v>21</v>
      </c>
      <c r="F1542" s="245" t="s">
        <v>1972</v>
      </c>
      <c r="G1542" s="243"/>
      <c r="H1542" s="246">
        <v>68.72</v>
      </c>
      <c r="I1542" s="247"/>
      <c r="J1542" s="243"/>
      <c r="K1542" s="243"/>
      <c r="L1542" s="248"/>
      <c r="M1542" s="249"/>
      <c r="N1542" s="250"/>
      <c r="O1542" s="250"/>
      <c r="P1542" s="250"/>
      <c r="Q1542" s="250"/>
      <c r="R1542" s="250"/>
      <c r="S1542" s="250"/>
      <c r="T1542" s="251"/>
      <c r="AT1542" s="252" t="s">
        <v>232</v>
      </c>
      <c r="AU1542" s="252" t="s">
        <v>84</v>
      </c>
      <c r="AV1542" s="13" t="s">
        <v>84</v>
      </c>
      <c r="AW1542" s="13" t="s">
        <v>35</v>
      </c>
      <c r="AX1542" s="13" t="s">
        <v>75</v>
      </c>
      <c r="AY1542" s="252" t="s">
        <v>221</v>
      </c>
    </row>
    <row r="1543" spans="2:51" s="14" customFormat="1" ht="12">
      <c r="B1543" s="253"/>
      <c r="C1543" s="254"/>
      <c r="D1543" s="229" t="s">
        <v>232</v>
      </c>
      <c r="E1543" s="255" t="s">
        <v>21</v>
      </c>
      <c r="F1543" s="256" t="s">
        <v>235</v>
      </c>
      <c r="G1543" s="254"/>
      <c r="H1543" s="257">
        <v>519.51</v>
      </c>
      <c r="I1543" s="258"/>
      <c r="J1543" s="254"/>
      <c r="K1543" s="254"/>
      <c r="L1543" s="259"/>
      <c r="M1543" s="260"/>
      <c r="N1543" s="261"/>
      <c r="O1543" s="261"/>
      <c r="P1543" s="261"/>
      <c r="Q1543" s="261"/>
      <c r="R1543" s="261"/>
      <c r="S1543" s="261"/>
      <c r="T1543" s="262"/>
      <c r="AT1543" s="263" t="s">
        <v>232</v>
      </c>
      <c r="AU1543" s="263" t="s">
        <v>84</v>
      </c>
      <c r="AV1543" s="14" t="s">
        <v>228</v>
      </c>
      <c r="AW1543" s="14" t="s">
        <v>35</v>
      </c>
      <c r="AX1543" s="14" t="s">
        <v>82</v>
      </c>
      <c r="AY1543" s="263" t="s">
        <v>221</v>
      </c>
    </row>
    <row r="1544" spans="2:65" s="1" customFormat="1" ht="16.5" customHeight="1">
      <c r="B1544" s="39"/>
      <c r="C1544" s="217" t="s">
        <v>1973</v>
      </c>
      <c r="D1544" s="217" t="s">
        <v>223</v>
      </c>
      <c r="E1544" s="218" t="s">
        <v>1974</v>
      </c>
      <c r="F1544" s="219" t="s">
        <v>1975</v>
      </c>
      <c r="G1544" s="220" t="s">
        <v>358</v>
      </c>
      <c r="H1544" s="221">
        <v>519.51</v>
      </c>
      <c r="I1544" s="222"/>
      <c r="J1544" s="223">
        <f>ROUND(I1544*H1544,2)</f>
        <v>0</v>
      </c>
      <c r="K1544" s="219" t="s">
        <v>227</v>
      </c>
      <c r="L1544" s="44"/>
      <c r="M1544" s="224" t="s">
        <v>21</v>
      </c>
      <c r="N1544" s="225" t="s">
        <v>46</v>
      </c>
      <c r="O1544" s="80"/>
      <c r="P1544" s="226">
        <f>O1544*H1544</f>
        <v>0</v>
      </c>
      <c r="Q1544" s="226">
        <v>0</v>
      </c>
      <c r="R1544" s="226">
        <f>Q1544*H1544</f>
        <v>0</v>
      </c>
      <c r="S1544" s="226">
        <v>0</v>
      </c>
      <c r="T1544" s="227">
        <f>S1544*H1544</f>
        <v>0</v>
      </c>
      <c r="AR1544" s="18" t="s">
        <v>350</v>
      </c>
      <c r="AT1544" s="18" t="s">
        <v>223</v>
      </c>
      <c r="AU1544" s="18" t="s">
        <v>84</v>
      </c>
      <c r="AY1544" s="18" t="s">
        <v>221</v>
      </c>
      <c r="BE1544" s="228">
        <f>IF(N1544="základní",J1544,0)</f>
        <v>0</v>
      </c>
      <c r="BF1544" s="228">
        <f>IF(N1544="snížená",J1544,0)</f>
        <v>0</v>
      </c>
      <c r="BG1544" s="228">
        <f>IF(N1544="zákl. přenesená",J1544,0)</f>
        <v>0</v>
      </c>
      <c r="BH1544" s="228">
        <f>IF(N1544="sníž. přenesená",J1544,0)</f>
        <v>0</v>
      </c>
      <c r="BI1544" s="228">
        <f>IF(N1544="nulová",J1544,0)</f>
        <v>0</v>
      </c>
      <c r="BJ1544" s="18" t="s">
        <v>82</v>
      </c>
      <c r="BK1544" s="228">
        <f>ROUND(I1544*H1544,2)</f>
        <v>0</v>
      </c>
      <c r="BL1544" s="18" t="s">
        <v>350</v>
      </c>
      <c r="BM1544" s="18" t="s">
        <v>1976</v>
      </c>
    </row>
    <row r="1545" spans="2:47" s="1" customFormat="1" ht="12">
      <c r="B1545" s="39"/>
      <c r="C1545" s="40"/>
      <c r="D1545" s="229" t="s">
        <v>230</v>
      </c>
      <c r="E1545" s="40"/>
      <c r="F1545" s="230" t="s">
        <v>1968</v>
      </c>
      <c r="G1545" s="40"/>
      <c r="H1545" s="40"/>
      <c r="I1545" s="144"/>
      <c r="J1545" s="40"/>
      <c r="K1545" s="40"/>
      <c r="L1545" s="44"/>
      <c r="M1545" s="231"/>
      <c r="N1545" s="80"/>
      <c r="O1545" s="80"/>
      <c r="P1545" s="80"/>
      <c r="Q1545" s="80"/>
      <c r="R1545" s="80"/>
      <c r="S1545" s="80"/>
      <c r="T1545" s="81"/>
      <c r="AT1545" s="18" t="s">
        <v>230</v>
      </c>
      <c r="AU1545" s="18" t="s">
        <v>84</v>
      </c>
    </row>
    <row r="1546" spans="2:51" s="12" customFormat="1" ht="12">
      <c r="B1546" s="232"/>
      <c r="C1546" s="233"/>
      <c r="D1546" s="229" t="s">
        <v>232</v>
      </c>
      <c r="E1546" s="234" t="s">
        <v>21</v>
      </c>
      <c r="F1546" s="235" t="s">
        <v>1969</v>
      </c>
      <c r="G1546" s="233"/>
      <c r="H1546" s="234" t="s">
        <v>21</v>
      </c>
      <c r="I1546" s="236"/>
      <c r="J1546" s="233"/>
      <c r="K1546" s="233"/>
      <c r="L1546" s="237"/>
      <c r="M1546" s="238"/>
      <c r="N1546" s="239"/>
      <c r="O1546" s="239"/>
      <c r="P1546" s="239"/>
      <c r="Q1546" s="239"/>
      <c r="R1546" s="239"/>
      <c r="S1546" s="239"/>
      <c r="T1546" s="240"/>
      <c r="AT1546" s="241" t="s">
        <v>232</v>
      </c>
      <c r="AU1546" s="241" t="s">
        <v>84</v>
      </c>
      <c r="AV1546" s="12" t="s">
        <v>82</v>
      </c>
      <c r="AW1546" s="12" t="s">
        <v>35</v>
      </c>
      <c r="AX1546" s="12" t="s">
        <v>75</v>
      </c>
      <c r="AY1546" s="241" t="s">
        <v>221</v>
      </c>
    </row>
    <row r="1547" spans="2:51" s="13" customFormat="1" ht="12">
      <c r="B1547" s="242"/>
      <c r="C1547" s="243"/>
      <c r="D1547" s="229" t="s">
        <v>232</v>
      </c>
      <c r="E1547" s="244" t="s">
        <v>21</v>
      </c>
      <c r="F1547" s="245" t="s">
        <v>1970</v>
      </c>
      <c r="G1547" s="243"/>
      <c r="H1547" s="246">
        <v>450.79</v>
      </c>
      <c r="I1547" s="247"/>
      <c r="J1547" s="243"/>
      <c r="K1547" s="243"/>
      <c r="L1547" s="248"/>
      <c r="M1547" s="249"/>
      <c r="N1547" s="250"/>
      <c r="O1547" s="250"/>
      <c r="P1547" s="250"/>
      <c r="Q1547" s="250"/>
      <c r="R1547" s="250"/>
      <c r="S1547" s="250"/>
      <c r="T1547" s="251"/>
      <c r="AT1547" s="252" t="s">
        <v>232</v>
      </c>
      <c r="AU1547" s="252" t="s">
        <v>84</v>
      </c>
      <c r="AV1547" s="13" t="s">
        <v>84</v>
      </c>
      <c r="AW1547" s="13" t="s">
        <v>35</v>
      </c>
      <c r="AX1547" s="13" t="s">
        <v>75</v>
      </c>
      <c r="AY1547" s="252" t="s">
        <v>221</v>
      </c>
    </row>
    <row r="1548" spans="2:51" s="12" customFormat="1" ht="12">
      <c r="B1548" s="232"/>
      <c r="C1548" s="233"/>
      <c r="D1548" s="229" t="s">
        <v>232</v>
      </c>
      <c r="E1548" s="234" t="s">
        <v>21</v>
      </c>
      <c r="F1548" s="235" t="s">
        <v>1971</v>
      </c>
      <c r="G1548" s="233"/>
      <c r="H1548" s="234" t="s">
        <v>21</v>
      </c>
      <c r="I1548" s="236"/>
      <c r="J1548" s="233"/>
      <c r="K1548" s="233"/>
      <c r="L1548" s="237"/>
      <c r="M1548" s="238"/>
      <c r="N1548" s="239"/>
      <c r="O1548" s="239"/>
      <c r="P1548" s="239"/>
      <c r="Q1548" s="239"/>
      <c r="R1548" s="239"/>
      <c r="S1548" s="239"/>
      <c r="T1548" s="240"/>
      <c r="AT1548" s="241" t="s">
        <v>232</v>
      </c>
      <c r="AU1548" s="241" t="s">
        <v>84</v>
      </c>
      <c r="AV1548" s="12" t="s">
        <v>82</v>
      </c>
      <c r="AW1548" s="12" t="s">
        <v>35</v>
      </c>
      <c r="AX1548" s="12" t="s">
        <v>75</v>
      </c>
      <c r="AY1548" s="241" t="s">
        <v>221</v>
      </c>
    </row>
    <row r="1549" spans="2:51" s="13" customFormat="1" ht="12">
      <c r="B1549" s="242"/>
      <c r="C1549" s="243"/>
      <c r="D1549" s="229" t="s">
        <v>232</v>
      </c>
      <c r="E1549" s="244" t="s">
        <v>21</v>
      </c>
      <c r="F1549" s="245" t="s">
        <v>1972</v>
      </c>
      <c r="G1549" s="243"/>
      <c r="H1549" s="246">
        <v>68.72</v>
      </c>
      <c r="I1549" s="247"/>
      <c r="J1549" s="243"/>
      <c r="K1549" s="243"/>
      <c r="L1549" s="248"/>
      <c r="M1549" s="249"/>
      <c r="N1549" s="250"/>
      <c r="O1549" s="250"/>
      <c r="P1549" s="250"/>
      <c r="Q1549" s="250"/>
      <c r="R1549" s="250"/>
      <c r="S1549" s="250"/>
      <c r="T1549" s="251"/>
      <c r="AT1549" s="252" t="s">
        <v>232</v>
      </c>
      <c r="AU1549" s="252" t="s">
        <v>84</v>
      </c>
      <c r="AV1549" s="13" t="s">
        <v>84</v>
      </c>
      <c r="AW1549" s="13" t="s">
        <v>35</v>
      </c>
      <c r="AX1549" s="13" t="s">
        <v>75</v>
      </c>
      <c r="AY1549" s="252" t="s">
        <v>221</v>
      </c>
    </row>
    <row r="1550" spans="2:51" s="14" customFormat="1" ht="12">
      <c r="B1550" s="253"/>
      <c r="C1550" s="254"/>
      <c r="D1550" s="229" t="s">
        <v>232</v>
      </c>
      <c r="E1550" s="255" t="s">
        <v>21</v>
      </c>
      <c r="F1550" s="256" t="s">
        <v>235</v>
      </c>
      <c r="G1550" s="254"/>
      <c r="H1550" s="257">
        <v>519.51</v>
      </c>
      <c r="I1550" s="258"/>
      <c r="J1550" s="254"/>
      <c r="K1550" s="254"/>
      <c r="L1550" s="259"/>
      <c r="M1550" s="260"/>
      <c r="N1550" s="261"/>
      <c r="O1550" s="261"/>
      <c r="P1550" s="261"/>
      <c r="Q1550" s="261"/>
      <c r="R1550" s="261"/>
      <c r="S1550" s="261"/>
      <c r="T1550" s="262"/>
      <c r="AT1550" s="263" t="s">
        <v>232</v>
      </c>
      <c r="AU1550" s="263" t="s">
        <v>84</v>
      </c>
      <c r="AV1550" s="14" t="s">
        <v>228</v>
      </c>
      <c r="AW1550" s="14" t="s">
        <v>35</v>
      </c>
      <c r="AX1550" s="14" t="s">
        <v>82</v>
      </c>
      <c r="AY1550" s="263" t="s">
        <v>221</v>
      </c>
    </row>
    <row r="1551" spans="2:65" s="1" customFormat="1" ht="16.5" customHeight="1">
      <c r="B1551" s="39"/>
      <c r="C1551" s="217" t="s">
        <v>1977</v>
      </c>
      <c r="D1551" s="217" t="s">
        <v>223</v>
      </c>
      <c r="E1551" s="218" t="s">
        <v>1978</v>
      </c>
      <c r="F1551" s="219" t="s">
        <v>1979</v>
      </c>
      <c r="G1551" s="220" t="s">
        <v>358</v>
      </c>
      <c r="H1551" s="221">
        <v>1039.02</v>
      </c>
      <c r="I1551" s="222"/>
      <c r="J1551" s="223">
        <f>ROUND(I1551*H1551,2)</f>
        <v>0</v>
      </c>
      <c r="K1551" s="219" t="s">
        <v>227</v>
      </c>
      <c r="L1551" s="44"/>
      <c r="M1551" s="224" t="s">
        <v>21</v>
      </c>
      <c r="N1551" s="225" t="s">
        <v>46</v>
      </c>
      <c r="O1551" s="80"/>
      <c r="P1551" s="226">
        <f>O1551*H1551</f>
        <v>0</v>
      </c>
      <c r="Q1551" s="226">
        <v>3E-05</v>
      </c>
      <c r="R1551" s="226">
        <f>Q1551*H1551</f>
        <v>0.0311706</v>
      </c>
      <c r="S1551" s="226">
        <v>0</v>
      </c>
      <c r="T1551" s="227">
        <f>S1551*H1551</f>
        <v>0</v>
      </c>
      <c r="AR1551" s="18" t="s">
        <v>350</v>
      </c>
      <c r="AT1551" s="18" t="s">
        <v>223</v>
      </c>
      <c r="AU1551" s="18" t="s">
        <v>84</v>
      </c>
      <c r="AY1551" s="18" t="s">
        <v>221</v>
      </c>
      <c r="BE1551" s="228">
        <f>IF(N1551="základní",J1551,0)</f>
        <v>0</v>
      </c>
      <c r="BF1551" s="228">
        <f>IF(N1551="snížená",J1551,0)</f>
        <v>0</v>
      </c>
      <c r="BG1551" s="228">
        <f>IF(N1551="zákl. přenesená",J1551,0)</f>
        <v>0</v>
      </c>
      <c r="BH1551" s="228">
        <f>IF(N1551="sníž. přenesená",J1551,0)</f>
        <v>0</v>
      </c>
      <c r="BI1551" s="228">
        <f>IF(N1551="nulová",J1551,0)</f>
        <v>0</v>
      </c>
      <c r="BJ1551" s="18" t="s">
        <v>82</v>
      </c>
      <c r="BK1551" s="228">
        <f>ROUND(I1551*H1551,2)</f>
        <v>0</v>
      </c>
      <c r="BL1551" s="18" t="s">
        <v>350</v>
      </c>
      <c r="BM1551" s="18" t="s">
        <v>1980</v>
      </c>
    </row>
    <row r="1552" spans="2:47" s="1" customFormat="1" ht="12">
      <c r="B1552" s="39"/>
      <c r="C1552" s="40"/>
      <c r="D1552" s="229" t="s">
        <v>230</v>
      </c>
      <c r="E1552" s="40"/>
      <c r="F1552" s="230" t="s">
        <v>1968</v>
      </c>
      <c r="G1552" s="40"/>
      <c r="H1552" s="40"/>
      <c r="I1552" s="144"/>
      <c r="J1552" s="40"/>
      <c r="K1552" s="40"/>
      <c r="L1552" s="44"/>
      <c r="M1552" s="231"/>
      <c r="N1552" s="80"/>
      <c r="O1552" s="80"/>
      <c r="P1552" s="80"/>
      <c r="Q1552" s="80"/>
      <c r="R1552" s="80"/>
      <c r="S1552" s="80"/>
      <c r="T1552" s="81"/>
      <c r="AT1552" s="18" t="s">
        <v>230</v>
      </c>
      <c r="AU1552" s="18" t="s">
        <v>84</v>
      </c>
    </row>
    <row r="1553" spans="2:51" s="12" customFormat="1" ht="12">
      <c r="B1553" s="232"/>
      <c r="C1553" s="233"/>
      <c r="D1553" s="229" t="s">
        <v>232</v>
      </c>
      <c r="E1553" s="234" t="s">
        <v>21</v>
      </c>
      <c r="F1553" s="235" t="s">
        <v>1981</v>
      </c>
      <c r="G1553" s="233"/>
      <c r="H1553" s="234" t="s">
        <v>21</v>
      </c>
      <c r="I1553" s="236"/>
      <c r="J1553" s="233"/>
      <c r="K1553" s="233"/>
      <c r="L1553" s="237"/>
      <c r="M1553" s="238"/>
      <c r="N1553" s="239"/>
      <c r="O1553" s="239"/>
      <c r="P1553" s="239"/>
      <c r="Q1553" s="239"/>
      <c r="R1553" s="239"/>
      <c r="S1553" s="239"/>
      <c r="T1553" s="240"/>
      <c r="AT1553" s="241" t="s">
        <v>232</v>
      </c>
      <c r="AU1553" s="241" t="s">
        <v>84</v>
      </c>
      <c r="AV1553" s="12" t="s">
        <v>82</v>
      </c>
      <c r="AW1553" s="12" t="s">
        <v>35</v>
      </c>
      <c r="AX1553" s="12" t="s">
        <v>75</v>
      </c>
      <c r="AY1553" s="241" t="s">
        <v>221</v>
      </c>
    </row>
    <row r="1554" spans="2:51" s="13" customFormat="1" ht="12">
      <c r="B1554" s="242"/>
      <c r="C1554" s="243"/>
      <c r="D1554" s="229" t="s">
        <v>232</v>
      </c>
      <c r="E1554" s="244" t="s">
        <v>21</v>
      </c>
      <c r="F1554" s="245" t="s">
        <v>1982</v>
      </c>
      <c r="G1554" s="243"/>
      <c r="H1554" s="246">
        <v>1039.02</v>
      </c>
      <c r="I1554" s="247"/>
      <c r="J1554" s="243"/>
      <c r="K1554" s="243"/>
      <c r="L1554" s="248"/>
      <c r="M1554" s="249"/>
      <c r="N1554" s="250"/>
      <c r="O1554" s="250"/>
      <c r="P1554" s="250"/>
      <c r="Q1554" s="250"/>
      <c r="R1554" s="250"/>
      <c r="S1554" s="250"/>
      <c r="T1554" s="251"/>
      <c r="AT1554" s="252" t="s">
        <v>232</v>
      </c>
      <c r="AU1554" s="252" t="s">
        <v>84</v>
      </c>
      <c r="AV1554" s="13" t="s">
        <v>84</v>
      </c>
      <c r="AW1554" s="13" t="s">
        <v>35</v>
      </c>
      <c r="AX1554" s="13" t="s">
        <v>75</v>
      </c>
      <c r="AY1554" s="252" t="s">
        <v>221</v>
      </c>
    </row>
    <row r="1555" spans="2:51" s="14" customFormat="1" ht="12">
      <c r="B1555" s="253"/>
      <c r="C1555" s="254"/>
      <c r="D1555" s="229" t="s">
        <v>232</v>
      </c>
      <c r="E1555" s="255" t="s">
        <v>21</v>
      </c>
      <c r="F1555" s="256" t="s">
        <v>235</v>
      </c>
      <c r="G1555" s="254"/>
      <c r="H1555" s="257">
        <v>1039.02</v>
      </c>
      <c r="I1555" s="258"/>
      <c r="J1555" s="254"/>
      <c r="K1555" s="254"/>
      <c r="L1555" s="259"/>
      <c r="M1555" s="260"/>
      <c r="N1555" s="261"/>
      <c r="O1555" s="261"/>
      <c r="P1555" s="261"/>
      <c r="Q1555" s="261"/>
      <c r="R1555" s="261"/>
      <c r="S1555" s="261"/>
      <c r="T1555" s="262"/>
      <c r="AT1555" s="263" t="s">
        <v>232</v>
      </c>
      <c r="AU1555" s="263" t="s">
        <v>84</v>
      </c>
      <c r="AV1555" s="14" t="s">
        <v>228</v>
      </c>
      <c r="AW1555" s="14" t="s">
        <v>35</v>
      </c>
      <c r="AX1555" s="14" t="s">
        <v>82</v>
      </c>
      <c r="AY1555" s="263" t="s">
        <v>221</v>
      </c>
    </row>
    <row r="1556" spans="2:65" s="1" customFormat="1" ht="16.5" customHeight="1">
      <c r="B1556" s="39"/>
      <c r="C1556" s="217" t="s">
        <v>1983</v>
      </c>
      <c r="D1556" s="217" t="s">
        <v>223</v>
      </c>
      <c r="E1556" s="218" t="s">
        <v>1984</v>
      </c>
      <c r="F1556" s="219" t="s">
        <v>1985</v>
      </c>
      <c r="G1556" s="220" t="s">
        <v>358</v>
      </c>
      <c r="H1556" s="221">
        <v>519.51</v>
      </c>
      <c r="I1556" s="222"/>
      <c r="J1556" s="223">
        <f>ROUND(I1556*H1556,2)</f>
        <v>0</v>
      </c>
      <c r="K1556" s="219" t="s">
        <v>227</v>
      </c>
      <c r="L1556" s="44"/>
      <c r="M1556" s="224" t="s">
        <v>21</v>
      </c>
      <c r="N1556" s="225" t="s">
        <v>46</v>
      </c>
      <c r="O1556" s="80"/>
      <c r="P1556" s="226">
        <f>O1556*H1556</f>
        <v>0</v>
      </c>
      <c r="Q1556" s="226">
        <v>0.00455</v>
      </c>
      <c r="R1556" s="226">
        <f>Q1556*H1556</f>
        <v>2.3637705</v>
      </c>
      <c r="S1556" s="226">
        <v>0</v>
      </c>
      <c r="T1556" s="227">
        <f>S1556*H1556</f>
        <v>0</v>
      </c>
      <c r="AR1556" s="18" t="s">
        <v>350</v>
      </c>
      <c r="AT1556" s="18" t="s">
        <v>223</v>
      </c>
      <c r="AU1556" s="18" t="s">
        <v>84</v>
      </c>
      <c r="AY1556" s="18" t="s">
        <v>221</v>
      </c>
      <c r="BE1556" s="228">
        <f>IF(N1556="základní",J1556,0)</f>
        <v>0</v>
      </c>
      <c r="BF1556" s="228">
        <f>IF(N1556="snížená",J1556,0)</f>
        <v>0</v>
      </c>
      <c r="BG1556" s="228">
        <f>IF(N1556="zákl. přenesená",J1556,0)</f>
        <v>0</v>
      </c>
      <c r="BH1556" s="228">
        <f>IF(N1556="sníž. přenesená",J1556,0)</f>
        <v>0</v>
      </c>
      <c r="BI1556" s="228">
        <f>IF(N1556="nulová",J1556,0)</f>
        <v>0</v>
      </c>
      <c r="BJ1556" s="18" t="s">
        <v>82</v>
      </c>
      <c r="BK1556" s="228">
        <f>ROUND(I1556*H1556,2)</f>
        <v>0</v>
      </c>
      <c r="BL1556" s="18" t="s">
        <v>350</v>
      </c>
      <c r="BM1556" s="18" t="s">
        <v>1986</v>
      </c>
    </row>
    <row r="1557" spans="2:47" s="1" customFormat="1" ht="12">
      <c r="B1557" s="39"/>
      <c r="C1557" s="40"/>
      <c r="D1557" s="229" t="s">
        <v>230</v>
      </c>
      <c r="E1557" s="40"/>
      <c r="F1557" s="230" t="s">
        <v>1968</v>
      </c>
      <c r="G1557" s="40"/>
      <c r="H1557" s="40"/>
      <c r="I1557" s="144"/>
      <c r="J1557" s="40"/>
      <c r="K1557" s="40"/>
      <c r="L1557" s="44"/>
      <c r="M1557" s="231"/>
      <c r="N1557" s="80"/>
      <c r="O1557" s="80"/>
      <c r="P1557" s="80"/>
      <c r="Q1557" s="80"/>
      <c r="R1557" s="80"/>
      <c r="S1557" s="80"/>
      <c r="T1557" s="81"/>
      <c r="AT1557" s="18" t="s">
        <v>230</v>
      </c>
      <c r="AU1557" s="18" t="s">
        <v>84</v>
      </c>
    </row>
    <row r="1558" spans="2:51" s="12" customFormat="1" ht="12">
      <c r="B1558" s="232"/>
      <c r="C1558" s="233"/>
      <c r="D1558" s="229" t="s">
        <v>232</v>
      </c>
      <c r="E1558" s="234" t="s">
        <v>21</v>
      </c>
      <c r="F1558" s="235" t="s">
        <v>1969</v>
      </c>
      <c r="G1558" s="233"/>
      <c r="H1558" s="234" t="s">
        <v>21</v>
      </c>
      <c r="I1558" s="236"/>
      <c r="J1558" s="233"/>
      <c r="K1558" s="233"/>
      <c r="L1558" s="237"/>
      <c r="M1558" s="238"/>
      <c r="N1558" s="239"/>
      <c r="O1558" s="239"/>
      <c r="P1558" s="239"/>
      <c r="Q1558" s="239"/>
      <c r="R1558" s="239"/>
      <c r="S1558" s="239"/>
      <c r="T1558" s="240"/>
      <c r="AT1558" s="241" t="s">
        <v>232</v>
      </c>
      <c r="AU1558" s="241" t="s">
        <v>84</v>
      </c>
      <c r="AV1558" s="12" t="s">
        <v>82</v>
      </c>
      <c r="AW1558" s="12" t="s">
        <v>35</v>
      </c>
      <c r="AX1558" s="12" t="s">
        <v>75</v>
      </c>
      <c r="AY1558" s="241" t="s">
        <v>221</v>
      </c>
    </row>
    <row r="1559" spans="2:51" s="13" customFormat="1" ht="12">
      <c r="B1559" s="242"/>
      <c r="C1559" s="243"/>
      <c r="D1559" s="229" t="s">
        <v>232</v>
      </c>
      <c r="E1559" s="244" t="s">
        <v>21</v>
      </c>
      <c r="F1559" s="245" t="s">
        <v>1970</v>
      </c>
      <c r="G1559" s="243"/>
      <c r="H1559" s="246">
        <v>450.79</v>
      </c>
      <c r="I1559" s="247"/>
      <c r="J1559" s="243"/>
      <c r="K1559" s="243"/>
      <c r="L1559" s="248"/>
      <c r="M1559" s="249"/>
      <c r="N1559" s="250"/>
      <c r="O1559" s="250"/>
      <c r="P1559" s="250"/>
      <c r="Q1559" s="250"/>
      <c r="R1559" s="250"/>
      <c r="S1559" s="250"/>
      <c r="T1559" s="251"/>
      <c r="AT1559" s="252" t="s">
        <v>232</v>
      </c>
      <c r="AU1559" s="252" t="s">
        <v>84</v>
      </c>
      <c r="AV1559" s="13" t="s">
        <v>84</v>
      </c>
      <c r="AW1559" s="13" t="s">
        <v>35</v>
      </c>
      <c r="AX1559" s="13" t="s">
        <v>75</v>
      </c>
      <c r="AY1559" s="252" t="s">
        <v>221</v>
      </c>
    </row>
    <row r="1560" spans="2:51" s="12" customFormat="1" ht="12">
      <c r="B1560" s="232"/>
      <c r="C1560" s="233"/>
      <c r="D1560" s="229" t="s">
        <v>232</v>
      </c>
      <c r="E1560" s="234" t="s">
        <v>21</v>
      </c>
      <c r="F1560" s="235" t="s">
        <v>1971</v>
      </c>
      <c r="G1560" s="233"/>
      <c r="H1560" s="234" t="s">
        <v>21</v>
      </c>
      <c r="I1560" s="236"/>
      <c r="J1560" s="233"/>
      <c r="K1560" s="233"/>
      <c r="L1560" s="237"/>
      <c r="M1560" s="238"/>
      <c r="N1560" s="239"/>
      <c r="O1560" s="239"/>
      <c r="P1560" s="239"/>
      <c r="Q1560" s="239"/>
      <c r="R1560" s="239"/>
      <c r="S1560" s="239"/>
      <c r="T1560" s="240"/>
      <c r="AT1560" s="241" t="s">
        <v>232</v>
      </c>
      <c r="AU1560" s="241" t="s">
        <v>84</v>
      </c>
      <c r="AV1560" s="12" t="s">
        <v>82</v>
      </c>
      <c r="AW1560" s="12" t="s">
        <v>35</v>
      </c>
      <c r="AX1560" s="12" t="s">
        <v>75</v>
      </c>
      <c r="AY1560" s="241" t="s">
        <v>221</v>
      </c>
    </row>
    <row r="1561" spans="2:51" s="13" customFormat="1" ht="12">
      <c r="B1561" s="242"/>
      <c r="C1561" s="243"/>
      <c r="D1561" s="229" t="s">
        <v>232</v>
      </c>
      <c r="E1561" s="244" t="s">
        <v>21</v>
      </c>
      <c r="F1561" s="245" t="s">
        <v>1972</v>
      </c>
      <c r="G1561" s="243"/>
      <c r="H1561" s="246">
        <v>68.72</v>
      </c>
      <c r="I1561" s="247"/>
      <c r="J1561" s="243"/>
      <c r="K1561" s="243"/>
      <c r="L1561" s="248"/>
      <c r="M1561" s="249"/>
      <c r="N1561" s="250"/>
      <c r="O1561" s="250"/>
      <c r="P1561" s="250"/>
      <c r="Q1561" s="250"/>
      <c r="R1561" s="250"/>
      <c r="S1561" s="250"/>
      <c r="T1561" s="251"/>
      <c r="AT1561" s="252" t="s">
        <v>232</v>
      </c>
      <c r="AU1561" s="252" t="s">
        <v>84</v>
      </c>
      <c r="AV1561" s="13" t="s">
        <v>84</v>
      </c>
      <c r="AW1561" s="13" t="s">
        <v>35</v>
      </c>
      <c r="AX1561" s="13" t="s">
        <v>75</v>
      </c>
      <c r="AY1561" s="252" t="s">
        <v>221</v>
      </c>
    </row>
    <row r="1562" spans="2:51" s="14" customFormat="1" ht="12">
      <c r="B1562" s="253"/>
      <c r="C1562" s="254"/>
      <c r="D1562" s="229" t="s">
        <v>232</v>
      </c>
      <c r="E1562" s="255" t="s">
        <v>21</v>
      </c>
      <c r="F1562" s="256" t="s">
        <v>235</v>
      </c>
      <c r="G1562" s="254"/>
      <c r="H1562" s="257">
        <v>519.51</v>
      </c>
      <c r="I1562" s="258"/>
      <c r="J1562" s="254"/>
      <c r="K1562" s="254"/>
      <c r="L1562" s="259"/>
      <c r="M1562" s="260"/>
      <c r="N1562" s="261"/>
      <c r="O1562" s="261"/>
      <c r="P1562" s="261"/>
      <c r="Q1562" s="261"/>
      <c r="R1562" s="261"/>
      <c r="S1562" s="261"/>
      <c r="T1562" s="262"/>
      <c r="AT1562" s="263" t="s">
        <v>232</v>
      </c>
      <c r="AU1562" s="263" t="s">
        <v>84</v>
      </c>
      <c r="AV1562" s="14" t="s">
        <v>228</v>
      </c>
      <c r="AW1562" s="14" t="s">
        <v>35</v>
      </c>
      <c r="AX1562" s="14" t="s">
        <v>82</v>
      </c>
      <c r="AY1562" s="263" t="s">
        <v>221</v>
      </c>
    </row>
    <row r="1563" spans="2:65" s="1" customFormat="1" ht="16.5" customHeight="1">
      <c r="B1563" s="39"/>
      <c r="C1563" s="217" t="s">
        <v>1987</v>
      </c>
      <c r="D1563" s="217" t="s">
        <v>223</v>
      </c>
      <c r="E1563" s="218" t="s">
        <v>1988</v>
      </c>
      <c r="F1563" s="219" t="s">
        <v>1989</v>
      </c>
      <c r="G1563" s="220" t="s">
        <v>358</v>
      </c>
      <c r="H1563" s="221">
        <v>519.51</v>
      </c>
      <c r="I1563" s="222"/>
      <c r="J1563" s="223">
        <f>ROUND(I1563*H1563,2)</f>
        <v>0</v>
      </c>
      <c r="K1563" s="219" t="s">
        <v>227</v>
      </c>
      <c r="L1563" s="44"/>
      <c r="M1563" s="224" t="s">
        <v>21</v>
      </c>
      <c r="N1563" s="225" t="s">
        <v>46</v>
      </c>
      <c r="O1563" s="80"/>
      <c r="P1563" s="226">
        <f>O1563*H1563</f>
        <v>0</v>
      </c>
      <c r="Q1563" s="226">
        <v>0.0003</v>
      </c>
      <c r="R1563" s="226">
        <f>Q1563*H1563</f>
        <v>0.155853</v>
      </c>
      <c r="S1563" s="226">
        <v>0</v>
      </c>
      <c r="T1563" s="227">
        <f>S1563*H1563</f>
        <v>0</v>
      </c>
      <c r="AR1563" s="18" t="s">
        <v>350</v>
      </c>
      <c r="AT1563" s="18" t="s">
        <v>223</v>
      </c>
      <c r="AU1563" s="18" t="s">
        <v>84</v>
      </c>
      <c r="AY1563" s="18" t="s">
        <v>221</v>
      </c>
      <c r="BE1563" s="228">
        <f>IF(N1563="základní",J1563,0)</f>
        <v>0</v>
      </c>
      <c r="BF1563" s="228">
        <f>IF(N1563="snížená",J1563,0)</f>
        <v>0</v>
      </c>
      <c r="BG1563" s="228">
        <f>IF(N1563="zákl. přenesená",J1563,0)</f>
        <v>0</v>
      </c>
      <c r="BH1563" s="228">
        <f>IF(N1563="sníž. přenesená",J1563,0)</f>
        <v>0</v>
      </c>
      <c r="BI1563" s="228">
        <f>IF(N1563="nulová",J1563,0)</f>
        <v>0</v>
      </c>
      <c r="BJ1563" s="18" t="s">
        <v>82</v>
      </c>
      <c r="BK1563" s="228">
        <f>ROUND(I1563*H1563,2)</f>
        <v>0</v>
      </c>
      <c r="BL1563" s="18" t="s">
        <v>350</v>
      </c>
      <c r="BM1563" s="18" t="s">
        <v>1990</v>
      </c>
    </row>
    <row r="1564" spans="2:51" s="12" customFormat="1" ht="12">
      <c r="B1564" s="232"/>
      <c r="C1564" s="233"/>
      <c r="D1564" s="229" t="s">
        <v>232</v>
      </c>
      <c r="E1564" s="234" t="s">
        <v>21</v>
      </c>
      <c r="F1564" s="235" t="s">
        <v>1969</v>
      </c>
      <c r="G1564" s="233"/>
      <c r="H1564" s="234" t="s">
        <v>21</v>
      </c>
      <c r="I1564" s="236"/>
      <c r="J1564" s="233"/>
      <c r="K1564" s="233"/>
      <c r="L1564" s="237"/>
      <c r="M1564" s="238"/>
      <c r="N1564" s="239"/>
      <c r="O1564" s="239"/>
      <c r="P1564" s="239"/>
      <c r="Q1564" s="239"/>
      <c r="R1564" s="239"/>
      <c r="S1564" s="239"/>
      <c r="T1564" s="240"/>
      <c r="AT1564" s="241" t="s">
        <v>232</v>
      </c>
      <c r="AU1564" s="241" t="s">
        <v>84</v>
      </c>
      <c r="AV1564" s="12" t="s">
        <v>82</v>
      </c>
      <c r="AW1564" s="12" t="s">
        <v>35</v>
      </c>
      <c r="AX1564" s="12" t="s">
        <v>75</v>
      </c>
      <c r="AY1564" s="241" t="s">
        <v>221</v>
      </c>
    </row>
    <row r="1565" spans="2:51" s="13" customFormat="1" ht="12">
      <c r="B1565" s="242"/>
      <c r="C1565" s="243"/>
      <c r="D1565" s="229" t="s">
        <v>232</v>
      </c>
      <c r="E1565" s="244" t="s">
        <v>21</v>
      </c>
      <c r="F1565" s="245" t="s">
        <v>1970</v>
      </c>
      <c r="G1565" s="243"/>
      <c r="H1565" s="246">
        <v>450.79</v>
      </c>
      <c r="I1565" s="247"/>
      <c r="J1565" s="243"/>
      <c r="K1565" s="243"/>
      <c r="L1565" s="248"/>
      <c r="M1565" s="249"/>
      <c r="N1565" s="250"/>
      <c r="O1565" s="250"/>
      <c r="P1565" s="250"/>
      <c r="Q1565" s="250"/>
      <c r="R1565" s="250"/>
      <c r="S1565" s="250"/>
      <c r="T1565" s="251"/>
      <c r="AT1565" s="252" t="s">
        <v>232</v>
      </c>
      <c r="AU1565" s="252" t="s">
        <v>84</v>
      </c>
      <c r="AV1565" s="13" t="s">
        <v>84</v>
      </c>
      <c r="AW1565" s="13" t="s">
        <v>35</v>
      </c>
      <c r="AX1565" s="13" t="s">
        <v>75</v>
      </c>
      <c r="AY1565" s="252" t="s">
        <v>221</v>
      </c>
    </row>
    <row r="1566" spans="2:51" s="12" customFormat="1" ht="12">
      <c r="B1566" s="232"/>
      <c r="C1566" s="233"/>
      <c r="D1566" s="229" t="s">
        <v>232</v>
      </c>
      <c r="E1566" s="234" t="s">
        <v>21</v>
      </c>
      <c r="F1566" s="235" t="s">
        <v>1971</v>
      </c>
      <c r="G1566" s="233"/>
      <c r="H1566" s="234" t="s">
        <v>21</v>
      </c>
      <c r="I1566" s="236"/>
      <c r="J1566" s="233"/>
      <c r="K1566" s="233"/>
      <c r="L1566" s="237"/>
      <c r="M1566" s="238"/>
      <c r="N1566" s="239"/>
      <c r="O1566" s="239"/>
      <c r="P1566" s="239"/>
      <c r="Q1566" s="239"/>
      <c r="R1566" s="239"/>
      <c r="S1566" s="239"/>
      <c r="T1566" s="240"/>
      <c r="AT1566" s="241" t="s">
        <v>232</v>
      </c>
      <c r="AU1566" s="241" t="s">
        <v>84</v>
      </c>
      <c r="AV1566" s="12" t="s">
        <v>82</v>
      </c>
      <c r="AW1566" s="12" t="s">
        <v>35</v>
      </c>
      <c r="AX1566" s="12" t="s">
        <v>75</v>
      </c>
      <c r="AY1566" s="241" t="s">
        <v>221</v>
      </c>
    </row>
    <row r="1567" spans="2:51" s="13" customFormat="1" ht="12">
      <c r="B1567" s="242"/>
      <c r="C1567" s="243"/>
      <c r="D1567" s="229" t="s">
        <v>232</v>
      </c>
      <c r="E1567" s="244" t="s">
        <v>21</v>
      </c>
      <c r="F1567" s="245" t="s">
        <v>1972</v>
      </c>
      <c r="G1567" s="243"/>
      <c r="H1567" s="246">
        <v>68.72</v>
      </c>
      <c r="I1567" s="247"/>
      <c r="J1567" s="243"/>
      <c r="K1567" s="243"/>
      <c r="L1567" s="248"/>
      <c r="M1567" s="249"/>
      <c r="N1567" s="250"/>
      <c r="O1567" s="250"/>
      <c r="P1567" s="250"/>
      <c r="Q1567" s="250"/>
      <c r="R1567" s="250"/>
      <c r="S1567" s="250"/>
      <c r="T1567" s="251"/>
      <c r="AT1567" s="252" t="s">
        <v>232</v>
      </c>
      <c r="AU1567" s="252" t="s">
        <v>84</v>
      </c>
      <c r="AV1567" s="13" t="s">
        <v>84</v>
      </c>
      <c r="AW1567" s="13" t="s">
        <v>35</v>
      </c>
      <c r="AX1567" s="13" t="s">
        <v>75</v>
      </c>
      <c r="AY1567" s="252" t="s">
        <v>221</v>
      </c>
    </row>
    <row r="1568" spans="2:51" s="14" customFormat="1" ht="12">
      <c r="B1568" s="253"/>
      <c r="C1568" s="254"/>
      <c r="D1568" s="229" t="s">
        <v>232</v>
      </c>
      <c r="E1568" s="255" t="s">
        <v>21</v>
      </c>
      <c r="F1568" s="256" t="s">
        <v>235</v>
      </c>
      <c r="G1568" s="254"/>
      <c r="H1568" s="257">
        <v>519.51</v>
      </c>
      <c r="I1568" s="258"/>
      <c r="J1568" s="254"/>
      <c r="K1568" s="254"/>
      <c r="L1568" s="259"/>
      <c r="M1568" s="260"/>
      <c r="N1568" s="261"/>
      <c r="O1568" s="261"/>
      <c r="P1568" s="261"/>
      <c r="Q1568" s="261"/>
      <c r="R1568" s="261"/>
      <c r="S1568" s="261"/>
      <c r="T1568" s="262"/>
      <c r="AT1568" s="263" t="s">
        <v>232</v>
      </c>
      <c r="AU1568" s="263" t="s">
        <v>84</v>
      </c>
      <c r="AV1568" s="14" t="s">
        <v>228</v>
      </c>
      <c r="AW1568" s="14" t="s">
        <v>35</v>
      </c>
      <c r="AX1568" s="14" t="s">
        <v>82</v>
      </c>
      <c r="AY1568" s="263" t="s">
        <v>221</v>
      </c>
    </row>
    <row r="1569" spans="2:65" s="1" customFormat="1" ht="16.5" customHeight="1">
      <c r="B1569" s="39"/>
      <c r="C1569" s="275" t="s">
        <v>1991</v>
      </c>
      <c r="D1569" s="275" t="s">
        <v>426</v>
      </c>
      <c r="E1569" s="276" t="s">
        <v>1992</v>
      </c>
      <c r="F1569" s="277" t="s">
        <v>1993</v>
      </c>
      <c r="G1569" s="278" t="s">
        <v>358</v>
      </c>
      <c r="H1569" s="279">
        <v>495.869</v>
      </c>
      <c r="I1569" s="280"/>
      <c r="J1569" s="281">
        <f>ROUND(I1569*H1569,2)</f>
        <v>0</v>
      </c>
      <c r="K1569" s="277" t="s">
        <v>227</v>
      </c>
      <c r="L1569" s="282"/>
      <c r="M1569" s="283" t="s">
        <v>21</v>
      </c>
      <c r="N1569" s="284" t="s">
        <v>46</v>
      </c>
      <c r="O1569" s="80"/>
      <c r="P1569" s="226">
        <f>O1569*H1569</f>
        <v>0</v>
      </c>
      <c r="Q1569" s="226">
        <v>0.00275</v>
      </c>
      <c r="R1569" s="226">
        <f>Q1569*H1569</f>
        <v>1.36363975</v>
      </c>
      <c r="S1569" s="226">
        <v>0</v>
      </c>
      <c r="T1569" s="227">
        <f>S1569*H1569</f>
        <v>0</v>
      </c>
      <c r="AR1569" s="18" t="s">
        <v>460</v>
      </c>
      <c r="AT1569" s="18" t="s">
        <v>426</v>
      </c>
      <c r="AU1569" s="18" t="s">
        <v>84</v>
      </c>
      <c r="AY1569" s="18" t="s">
        <v>221</v>
      </c>
      <c r="BE1569" s="228">
        <f>IF(N1569="základní",J1569,0)</f>
        <v>0</v>
      </c>
      <c r="BF1569" s="228">
        <f>IF(N1569="snížená",J1569,0)</f>
        <v>0</v>
      </c>
      <c r="BG1569" s="228">
        <f>IF(N1569="zákl. přenesená",J1569,0)</f>
        <v>0</v>
      </c>
      <c r="BH1569" s="228">
        <f>IF(N1569="sníž. přenesená",J1569,0)</f>
        <v>0</v>
      </c>
      <c r="BI1569" s="228">
        <f>IF(N1569="nulová",J1569,0)</f>
        <v>0</v>
      </c>
      <c r="BJ1569" s="18" t="s">
        <v>82</v>
      </c>
      <c r="BK1569" s="228">
        <f>ROUND(I1569*H1569,2)</f>
        <v>0</v>
      </c>
      <c r="BL1569" s="18" t="s">
        <v>350</v>
      </c>
      <c r="BM1569" s="18" t="s">
        <v>1994</v>
      </c>
    </row>
    <row r="1570" spans="2:51" s="12" customFormat="1" ht="12">
      <c r="B1570" s="232"/>
      <c r="C1570" s="233"/>
      <c r="D1570" s="229" t="s">
        <v>232</v>
      </c>
      <c r="E1570" s="234" t="s">
        <v>21</v>
      </c>
      <c r="F1570" s="235" t="s">
        <v>1969</v>
      </c>
      <c r="G1570" s="233"/>
      <c r="H1570" s="234" t="s">
        <v>21</v>
      </c>
      <c r="I1570" s="236"/>
      <c r="J1570" s="233"/>
      <c r="K1570" s="233"/>
      <c r="L1570" s="237"/>
      <c r="M1570" s="238"/>
      <c r="N1570" s="239"/>
      <c r="O1570" s="239"/>
      <c r="P1570" s="239"/>
      <c r="Q1570" s="239"/>
      <c r="R1570" s="239"/>
      <c r="S1570" s="239"/>
      <c r="T1570" s="240"/>
      <c r="AT1570" s="241" t="s">
        <v>232</v>
      </c>
      <c r="AU1570" s="241" t="s">
        <v>84</v>
      </c>
      <c r="AV1570" s="12" t="s">
        <v>82</v>
      </c>
      <c r="AW1570" s="12" t="s">
        <v>35</v>
      </c>
      <c r="AX1570" s="12" t="s">
        <v>75</v>
      </c>
      <c r="AY1570" s="241" t="s">
        <v>221</v>
      </c>
    </row>
    <row r="1571" spans="2:51" s="13" customFormat="1" ht="12">
      <c r="B1571" s="242"/>
      <c r="C1571" s="243"/>
      <c r="D1571" s="229" t="s">
        <v>232</v>
      </c>
      <c r="E1571" s="244" t="s">
        <v>21</v>
      </c>
      <c r="F1571" s="245" t="s">
        <v>1970</v>
      </c>
      <c r="G1571" s="243"/>
      <c r="H1571" s="246">
        <v>450.79</v>
      </c>
      <c r="I1571" s="247"/>
      <c r="J1571" s="243"/>
      <c r="K1571" s="243"/>
      <c r="L1571" s="248"/>
      <c r="M1571" s="249"/>
      <c r="N1571" s="250"/>
      <c r="O1571" s="250"/>
      <c r="P1571" s="250"/>
      <c r="Q1571" s="250"/>
      <c r="R1571" s="250"/>
      <c r="S1571" s="250"/>
      <c r="T1571" s="251"/>
      <c r="AT1571" s="252" t="s">
        <v>232</v>
      </c>
      <c r="AU1571" s="252" t="s">
        <v>84</v>
      </c>
      <c r="AV1571" s="13" t="s">
        <v>84</v>
      </c>
      <c r="AW1571" s="13" t="s">
        <v>35</v>
      </c>
      <c r="AX1571" s="13" t="s">
        <v>75</v>
      </c>
      <c r="AY1571" s="252" t="s">
        <v>221</v>
      </c>
    </row>
    <row r="1572" spans="2:51" s="14" customFormat="1" ht="12">
      <c r="B1572" s="253"/>
      <c r="C1572" s="254"/>
      <c r="D1572" s="229" t="s">
        <v>232</v>
      </c>
      <c r="E1572" s="255" t="s">
        <v>21</v>
      </c>
      <c r="F1572" s="256" t="s">
        <v>235</v>
      </c>
      <c r="G1572" s="254"/>
      <c r="H1572" s="257">
        <v>450.79</v>
      </c>
      <c r="I1572" s="258"/>
      <c r="J1572" s="254"/>
      <c r="K1572" s="254"/>
      <c r="L1572" s="259"/>
      <c r="M1572" s="260"/>
      <c r="N1572" s="261"/>
      <c r="O1572" s="261"/>
      <c r="P1572" s="261"/>
      <c r="Q1572" s="261"/>
      <c r="R1572" s="261"/>
      <c r="S1572" s="261"/>
      <c r="T1572" s="262"/>
      <c r="AT1572" s="263" t="s">
        <v>232</v>
      </c>
      <c r="AU1572" s="263" t="s">
        <v>84</v>
      </c>
      <c r="AV1572" s="14" t="s">
        <v>228</v>
      </c>
      <c r="AW1572" s="14" t="s">
        <v>35</v>
      </c>
      <c r="AX1572" s="14" t="s">
        <v>82</v>
      </c>
      <c r="AY1572" s="263" t="s">
        <v>221</v>
      </c>
    </row>
    <row r="1573" spans="2:51" s="13" customFormat="1" ht="12">
      <c r="B1573" s="242"/>
      <c r="C1573" s="243"/>
      <c r="D1573" s="229" t="s">
        <v>232</v>
      </c>
      <c r="E1573" s="243"/>
      <c r="F1573" s="245" t="s">
        <v>1995</v>
      </c>
      <c r="G1573" s="243"/>
      <c r="H1573" s="246">
        <v>495.869</v>
      </c>
      <c r="I1573" s="247"/>
      <c r="J1573" s="243"/>
      <c r="K1573" s="243"/>
      <c r="L1573" s="248"/>
      <c r="M1573" s="249"/>
      <c r="N1573" s="250"/>
      <c r="O1573" s="250"/>
      <c r="P1573" s="250"/>
      <c r="Q1573" s="250"/>
      <c r="R1573" s="250"/>
      <c r="S1573" s="250"/>
      <c r="T1573" s="251"/>
      <c r="AT1573" s="252" t="s">
        <v>232</v>
      </c>
      <c r="AU1573" s="252" t="s">
        <v>84</v>
      </c>
      <c r="AV1573" s="13" t="s">
        <v>84</v>
      </c>
      <c r="AW1573" s="13" t="s">
        <v>4</v>
      </c>
      <c r="AX1573" s="13" t="s">
        <v>82</v>
      </c>
      <c r="AY1573" s="252" t="s">
        <v>221</v>
      </c>
    </row>
    <row r="1574" spans="2:65" s="1" customFormat="1" ht="16.5" customHeight="1">
      <c r="B1574" s="39"/>
      <c r="C1574" s="275" t="s">
        <v>1996</v>
      </c>
      <c r="D1574" s="275" t="s">
        <v>426</v>
      </c>
      <c r="E1574" s="276" t="s">
        <v>1997</v>
      </c>
      <c r="F1574" s="277" t="s">
        <v>1998</v>
      </c>
      <c r="G1574" s="278" t="s">
        <v>358</v>
      </c>
      <c r="H1574" s="279">
        <v>75.592</v>
      </c>
      <c r="I1574" s="280"/>
      <c r="J1574" s="281">
        <f>ROUND(I1574*H1574,2)</f>
        <v>0</v>
      </c>
      <c r="K1574" s="277" t="s">
        <v>227</v>
      </c>
      <c r="L1574" s="282"/>
      <c r="M1574" s="283" t="s">
        <v>21</v>
      </c>
      <c r="N1574" s="284" t="s">
        <v>46</v>
      </c>
      <c r="O1574" s="80"/>
      <c r="P1574" s="226">
        <f>O1574*H1574</f>
        <v>0</v>
      </c>
      <c r="Q1574" s="226">
        <v>0.0029</v>
      </c>
      <c r="R1574" s="226">
        <f>Q1574*H1574</f>
        <v>0.2192168</v>
      </c>
      <c r="S1574" s="226">
        <v>0</v>
      </c>
      <c r="T1574" s="227">
        <f>S1574*H1574</f>
        <v>0</v>
      </c>
      <c r="AR1574" s="18" t="s">
        <v>460</v>
      </c>
      <c r="AT1574" s="18" t="s">
        <v>426</v>
      </c>
      <c r="AU1574" s="18" t="s">
        <v>84</v>
      </c>
      <c r="AY1574" s="18" t="s">
        <v>221</v>
      </c>
      <c r="BE1574" s="228">
        <f>IF(N1574="základní",J1574,0)</f>
        <v>0</v>
      </c>
      <c r="BF1574" s="228">
        <f>IF(N1574="snížená",J1574,0)</f>
        <v>0</v>
      </c>
      <c r="BG1574" s="228">
        <f>IF(N1574="zákl. přenesená",J1574,0)</f>
        <v>0</v>
      </c>
      <c r="BH1574" s="228">
        <f>IF(N1574="sníž. přenesená",J1574,0)</f>
        <v>0</v>
      </c>
      <c r="BI1574" s="228">
        <f>IF(N1574="nulová",J1574,0)</f>
        <v>0</v>
      </c>
      <c r="BJ1574" s="18" t="s">
        <v>82</v>
      </c>
      <c r="BK1574" s="228">
        <f>ROUND(I1574*H1574,2)</f>
        <v>0</v>
      </c>
      <c r="BL1574" s="18" t="s">
        <v>350</v>
      </c>
      <c r="BM1574" s="18" t="s">
        <v>1999</v>
      </c>
    </row>
    <row r="1575" spans="2:51" s="12" customFormat="1" ht="12">
      <c r="B1575" s="232"/>
      <c r="C1575" s="233"/>
      <c r="D1575" s="229" t="s">
        <v>232</v>
      </c>
      <c r="E1575" s="234" t="s">
        <v>21</v>
      </c>
      <c r="F1575" s="235" t="s">
        <v>1971</v>
      </c>
      <c r="G1575" s="233"/>
      <c r="H1575" s="234" t="s">
        <v>21</v>
      </c>
      <c r="I1575" s="236"/>
      <c r="J1575" s="233"/>
      <c r="K1575" s="233"/>
      <c r="L1575" s="237"/>
      <c r="M1575" s="238"/>
      <c r="N1575" s="239"/>
      <c r="O1575" s="239"/>
      <c r="P1575" s="239"/>
      <c r="Q1575" s="239"/>
      <c r="R1575" s="239"/>
      <c r="S1575" s="239"/>
      <c r="T1575" s="240"/>
      <c r="AT1575" s="241" t="s">
        <v>232</v>
      </c>
      <c r="AU1575" s="241" t="s">
        <v>84</v>
      </c>
      <c r="AV1575" s="12" t="s">
        <v>82</v>
      </c>
      <c r="AW1575" s="12" t="s">
        <v>35</v>
      </c>
      <c r="AX1575" s="12" t="s">
        <v>75</v>
      </c>
      <c r="AY1575" s="241" t="s">
        <v>221</v>
      </c>
    </row>
    <row r="1576" spans="2:51" s="13" customFormat="1" ht="12">
      <c r="B1576" s="242"/>
      <c r="C1576" s="243"/>
      <c r="D1576" s="229" t="s">
        <v>232</v>
      </c>
      <c r="E1576" s="244" t="s">
        <v>21</v>
      </c>
      <c r="F1576" s="245" t="s">
        <v>1972</v>
      </c>
      <c r="G1576" s="243"/>
      <c r="H1576" s="246">
        <v>68.72</v>
      </c>
      <c r="I1576" s="247"/>
      <c r="J1576" s="243"/>
      <c r="K1576" s="243"/>
      <c r="L1576" s="248"/>
      <c r="M1576" s="249"/>
      <c r="N1576" s="250"/>
      <c r="O1576" s="250"/>
      <c r="P1576" s="250"/>
      <c r="Q1576" s="250"/>
      <c r="R1576" s="250"/>
      <c r="S1576" s="250"/>
      <c r="T1576" s="251"/>
      <c r="AT1576" s="252" t="s">
        <v>232</v>
      </c>
      <c r="AU1576" s="252" t="s">
        <v>84</v>
      </c>
      <c r="AV1576" s="13" t="s">
        <v>84</v>
      </c>
      <c r="AW1576" s="13" t="s">
        <v>35</v>
      </c>
      <c r="AX1576" s="13" t="s">
        <v>75</v>
      </c>
      <c r="AY1576" s="252" t="s">
        <v>221</v>
      </c>
    </row>
    <row r="1577" spans="2:51" s="14" customFormat="1" ht="12">
      <c r="B1577" s="253"/>
      <c r="C1577" s="254"/>
      <c r="D1577" s="229" t="s">
        <v>232</v>
      </c>
      <c r="E1577" s="255" t="s">
        <v>21</v>
      </c>
      <c r="F1577" s="256" t="s">
        <v>235</v>
      </c>
      <c r="G1577" s="254"/>
      <c r="H1577" s="257">
        <v>68.72</v>
      </c>
      <c r="I1577" s="258"/>
      <c r="J1577" s="254"/>
      <c r="K1577" s="254"/>
      <c r="L1577" s="259"/>
      <c r="M1577" s="260"/>
      <c r="N1577" s="261"/>
      <c r="O1577" s="261"/>
      <c r="P1577" s="261"/>
      <c r="Q1577" s="261"/>
      <c r="R1577" s="261"/>
      <c r="S1577" s="261"/>
      <c r="T1577" s="262"/>
      <c r="AT1577" s="263" t="s">
        <v>232</v>
      </c>
      <c r="AU1577" s="263" t="s">
        <v>84</v>
      </c>
      <c r="AV1577" s="14" t="s">
        <v>228</v>
      </c>
      <c r="AW1577" s="14" t="s">
        <v>35</v>
      </c>
      <c r="AX1577" s="14" t="s">
        <v>82</v>
      </c>
      <c r="AY1577" s="263" t="s">
        <v>221</v>
      </c>
    </row>
    <row r="1578" spans="2:51" s="13" customFormat="1" ht="12">
      <c r="B1578" s="242"/>
      <c r="C1578" s="243"/>
      <c r="D1578" s="229" t="s">
        <v>232</v>
      </c>
      <c r="E1578" s="243"/>
      <c r="F1578" s="245" t="s">
        <v>2000</v>
      </c>
      <c r="G1578" s="243"/>
      <c r="H1578" s="246">
        <v>75.592</v>
      </c>
      <c r="I1578" s="247"/>
      <c r="J1578" s="243"/>
      <c r="K1578" s="243"/>
      <c r="L1578" s="248"/>
      <c r="M1578" s="249"/>
      <c r="N1578" s="250"/>
      <c r="O1578" s="250"/>
      <c r="P1578" s="250"/>
      <c r="Q1578" s="250"/>
      <c r="R1578" s="250"/>
      <c r="S1578" s="250"/>
      <c r="T1578" s="251"/>
      <c r="AT1578" s="252" t="s">
        <v>232</v>
      </c>
      <c r="AU1578" s="252" t="s">
        <v>84</v>
      </c>
      <c r="AV1578" s="13" t="s">
        <v>84</v>
      </c>
      <c r="AW1578" s="13" t="s">
        <v>4</v>
      </c>
      <c r="AX1578" s="13" t="s">
        <v>82</v>
      </c>
      <c r="AY1578" s="252" t="s">
        <v>221</v>
      </c>
    </row>
    <row r="1579" spans="2:65" s="1" customFormat="1" ht="16.5" customHeight="1">
      <c r="B1579" s="39"/>
      <c r="C1579" s="217" t="s">
        <v>2001</v>
      </c>
      <c r="D1579" s="217" t="s">
        <v>223</v>
      </c>
      <c r="E1579" s="218" t="s">
        <v>2002</v>
      </c>
      <c r="F1579" s="219" t="s">
        <v>2003</v>
      </c>
      <c r="G1579" s="220" t="s">
        <v>730</v>
      </c>
      <c r="H1579" s="221">
        <v>467.559</v>
      </c>
      <c r="I1579" s="222"/>
      <c r="J1579" s="223">
        <f>ROUND(I1579*H1579,2)</f>
        <v>0</v>
      </c>
      <c r="K1579" s="219" t="s">
        <v>227</v>
      </c>
      <c r="L1579" s="44"/>
      <c r="M1579" s="224" t="s">
        <v>21</v>
      </c>
      <c r="N1579" s="225" t="s">
        <v>46</v>
      </c>
      <c r="O1579" s="80"/>
      <c r="P1579" s="226">
        <f>O1579*H1579</f>
        <v>0</v>
      </c>
      <c r="Q1579" s="226">
        <v>1E-05</v>
      </c>
      <c r="R1579" s="226">
        <f>Q1579*H1579</f>
        <v>0.00467559</v>
      </c>
      <c r="S1579" s="226">
        <v>0</v>
      </c>
      <c r="T1579" s="227">
        <f>S1579*H1579</f>
        <v>0</v>
      </c>
      <c r="AR1579" s="18" t="s">
        <v>350</v>
      </c>
      <c r="AT1579" s="18" t="s">
        <v>223</v>
      </c>
      <c r="AU1579" s="18" t="s">
        <v>84</v>
      </c>
      <c r="AY1579" s="18" t="s">
        <v>221</v>
      </c>
      <c r="BE1579" s="228">
        <f>IF(N1579="základní",J1579,0)</f>
        <v>0</v>
      </c>
      <c r="BF1579" s="228">
        <f>IF(N1579="snížená",J1579,0)</f>
        <v>0</v>
      </c>
      <c r="BG1579" s="228">
        <f>IF(N1579="zákl. přenesená",J1579,0)</f>
        <v>0</v>
      </c>
      <c r="BH1579" s="228">
        <f>IF(N1579="sníž. přenesená",J1579,0)</f>
        <v>0</v>
      </c>
      <c r="BI1579" s="228">
        <f>IF(N1579="nulová",J1579,0)</f>
        <v>0</v>
      </c>
      <c r="BJ1579" s="18" t="s">
        <v>82</v>
      </c>
      <c r="BK1579" s="228">
        <f>ROUND(I1579*H1579,2)</f>
        <v>0</v>
      </c>
      <c r="BL1579" s="18" t="s">
        <v>350</v>
      </c>
      <c r="BM1579" s="18" t="s">
        <v>2004</v>
      </c>
    </row>
    <row r="1580" spans="2:51" s="13" customFormat="1" ht="12">
      <c r="B1580" s="242"/>
      <c r="C1580" s="243"/>
      <c r="D1580" s="229" t="s">
        <v>232</v>
      </c>
      <c r="E1580" s="244" t="s">
        <v>21</v>
      </c>
      <c r="F1580" s="245" t="s">
        <v>2005</v>
      </c>
      <c r="G1580" s="243"/>
      <c r="H1580" s="246">
        <v>467.559</v>
      </c>
      <c r="I1580" s="247"/>
      <c r="J1580" s="243"/>
      <c r="K1580" s="243"/>
      <c r="L1580" s="248"/>
      <c r="M1580" s="249"/>
      <c r="N1580" s="250"/>
      <c r="O1580" s="250"/>
      <c r="P1580" s="250"/>
      <c r="Q1580" s="250"/>
      <c r="R1580" s="250"/>
      <c r="S1580" s="250"/>
      <c r="T1580" s="251"/>
      <c r="AT1580" s="252" t="s">
        <v>232</v>
      </c>
      <c r="AU1580" s="252" t="s">
        <v>84</v>
      </c>
      <c r="AV1580" s="13" t="s">
        <v>84</v>
      </c>
      <c r="AW1580" s="13" t="s">
        <v>35</v>
      </c>
      <c r="AX1580" s="13" t="s">
        <v>75</v>
      </c>
      <c r="AY1580" s="252" t="s">
        <v>221</v>
      </c>
    </row>
    <row r="1581" spans="2:51" s="14" customFormat="1" ht="12">
      <c r="B1581" s="253"/>
      <c r="C1581" s="254"/>
      <c r="D1581" s="229" t="s">
        <v>232</v>
      </c>
      <c r="E1581" s="255" t="s">
        <v>21</v>
      </c>
      <c r="F1581" s="256" t="s">
        <v>235</v>
      </c>
      <c r="G1581" s="254"/>
      <c r="H1581" s="257">
        <v>467.559</v>
      </c>
      <c r="I1581" s="258"/>
      <c r="J1581" s="254"/>
      <c r="K1581" s="254"/>
      <c r="L1581" s="259"/>
      <c r="M1581" s="260"/>
      <c r="N1581" s="261"/>
      <c r="O1581" s="261"/>
      <c r="P1581" s="261"/>
      <c r="Q1581" s="261"/>
      <c r="R1581" s="261"/>
      <c r="S1581" s="261"/>
      <c r="T1581" s="262"/>
      <c r="AT1581" s="263" t="s">
        <v>232</v>
      </c>
      <c r="AU1581" s="263" t="s">
        <v>84</v>
      </c>
      <c r="AV1581" s="14" t="s">
        <v>228</v>
      </c>
      <c r="AW1581" s="14" t="s">
        <v>35</v>
      </c>
      <c r="AX1581" s="14" t="s">
        <v>82</v>
      </c>
      <c r="AY1581" s="263" t="s">
        <v>221</v>
      </c>
    </row>
    <row r="1582" spans="2:65" s="1" customFormat="1" ht="16.5" customHeight="1">
      <c r="B1582" s="39"/>
      <c r="C1582" s="275" t="s">
        <v>2006</v>
      </c>
      <c r="D1582" s="275" t="s">
        <v>426</v>
      </c>
      <c r="E1582" s="276" t="s">
        <v>2007</v>
      </c>
      <c r="F1582" s="277" t="s">
        <v>2008</v>
      </c>
      <c r="G1582" s="278" t="s">
        <v>730</v>
      </c>
      <c r="H1582" s="279">
        <v>476.91</v>
      </c>
      <c r="I1582" s="280"/>
      <c r="J1582" s="281">
        <f>ROUND(I1582*H1582,2)</f>
        <v>0</v>
      </c>
      <c r="K1582" s="277" t="s">
        <v>227</v>
      </c>
      <c r="L1582" s="282"/>
      <c r="M1582" s="283" t="s">
        <v>21</v>
      </c>
      <c r="N1582" s="284" t="s">
        <v>46</v>
      </c>
      <c r="O1582" s="80"/>
      <c r="P1582" s="226">
        <f>O1582*H1582</f>
        <v>0</v>
      </c>
      <c r="Q1582" s="226">
        <v>0.00022</v>
      </c>
      <c r="R1582" s="226">
        <f>Q1582*H1582</f>
        <v>0.1049202</v>
      </c>
      <c r="S1582" s="226">
        <v>0</v>
      </c>
      <c r="T1582" s="227">
        <f>S1582*H1582</f>
        <v>0</v>
      </c>
      <c r="AR1582" s="18" t="s">
        <v>460</v>
      </c>
      <c r="AT1582" s="18" t="s">
        <v>426</v>
      </c>
      <c r="AU1582" s="18" t="s">
        <v>84</v>
      </c>
      <c r="AY1582" s="18" t="s">
        <v>221</v>
      </c>
      <c r="BE1582" s="228">
        <f>IF(N1582="základní",J1582,0)</f>
        <v>0</v>
      </c>
      <c r="BF1582" s="228">
        <f>IF(N1582="snížená",J1582,0)</f>
        <v>0</v>
      </c>
      <c r="BG1582" s="228">
        <f>IF(N1582="zákl. přenesená",J1582,0)</f>
        <v>0</v>
      </c>
      <c r="BH1582" s="228">
        <f>IF(N1582="sníž. přenesená",J1582,0)</f>
        <v>0</v>
      </c>
      <c r="BI1582" s="228">
        <f>IF(N1582="nulová",J1582,0)</f>
        <v>0</v>
      </c>
      <c r="BJ1582" s="18" t="s">
        <v>82</v>
      </c>
      <c r="BK1582" s="228">
        <f>ROUND(I1582*H1582,2)</f>
        <v>0</v>
      </c>
      <c r="BL1582" s="18" t="s">
        <v>350</v>
      </c>
      <c r="BM1582" s="18" t="s">
        <v>2009</v>
      </c>
    </row>
    <row r="1583" spans="2:51" s="13" customFormat="1" ht="12">
      <c r="B1583" s="242"/>
      <c r="C1583" s="243"/>
      <c r="D1583" s="229" t="s">
        <v>232</v>
      </c>
      <c r="E1583" s="243"/>
      <c r="F1583" s="245" t="s">
        <v>2010</v>
      </c>
      <c r="G1583" s="243"/>
      <c r="H1583" s="246">
        <v>476.91</v>
      </c>
      <c r="I1583" s="247"/>
      <c r="J1583" s="243"/>
      <c r="K1583" s="243"/>
      <c r="L1583" s="248"/>
      <c r="M1583" s="249"/>
      <c r="N1583" s="250"/>
      <c r="O1583" s="250"/>
      <c r="P1583" s="250"/>
      <c r="Q1583" s="250"/>
      <c r="R1583" s="250"/>
      <c r="S1583" s="250"/>
      <c r="T1583" s="251"/>
      <c r="AT1583" s="252" t="s">
        <v>232</v>
      </c>
      <c r="AU1583" s="252" t="s">
        <v>84</v>
      </c>
      <c r="AV1583" s="13" t="s">
        <v>84</v>
      </c>
      <c r="AW1583" s="13" t="s">
        <v>4</v>
      </c>
      <c r="AX1583" s="13" t="s">
        <v>82</v>
      </c>
      <c r="AY1583" s="252" t="s">
        <v>221</v>
      </c>
    </row>
    <row r="1584" spans="2:65" s="1" customFormat="1" ht="16.5" customHeight="1">
      <c r="B1584" s="39"/>
      <c r="C1584" s="217" t="s">
        <v>2011</v>
      </c>
      <c r="D1584" s="217" t="s">
        <v>223</v>
      </c>
      <c r="E1584" s="218" t="s">
        <v>2012</v>
      </c>
      <c r="F1584" s="219" t="s">
        <v>2013</v>
      </c>
      <c r="G1584" s="220" t="s">
        <v>730</v>
      </c>
      <c r="H1584" s="221">
        <v>15.95</v>
      </c>
      <c r="I1584" s="222"/>
      <c r="J1584" s="223">
        <f>ROUND(I1584*H1584,2)</f>
        <v>0</v>
      </c>
      <c r="K1584" s="219" t="s">
        <v>227</v>
      </c>
      <c r="L1584" s="44"/>
      <c r="M1584" s="224" t="s">
        <v>21</v>
      </c>
      <c r="N1584" s="225" t="s">
        <v>46</v>
      </c>
      <c r="O1584" s="80"/>
      <c r="P1584" s="226">
        <f>O1584*H1584</f>
        <v>0</v>
      </c>
      <c r="Q1584" s="226">
        <v>0</v>
      </c>
      <c r="R1584" s="226">
        <f>Q1584*H1584</f>
        <v>0</v>
      </c>
      <c r="S1584" s="226">
        <v>0</v>
      </c>
      <c r="T1584" s="227">
        <f>S1584*H1584</f>
        <v>0</v>
      </c>
      <c r="AR1584" s="18" t="s">
        <v>350</v>
      </c>
      <c r="AT1584" s="18" t="s">
        <v>223</v>
      </c>
      <c r="AU1584" s="18" t="s">
        <v>84</v>
      </c>
      <c r="AY1584" s="18" t="s">
        <v>221</v>
      </c>
      <c r="BE1584" s="228">
        <f>IF(N1584="základní",J1584,0)</f>
        <v>0</v>
      </c>
      <c r="BF1584" s="228">
        <f>IF(N1584="snížená",J1584,0)</f>
        <v>0</v>
      </c>
      <c r="BG1584" s="228">
        <f>IF(N1584="zákl. přenesená",J1584,0)</f>
        <v>0</v>
      </c>
      <c r="BH1584" s="228">
        <f>IF(N1584="sníž. přenesená",J1584,0)</f>
        <v>0</v>
      </c>
      <c r="BI1584" s="228">
        <f>IF(N1584="nulová",J1584,0)</f>
        <v>0</v>
      </c>
      <c r="BJ1584" s="18" t="s">
        <v>82</v>
      </c>
      <c r="BK1584" s="228">
        <f>ROUND(I1584*H1584,2)</f>
        <v>0</v>
      </c>
      <c r="BL1584" s="18" t="s">
        <v>350</v>
      </c>
      <c r="BM1584" s="18" t="s">
        <v>2014</v>
      </c>
    </row>
    <row r="1585" spans="2:51" s="12" customFormat="1" ht="12">
      <c r="B1585" s="232"/>
      <c r="C1585" s="233"/>
      <c r="D1585" s="229" t="s">
        <v>232</v>
      </c>
      <c r="E1585" s="234" t="s">
        <v>21</v>
      </c>
      <c r="F1585" s="235" t="s">
        <v>2015</v>
      </c>
      <c r="G1585" s="233"/>
      <c r="H1585" s="234" t="s">
        <v>21</v>
      </c>
      <c r="I1585" s="236"/>
      <c r="J1585" s="233"/>
      <c r="K1585" s="233"/>
      <c r="L1585" s="237"/>
      <c r="M1585" s="238"/>
      <c r="N1585" s="239"/>
      <c r="O1585" s="239"/>
      <c r="P1585" s="239"/>
      <c r="Q1585" s="239"/>
      <c r="R1585" s="239"/>
      <c r="S1585" s="239"/>
      <c r="T1585" s="240"/>
      <c r="AT1585" s="241" t="s">
        <v>232</v>
      </c>
      <c r="AU1585" s="241" t="s">
        <v>84</v>
      </c>
      <c r="AV1585" s="12" t="s">
        <v>82</v>
      </c>
      <c r="AW1585" s="12" t="s">
        <v>35</v>
      </c>
      <c r="AX1585" s="12" t="s">
        <v>75</v>
      </c>
      <c r="AY1585" s="241" t="s">
        <v>221</v>
      </c>
    </row>
    <row r="1586" spans="2:51" s="13" customFormat="1" ht="12">
      <c r="B1586" s="242"/>
      <c r="C1586" s="243"/>
      <c r="D1586" s="229" t="s">
        <v>232</v>
      </c>
      <c r="E1586" s="244" t="s">
        <v>21</v>
      </c>
      <c r="F1586" s="245" t="s">
        <v>2016</v>
      </c>
      <c r="G1586" s="243"/>
      <c r="H1586" s="246">
        <v>4.2</v>
      </c>
      <c r="I1586" s="247"/>
      <c r="J1586" s="243"/>
      <c r="K1586" s="243"/>
      <c r="L1586" s="248"/>
      <c r="M1586" s="249"/>
      <c r="N1586" s="250"/>
      <c r="O1586" s="250"/>
      <c r="P1586" s="250"/>
      <c r="Q1586" s="250"/>
      <c r="R1586" s="250"/>
      <c r="S1586" s="250"/>
      <c r="T1586" s="251"/>
      <c r="AT1586" s="252" t="s">
        <v>232</v>
      </c>
      <c r="AU1586" s="252" t="s">
        <v>84</v>
      </c>
      <c r="AV1586" s="13" t="s">
        <v>84</v>
      </c>
      <c r="AW1586" s="13" t="s">
        <v>35</v>
      </c>
      <c r="AX1586" s="13" t="s">
        <v>75</v>
      </c>
      <c r="AY1586" s="252" t="s">
        <v>221</v>
      </c>
    </row>
    <row r="1587" spans="2:51" s="13" customFormat="1" ht="12">
      <c r="B1587" s="242"/>
      <c r="C1587" s="243"/>
      <c r="D1587" s="229" t="s">
        <v>232</v>
      </c>
      <c r="E1587" s="244" t="s">
        <v>21</v>
      </c>
      <c r="F1587" s="245" t="s">
        <v>2017</v>
      </c>
      <c r="G1587" s="243"/>
      <c r="H1587" s="246">
        <v>0.7</v>
      </c>
      <c r="I1587" s="247"/>
      <c r="J1587" s="243"/>
      <c r="K1587" s="243"/>
      <c r="L1587" s="248"/>
      <c r="M1587" s="249"/>
      <c r="N1587" s="250"/>
      <c r="O1587" s="250"/>
      <c r="P1587" s="250"/>
      <c r="Q1587" s="250"/>
      <c r="R1587" s="250"/>
      <c r="S1587" s="250"/>
      <c r="T1587" s="251"/>
      <c r="AT1587" s="252" t="s">
        <v>232</v>
      </c>
      <c r="AU1587" s="252" t="s">
        <v>84</v>
      </c>
      <c r="AV1587" s="13" t="s">
        <v>84</v>
      </c>
      <c r="AW1587" s="13" t="s">
        <v>35</v>
      </c>
      <c r="AX1587" s="13" t="s">
        <v>75</v>
      </c>
      <c r="AY1587" s="252" t="s">
        <v>221</v>
      </c>
    </row>
    <row r="1588" spans="2:51" s="13" customFormat="1" ht="12">
      <c r="B1588" s="242"/>
      <c r="C1588" s="243"/>
      <c r="D1588" s="229" t="s">
        <v>232</v>
      </c>
      <c r="E1588" s="244" t="s">
        <v>21</v>
      </c>
      <c r="F1588" s="245" t="s">
        <v>2018</v>
      </c>
      <c r="G1588" s="243"/>
      <c r="H1588" s="246">
        <v>2.4</v>
      </c>
      <c r="I1588" s="247"/>
      <c r="J1588" s="243"/>
      <c r="K1588" s="243"/>
      <c r="L1588" s="248"/>
      <c r="M1588" s="249"/>
      <c r="N1588" s="250"/>
      <c r="O1588" s="250"/>
      <c r="P1588" s="250"/>
      <c r="Q1588" s="250"/>
      <c r="R1588" s="250"/>
      <c r="S1588" s="250"/>
      <c r="T1588" s="251"/>
      <c r="AT1588" s="252" t="s">
        <v>232</v>
      </c>
      <c r="AU1588" s="252" t="s">
        <v>84</v>
      </c>
      <c r="AV1588" s="13" t="s">
        <v>84</v>
      </c>
      <c r="AW1588" s="13" t="s">
        <v>35</v>
      </c>
      <c r="AX1588" s="13" t="s">
        <v>75</v>
      </c>
      <c r="AY1588" s="252" t="s">
        <v>221</v>
      </c>
    </row>
    <row r="1589" spans="2:51" s="13" customFormat="1" ht="12">
      <c r="B1589" s="242"/>
      <c r="C1589" s="243"/>
      <c r="D1589" s="229" t="s">
        <v>232</v>
      </c>
      <c r="E1589" s="244" t="s">
        <v>21</v>
      </c>
      <c r="F1589" s="245" t="s">
        <v>2019</v>
      </c>
      <c r="G1589" s="243"/>
      <c r="H1589" s="246">
        <v>7.2</v>
      </c>
      <c r="I1589" s="247"/>
      <c r="J1589" s="243"/>
      <c r="K1589" s="243"/>
      <c r="L1589" s="248"/>
      <c r="M1589" s="249"/>
      <c r="N1589" s="250"/>
      <c r="O1589" s="250"/>
      <c r="P1589" s="250"/>
      <c r="Q1589" s="250"/>
      <c r="R1589" s="250"/>
      <c r="S1589" s="250"/>
      <c r="T1589" s="251"/>
      <c r="AT1589" s="252" t="s">
        <v>232</v>
      </c>
      <c r="AU1589" s="252" t="s">
        <v>84</v>
      </c>
      <c r="AV1589" s="13" t="s">
        <v>84</v>
      </c>
      <c r="AW1589" s="13" t="s">
        <v>35</v>
      </c>
      <c r="AX1589" s="13" t="s">
        <v>75</v>
      </c>
      <c r="AY1589" s="252" t="s">
        <v>221</v>
      </c>
    </row>
    <row r="1590" spans="2:51" s="13" customFormat="1" ht="12">
      <c r="B1590" s="242"/>
      <c r="C1590" s="243"/>
      <c r="D1590" s="229" t="s">
        <v>232</v>
      </c>
      <c r="E1590" s="244" t="s">
        <v>21</v>
      </c>
      <c r="F1590" s="245" t="s">
        <v>2020</v>
      </c>
      <c r="G1590" s="243"/>
      <c r="H1590" s="246">
        <v>1.45</v>
      </c>
      <c r="I1590" s="247"/>
      <c r="J1590" s="243"/>
      <c r="K1590" s="243"/>
      <c r="L1590" s="248"/>
      <c r="M1590" s="249"/>
      <c r="N1590" s="250"/>
      <c r="O1590" s="250"/>
      <c r="P1590" s="250"/>
      <c r="Q1590" s="250"/>
      <c r="R1590" s="250"/>
      <c r="S1590" s="250"/>
      <c r="T1590" s="251"/>
      <c r="AT1590" s="252" t="s">
        <v>232</v>
      </c>
      <c r="AU1590" s="252" t="s">
        <v>84</v>
      </c>
      <c r="AV1590" s="13" t="s">
        <v>84</v>
      </c>
      <c r="AW1590" s="13" t="s">
        <v>35</v>
      </c>
      <c r="AX1590" s="13" t="s">
        <v>75</v>
      </c>
      <c r="AY1590" s="252" t="s">
        <v>221</v>
      </c>
    </row>
    <row r="1591" spans="2:51" s="14" customFormat="1" ht="12">
      <c r="B1591" s="253"/>
      <c r="C1591" s="254"/>
      <c r="D1591" s="229" t="s">
        <v>232</v>
      </c>
      <c r="E1591" s="255" t="s">
        <v>21</v>
      </c>
      <c r="F1591" s="256" t="s">
        <v>235</v>
      </c>
      <c r="G1591" s="254"/>
      <c r="H1591" s="257">
        <v>15.95</v>
      </c>
      <c r="I1591" s="258"/>
      <c r="J1591" s="254"/>
      <c r="K1591" s="254"/>
      <c r="L1591" s="259"/>
      <c r="M1591" s="260"/>
      <c r="N1591" s="261"/>
      <c r="O1591" s="261"/>
      <c r="P1591" s="261"/>
      <c r="Q1591" s="261"/>
      <c r="R1591" s="261"/>
      <c r="S1591" s="261"/>
      <c r="T1591" s="262"/>
      <c r="AT1591" s="263" t="s">
        <v>232</v>
      </c>
      <c r="AU1591" s="263" t="s">
        <v>84</v>
      </c>
      <c r="AV1591" s="14" t="s">
        <v>228</v>
      </c>
      <c r="AW1591" s="14" t="s">
        <v>35</v>
      </c>
      <c r="AX1591" s="14" t="s">
        <v>82</v>
      </c>
      <c r="AY1591" s="263" t="s">
        <v>221</v>
      </c>
    </row>
    <row r="1592" spans="2:65" s="1" customFormat="1" ht="16.5" customHeight="1">
      <c r="B1592" s="39"/>
      <c r="C1592" s="275" t="s">
        <v>2021</v>
      </c>
      <c r="D1592" s="275" t="s">
        <v>426</v>
      </c>
      <c r="E1592" s="276" t="s">
        <v>2022</v>
      </c>
      <c r="F1592" s="277" t="s">
        <v>2023</v>
      </c>
      <c r="G1592" s="278" t="s">
        <v>730</v>
      </c>
      <c r="H1592" s="279">
        <v>16.269</v>
      </c>
      <c r="I1592" s="280"/>
      <c r="J1592" s="281">
        <f>ROUND(I1592*H1592,2)</f>
        <v>0</v>
      </c>
      <c r="K1592" s="277" t="s">
        <v>227</v>
      </c>
      <c r="L1592" s="282"/>
      <c r="M1592" s="283" t="s">
        <v>21</v>
      </c>
      <c r="N1592" s="284" t="s">
        <v>46</v>
      </c>
      <c r="O1592" s="80"/>
      <c r="P1592" s="226">
        <f>O1592*H1592</f>
        <v>0</v>
      </c>
      <c r="Q1592" s="226">
        <v>0.00016</v>
      </c>
      <c r="R1592" s="226">
        <f>Q1592*H1592</f>
        <v>0.00260304</v>
      </c>
      <c r="S1592" s="226">
        <v>0</v>
      </c>
      <c r="T1592" s="227">
        <f>S1592*H1592</f>
        <v>0</v>
      </c>
      <c r="AR1592" s="18" t="s">
        <v>460</v>
      </c>
      <c r="AT1592" s="18" t="s">
        <v>426</v>
      </c>
      <c r="AU1592" s="18" t="s">
        <v>84</v>
      </c>
      <c r="AY1592" s="18" t="s">
        <v>221</v>
      </c>
      <c r="BE1592" s="228">
        <f>IF(N1592="základní",J1592,0)</f>
        <v>0</v>
      </c>
      <c r="BF1592" s="228">
        <f>IF(N1592="snížená",J1592,0)</f>
        <v>0</v>
      </c>
      <c r="BG1592" s="228">
        <f>IF(N1592="zákl. přenesená",J1592,0)</f>
        <v>0</v>
      </c>
      <c r="BH1592" s="228">
        <f>IF(N1592="sníž. přenesená",J1592,0)</f>
        <v>0</v>
      </c>
      <c r="BI1592" s="228">
        <f>IF(N1592="nulová",J1592,0)</f>
        <v>0</v>
      </c>
      <c r="BJ1592" s="18" t="s">
        <v>82</v>
      </c>
      <c r="BK1592" s="228">
        <f>ROUND(I1592*H1592,2)</f>
        <v>0</v>
      </c>
      <c r="BL1592" s="18" t="s">
        <v>350</v>
      </c>
      <c r="BM1592" s="18" t="s">
        <v>2024</v>
      </c>
    </row>
    <row r="1593" spans="2:51" s="13" customFormat="1" ht="12">
      <c r="B1593" s="242"/>
      <c r="C1593" s="243"/>
      <c r="D1593" s="229" t="s">
        <v>232</v>
      </c>
      <c r="E1593" s="243"/>
      <c r="F1593" s="245" t="s">
        <v>2025</v>
      </c>
      <c r="G1593" s="243"/>
      <c r="H1593" s="246">
        <v>16.269</v>
      </c>
      <c r="I1593" s="247"/>
      <c r="J1593" s="243"/>
      <c r="K1593" s="243"/>
      <c r="L1593" s="248"/>
      <c r="M1593" s="249"/>
      <c r="N1593" s="250"/>
      <c r="O1593" s="250"/>
      <c r="P1593" s="250"/>
      <c r="Q1593" s="250"/>
      <c r="R1593" s="250"/>
      <c r="S1593" s="250"/>
      <c r="T1593" s="251"/>
      <c r="AT1593" s="252" t="s">
        <v>232</v>
      </c>
      <c r="AU1593" s="252" t="s">
        <v>84</v>
      </c>
      <c r="AV1593" s="13" t="s">
        <v>84</v>
      </c>
      <c r="AW1593" s="13" t="s">
        <v>4</v>
      </c>
      <c r="AX1593" s="13" t="s">
        <v>82</v>
      </c>
      <c r="AY1593" s="252" t="s">
        <v>221</v>
      </c>
    </row>
    <row r="1594" spans="2:65" s="1" customFormat="1" ht="16.5" customHeight="1">
      <c r="B1594" s="39"/>
      <c r="C1594" s="217" t="s">
        <v>2026</v>
      </c>
      <c r="D1594" s="217" t="s">
        <v>223</v>
      </c>
      <c r="E1594" s="218" t="s">
        <v>2027</v>
      </c>
      <c r="F1594" s="219" t="s">
        <v>2028</v>
      </c>
      <c r="G1594" s="220" t="s">
        <v>730</v>
      </c>
      <c r="H1594" s="221">
        <v>4.5</v>
      </c>
      <c r="I1594" s="222"/>
      <c r="J1594" s="223">
        <f>ROUND(I1594*H1594,2)</f>
        <v>0</v>
      </c>
      <c r="K1594" s="219" t="s">
        <v>227</v>
      </c>
      <c r="L1594" s="44"/>
      <c r="M1594" s="224" t="s">
        <v>21</v>
      </c>
      <c r="N1594" s="225" t="s">
        <v>46</v>
      </c>
      <c r="O1594" s="80"/>
      <c r="P1594" s="226">
        <f>O1594*H1594</f>
        <v>0</v>
      </c>
      <c r="Q1594" s="226">
        <v>0</v>
      </c>
      <c r="R1594" s="226">
        <f>Q1594*H1594</f>
        <v>0</v>
      </c>
      <c r="S1594" s="226">
        <v>0</v>
      </c>
      <c r="T1594" s="227">
        <f>S1594*H1594</f>
        <v>0</v>
      </c>
      <c r="AR1594" s="18" t="s">
        <v>350</v>
      </c>
      <c r="AT1594" s="18" t="s">
        <v>223</v>
      </c>
      <c r="AU1594" s="18" t="s">
        <v>84</v>
      </c>
      <c r="AY1594" s="18" t="s">
        <v>221</v>
      </c>
      <c r="BE1594" s="228">
        <f>IF(N1594="základní",J1594,0)</f>
        <v>0</v>
      </c>
      <c r="BF1594" s="228">
        <f>IF(N1594="snížená",J1594,0)</f>
        <v>0</v>
      </c>
      <c r="BG1594" s="228">
        <f>IF(N1594="zákl. přenesená",J1594,0)</f>
        <v>0</v>
      </c>
      <c r="BH1594" s="228">
        <f>IF(N1594="sníž. přenesená",J1594,0)</f>
        <v>0</v>
      </c>
      <c r="BI1594" s="228">
        <f>IF(N1594="nulová",J1594,0)</f>
        <v>0</v>
      </c>
      <c r="BJ1594" s="18" t="s">
        <v>82</v>
      </c>
      <c r="BK1594" s="228">
        <f>ROUND(I1594*H1594,2)</f>
        <v>0</v>
      </c>
      <c r="BL1594" s="18" t="s">
        <v>350</v>
      </c>
      <c r="BM1594" s="18" t="s">
        <v>2029</v>
      </c>
    </row>
    <row r="1595" spans="2:51" s="12" customFormat="1" ht="12">
      <c r="B1595" s="232"/>
      <c r="C1595" s="233"/>
      <c r="D1595" s="229" t="s">
        <v>232</v>
      </c>
      <c r="E1595" s="234" t="s">
        <v>21</v>
      </c>
      <c r="F1595" s="235" t="s">
        <v>2030</v>
      </c>
      <c r="G1595" s="233"/>
      <c r="H1595" s="234" t="s">
        <v>21</v>
      </c>
      <c r="I1595" s="236"/>
      <c r="J1595" s="233"/>
      <c r="K1595" s="233"/>
      <c r="L1595" s="237"/>
      <c r="M1595" s="238"/>
      <c r="N1595" s="239"/>
      <c r="O1595" s="239"/>
      <c r="P1595" s="239"/>
      <c r="Q1595" s="239"/>
      <c r="R1595" s="239"/>
      <c r="S1595" s="239"/>
      <c r="T1595" s="240"/>
      <c r="AT1595" s="241" t="s">
        <v>232</v>
      </c>
      <c r="AU1595" s="241" t="s">
        <v>84</v>
      </c>
      <c r="AV1595" s="12" t="s">
        <v>82</v>
      </c>
      <c r="AW1595" s="12" t="s">
        <v>35</v>
      </c>
      <c r="AX1595" s="12" t="s">
        <v>75</v>
      </c>
      <c r="AY1595" s="241" t="s">
        <v>221</v>
      </c>
    </row>
    <row r="1596" spans="2:51" s="13" customFormat="1" ht="12">
      <c r="B1596" s="242"/>
      <c r="C1596" s="243"/>
      <c r="D1596" s="229" t="s">
        <v>232</v>
      </c>
      <c r="E1596" s="244" t="s">
        <v>21</v>
      </c>
      <c r="F1596" s="245" t="s">
        <v>2031</v>
      </c>
      <c r="G1596" s="243"/>
      <c r="H1596" s="246">
        <v>4.5</v>
      </c>
      <c r="I1596" s="247"/>
      <c r="J1596" s="243"/>
      <c r="K1596" s="243"/>
      <c r="L1596" s="248"/>
      <c r="M1596" s="249"/>
      <c r="N1596" s="250"/>
      <c r="O1596" s="250"/>
      <c r="P1596" s="250"/>
      <c r="Q1596" s="250"/>
      <c r="R1596" s="250"/>
      <c r="S1596" s="250"/>
      <c r="T1596" s="251"/>
      <c r="AT1596" s="252" t="s">
        <v>232</v>
      </c>
      <c r="AU1596" s="252" t="s">
        <v>84</v>
      </c>
      <c r="AV1596" s="13" t="s">
        <v>84</v>
      </c>
      <c r="AW1596" s="13" t="s">
        <v>35</v>
      </c>
      <c r="AX1596" s="13" t="s">
        <v>75</v>
      </c>
      <c r="AY1596" s="252" t="s">
        <v>221</v>
      </c>
    </row>
    <row r="1597" spans="2:51" s="14" customFormat="1" ht="12">
      <c r="B1597" s="253"/>
      <c r="C1597" s="254"/>
      <c r="D1597" s="229" t="s">
        <v>232</v>
      </c>
      <c r="E1597" s="255" t="s">
        <v>21</v>
      </c>
      <c r="F1597" s="256" t="s">
        <v>235</v>
      </c>
      <c r="G1597" s="254"/>
      <c r="H1597" s="257">
        <v>4.5</v>
      </c>
      <c r="I1597" s="258"/>
      <c r="J1597" s="254"/>
      <c r="K1597" s="254"/>
      <c r="L1597" s="259"/>
      <c r="M1597" s="260"/>
      <c r="N1597" s="261"/>
      <c r="O1597" s="261"/>
      <c r="P1597" s="261"/>
      <c r="Q1597" s="261"/>
      <c r="R1597" s="261"/>
      <c r="S1597" s="261"/>
      <c r="T1597" s="262"/>
      <c r="AT1597" s="263" t="s">
        <v>232</v>
      </c>
      <c r="AU1597" s="263" t="s">
        <v>84</v>
      </c>
      <c r="AV1597" s="14" t="s">
        <v>228</v>
      </c>
      <c r="AW1597" s="14" t="s">
        <v>35</v>
      </c>
      <c r="AX1597" s="14" t="s">
        <v>82</v>
      </c>
      <c r="AY1597" s="263" t="s">
        <v>221</v>
      </c>
    </row>
    <row r="1598" spans="2:65" s="1" customFormat="1" ht="16.5" customHeight="1">
      <c r="B1598" s="39"/>
      <c r="C1598" s="275" t="s">
        <v>2032</v>
      </c>
      <c r="D1598" s="275" t="s">
        <v>426</v>
      </c>
      <c r="E1598" s="276" t="s">
        <v>2033</v>
      </c>
      <c r="F1598" s="277" t="s">
        <v>2034</v>
      </c>
      <c r="G1598" s="278" t="s">
        <v>730</v>
      </c>
      <c r="H1598" s="279">
        <v>4.59</v>
      </c>
      <c r="I1598" s="280"/>
      <c r="J1598" s="281">
        <f>ROUND(I1598*H1598,2)</f>
        <v>0</v>
      </c>
      <c r="K1598" s="277" t="s">
        <v>227</v>
      </c>
      <c r="L1598" s="282"/>
      <c r="M1598" s="283" t="s">
        <v>21</v>
      </c>
      <c r="N1598" s="284" t="s">
        <v>46</v>
      </c>
      <c r="O1598" s="80"/>
      <c r="P1598" s="226">
        <f>O1598*H1598</f>
        <v>0</v>
      </c>
      <c r="Q1598" s="226">
        <v>3E-05</v>
      </c>
      <c r="R1598" s="226">
        <f>Q1598*H1598</f>
        <v>0.00013769999999999999</v>
      </c>
      <c r="S1598" s="226">
        <v>0</v>
      </c>
      <c r="T1598" s="227">
        <f>S1598*H1598</f>
        <v>0</v>
      </c>
      <c r="AR1598" s="18" t="s">
        <v>460</v>
      </c>
      <c r="AT1598" s="18" t="s">
        <v>426</v>
      </c>
      <c r="AU1598" s="18" t="s">
        <v>84</v>
      </c>
      <c r="AY1598" s="18" t="s">
        <v>221</v>
      </c>
      <c r="BE1598" s="228">
        <f>IF(N1598="základní",J1598,0)</f>
        <v>0</v>
      </c>
      <c r="BF1598" s="228">
        <f>IF(N1598="snížená",J1598,0)</f>
        <v>0</v>
      </c>
      <c r="BG1598" s="228">
        <f>IF(N1598="zákl. přenesená",J1598,0)</f>
        <v>0</v>
      </c>
      <c r="BH1598" s="228">
        <f>IF(N1598="sníž. přenesená",J1598,0)</f>
        <v>0</v>
      </c>
      <c r="BI1598" s="228">
        <f>IF(N1598="nulová",J1598,0)</f>
        <v>0</v>
      </c>
      <c r="BJ1598" s="18" t="s">
        <v>82</v>
      </c>
      <c r="BK1598" s="228">
        <f>ROUND(I1598*H1598,2)</f>
        <v>0</v>
      </c>
      <c r="BL1598" s="18" t="s">
        <v>350</v>
      </c>
      <c r="BM1598" s="18" t="s">
        <v>2035</v>
      </c>
    </row>
    <row r="1599" spans="2:51" s="13" customFormat="1" ht="12">
      <c r="B1599" s="242"/>
      <c r="C1599" s="243"/>
      <c r="D1599" s="229" t="s">
        <v>232</v>
      </c>
      <c r="E1599" s="243"/>
      <c r="F1599" s="245" t="s">
        <v>2036</v>
      </c>
      <c r="G1599" s="243"/>
      <c r="H1599" s="246">
        <v>4.59</v>
      </c>
      <c r="I1599" s="247"/>
      <c r="J1599" s="243"/>
      <c r="K1599" s="243"/>
      <c r="L1599" s="248"/>
      <c r="M1599" s="249"/>
      <c r="N1599" s="250"/>
      <c r="O1599" s="250"/>
      <c r="P1599" s="250"/>
      <c r="Q1599" s="250"/>
      <c r="R1599" s="250"/>
      <c r="S1599" s="250"/>
      <c r="T1599" s="251"/>
      <c r="AT1599" s="252" t="s">
        <v>232</v>
      </c>
      <c r="AU1599" s="252" t="s">
        <v>84</v>
      </c>
      <c r="AV1599" s="13" t="s">
        <v>84</v>
      </c>
      <c r="AW1599" s="13" t="s">
        <v>4</v>
      </c>
      <c r="AX1599" s="13" t="s">
        <v>82</v>
      </c>
      <c r="AY1599" s="252" t="s">
        <v>221</v>
      </c>
    </row>
    <row r="1600" spans="2:65" s="1" customFormat="1" ht="22.5" customHeight="1">
      <c r="B1600" s="39"/>
      <c r="C1600" s="217" t="s">
        <v>2037</v>
      </c>
      <c r="D1600" s="217" t="s">
        <v>223</v>
      </c>
      <c r="E1600" s="218" t="s">
        <v>2038</v>
      </c>
      <c r="F1600" s="219" t="s">
        <v>2039</v>
      </c>
      <c r="G1600" s="220" t="s">
        <v>295</v>
      </c>
      <c r="H1600" s="221">
        <v>4.246</v>
      </c>
      <c r="I1600" s="222"/>
      <c r="J1600" s="223">
        <f>ROUND(I1600*H1600,2)</f>
        <v>0</v>
      </c>
      <c r="K1600" s="219" t="s">
        <v>227</v>
      </c>
      <c r="L1600" s="44"/>
      <c r="M1600" s="224" t="s">
        <v>21</v>
      </c>
      <c r="N1600" s="225" t="s">
        <v>46</v>
      </c>
      <c r="O1600" s="80"/>
      <c r="P1600" s="226">
        <f>O1600*H1600</f>
        <v>0</v>
      </c>
      <c r="Q1600" s="226">
        <v>0</v>
      </c>
      <c r="R1600" s="226">
        <f>Q1600*H1600</f>
        <v>0</v>
      </c>
      <c r="S1600" s="226">
        <v>0</v>
      </c>
      <c r="T1600" s="227">
        <f>S1600*H1600</f>
        <v>0</v>
      </c>
      <c r="AR1600" s="18" t="s">
        <v>350</v>
      </c>
      <c r="AT1600" s="18" t="s">
        <v>223</v>
      </c>
      <c r="AU1600" s="18" t="s">
        <v>84</v>
      </c>
      <c r="AY1600" s="18" t="s">
        <v>221</v>
      </c>
      <c r="BE1600" s="228">
        <f>IF(N1600="základní",J1600,0)</f>
        <v>0</v>
      </c>
      <c r="BF1600" s="228">
        <f>IF(N1600="snížená",J1600,0)</f>
        <v>0</v>
      </c>
      <c r="BG1600" s="228">
        <f>IF(N1600="zákl. přenesená",J1600,0)</f>
        <v>0</v>
      </c>
      <c r="BH1600" s="228">
        <f>IF(N1600="sníž. přenesená",J1600,0)</f>
        <v>0</v>
      </c>
      <c r="BI1600" s="228">
        <f>IF(N1600="nulová",J1600,0)</f>
        <v>0</v>
      </c>
      <c r="BJ1600" s="18" t="s">
        <v>82</v>
      </c>
      <c r="BK1600" s="228">
        <f>ROUND(I1600*H1600,2)</f>
        <v>0</v>
      </c>
      <c r="BL1600" s="18" t="s">
        <v>350</v>
      </c>
      <c r="BM1600" s="18" t="s">
        <v>2040</v>
      </c>
    </row>
    <row r="1601" spans="2:47" s="1" customFormat="1" ht="12">
      <c r="B1601" s="39"/>
      <c r="C1601" s="40"/>
      <c r="D1601" s="229" t="s">
        <v>230</v>
      </c>
      <c r="E1601" s="40"/>
      <c r="F1601" s="230" t="s">
        <v>1844</v>
      </c>
      <c r="G1601" s="40"/>
      <c r="H1601" s="40"/>
      <c r="I1601" s="144"/>
      <c r="J1601" s="40"/>
      <c r="K1601" s="40"/>
      <c r="L1601" s="44"/>
      <c r="M1601" s="231"/>
      <c r="N1601" s="80"/>
      <c r="O1601" s="80"/>
      <c r="P1601" s="80"/>
      <c r="Q1601" s="80"/>
      <c r="R1601" s="80"/>
      <c r="S1601" s="80"/>
      <c r="T1601" s="81"/>
      <c r="AT1601" s="18" t="s">
        <v>230</v>
      </c>
      <c r="AU1601" s="18" t="s">
        <v>84</v>
      </c>
    </row>
    <row r="1602" spans="2:63" s="11" customFormat="1" ht="22.8" customHeight="1">
      <c r="B1602" s="201"/>
      <c r="C1602" s="202"/>
      <c r="D1602" s="203" t="s">
        <v>74</v>
      </c>
      <c r="E1602" s="215" t="s">
        <v>2041</v>
      </c>
      <c r="F1602" s="215" t="s">
        <v>2042</v>
      </c>
      <c r="G1602" s="202"/>
      <c r="H1602" s="202"/>
      <c r="I1602" s="205"/>
      <c r="J1602" s="216">
        <f>BK1602</f>
        <v>0</v>
      </c>
      <c r="K1602" s="202"/>
      <c r="L1602" s="207"/>
      <c r="M1602" s="208"/>
      <c r="N1602" s="209"/>
      <c r="O1602" s="209"/>
      <c r="P1602" s="210">
        <f>SUM(P1603:P1644)</f>
        <v>0</v>
      </c>
      <c r="Q1602" s="209"/>
      <c r="R1602" s="210">
        <f>SUM(R1603:R1644)</f>
        <v>1.6946061</v>
      </c>
      <c r="S1602" s="209"/>
      <c r="T1602" s="211">
        <f>SUM(T1603:T1644)</f>
        <v>0.16319999999999998</v>
      </c>
      <c r="AR1602" s="212" t="s">
        <v>84</v>
      </c>
      <c r="AT1602" s="213" t="s">
        <v>74</v>
      </c>
      <c r="AU1602" s="213" t="s">
        <v>82</v>
      </c>
      <c r="AY1602" s="212" t="s">
        <v>221</v>
      </c>
      <c r="BK1602" s="214">
        <f>SUM(BK1603:BK1644)</f>
        <v>0</v>
      </c>
    </row>
    <row r="1603" spans="2:65" s="1" customFormat="1" ht="16.5" customHeight="1">
      <c r="B1603" s="39"/>
      <c r="C1603" s="217" t="s">
        <v>2043</v>
      </c>
      <c r="D1603" s="217" t="s">
        <v>223</v>
      </c>
      <c r="E1603" s="218" t="s">
        <v>2044</v>
      </c>
      <c r="F1603" s="219" t="s">
        <v>2045</v>
      </c>
      <c r="G1603" s="220" t="s">
        <v>358</v>
      </c>
      <c r="H1603" s="221">
        <v>6</v>
      </c>
      <c r="I1603" s="222"/>
      <c r="J1603" s="223">
        <f>ROUND(I1603*H1603,2)</f>
        <v>0</v>
      </c>
      <c r="K1603" s="219" t="s">
        <v>227</v>
      </c>
      <c r="L1603" s="44"/>
      <c r="M1603" s="224" t="s">
        <v>21</v>
      </c>
      <c r="N1603" s="225" t="s">
        <v>46</v>
      </c>
      <c r="O1603" s="80"/>
      <c r="P1603" s="226">
        <f>O1603*H1603</f>
        <v>0</v>
      </c>
      <c r="Q1603" s="226">
        <v>0</v>
      </c>
      <c r="R1603" s="226">
        <f>Q1603*H1603</f>
        <v>0</v>
      </c>
      <c r="S1603" s="226">
        <v>0.0272</v>
      </c>
      <c r="T1603" s="227">
        <f>S1603*H1603</f>
        <v>0.16319999999999998</v>
      </c>
      <c r="AR1603" s="18" t="s">
        <v>350</v>
      </c>
      <c r="AT1603" s="18" t="s">
        <v>223</v>
      </c>
      <c r="AU1603" s="18" t="s">
        <v>84</v>
      </c>
      <c r="AY1603" s="18" t="s">
        <v>221</v>
      </c>
      <c r="BE1603" s="228">
        <f>IF(N1603="základní",J1603,0)</f>
        <v>0</v>
      </c>
      <c r="BF1603" s="228">
        <f>IF(N1603="snížená",J1603,0)</f>
        <v>0</v>
      </c>
      <c r="BG1603" s="228">
        <f>IF(N1603="zákl. přenesená",J1603,0)</f>
        <v>0</v>
      </c>
      <c r="BH1603" s="228">
        <f>IF(N1603="sníž. přenesená",J1603,0)</f>
        <v>0</v>
      </c>
      <c r="BI1603" s="228">
        <f>IF(N1603="nulová",J1603,0)</f>
        <v>0</v>
      </c>
      <c r="BJ1603" s="18" t="s">
        <v>82</v>
      </c>
      <c r="BK1603" s="228">
        <f>ROUND(I1603*H1603,2)</f>
        <v>0</v>
      </c>
      <c r="BL1603" s="18" t="s">
        <v>350</v>
      </c>
      <c r="BM1603" s="18" t="s">
        <v>2046</v>
      </c>
    </row>
    <row r="1604" spans="2:51" s="12" customFormat="1" ht="12">
      <c r="B1604" s="232"/>
      <c r="C1604" s="233"/>
      <c r="D1604" s="229" t="s">
        <v>232</v>
      </c>
      <c r="E1604" s="234" t="s">
        <v>21</v>
      </c>
      <c r="F1604" s="235" t="s">
        <v>373</v>
      </c>
      <c r="G1604" s="233"/>
      <c r="H1604" s="234" t="s">
        <v>21</v>
      </c>
      <c r="I1604" s="236"/>
      <c r="J1604" s="233"/>
      <c r="K1604" s="233"/>
      <c r="L1604" s="237"/>
      <c r="M1604" s="238"/>
      <c r="N1604" s="239"/>
      <c r="O1604" s="239"/>
      <c r="P1604" s="239"/>
      <c r="Q1604" s="239"/>
      <c r="R1604" s="239"/>
      <c r="S1604" s="239"/>
      <c r="T1604" s="240"/>
      <c r="AT1604" s="241" t="s">
        <v>232</v>
      </c>
      <c r="AU1604" s="241" t="s">
        <v>84</v>
      </c>
      <c r="AV1604" s="12" t="s">
        <v>82</v>
      </c>
      <c r="AW1604" s="12" t="s">
        <v>35</v>
      </c>
      <c r="AX1604" s="12" t="s">
        <v>75</v>
      </c>
      <c r="AY1604" s="241" t="s">
        <v>221</v>
      </c>
    </row>
    <row r="1605" spans="2:51" s="13" customFormat="1" ht="12">
      <c r="B1605" s="242"/>
      <c r="C1605" s="243"/>
      <c r="D1605" s="229" t="s">
        <v>232</v>
      </c>
      <c r="E1605" s="244" t="s">
        <v>21</v>
      </c>
      <c r="F1605" s="245" t="s">
        <v>2047</v>
      </c>
      <c r="G1605" s="243"/>
      <c r="H1605" s="246">
        <v>6</v>
      </c>
      <c r="I1605" s="247"/>
      <c r="J1605" s="243"/>
      <c r="K1605" s="243"/>
      <c r="L1605" s="248"/>
      <c r="M1605" s="249"/>
      <c r="N1605" s="250"/>
      <c r="O1605" s="250"/>
      <c r="P1605" s="250"/>
      <c r="Q1605" s="250"/>
      <c r="R1605" s="250"/>
      <c r="S1605" s="250"/>
      <c r="T1605" s="251"/>
      <c r="AT1605" s="252" t="s">
        <v>232</v>
      </c>
      <c r="AU1605" s="252" t="s">
        <v>84</v>
      </c>
      <c r="AV1605" s="13" t="s">
        <v>84</v>
      </c>
      <c r="AW1605" s="13" t="s">
        <v>35</v>
      </c>
      <c r="AX1605" s="13" t="s">
        <v>75</v>
      </c>
      <c r="AY1605" s="252" t="s">
        <v>221</v>
      </c>
    </row>
    <row r="1606" spans="2:51" s="14" customFormat="1" ht="12">
      <c r="B1606" s="253"/>
      <c r="C1606" s="254"/>
      <c r="D1606" s="229" t="s">
        <v>232</v>
      </c>
      <c r="E1606" s="255" t="s">
        <v>21</v>
      </c>
      <c r="F1606" s="256" t="s">
        <v>235</v>
      </c>
      <c r="G1606" s="254"/>
      <c r="H1606" s="257">
        <v>6</v>
      </c>
      <c r="I1606" s="258"/>
      <c r="J1606" s="254"/>
      <c r="K1606" s="254"/>
      <c r="L1606" s="259"/>
      <c r="M1606" s="260"/>
      <c r="N1606" s="261"/>
      <c r="O1606" s="261"/>
      <c r="P1606" s="261"/>
      <c r="Q1606" s="261"/>
      <c r="R1606" s="261"/>
      <c r="S1606" s="261"/>
      <c r="T1606" s="262"/>
      <c r="AT1606" s="263" t="s">
        <v>232</v>
      </c>
      <c r="AU1606" s="263" t="s">
        <v>84</v>
      </c>
      <c r="AV1606" s="14" t="s">
        <v>228</v>
      </c>
      <c r="AW1606" s="14" t="s">
        <v>35</v>
      </c>
      <c r="AX1606" s="14" t="s">
        <v>82</v>
      </c>
      <c r="AY1606" s="263" t="s">
        <v>221</v>
      </c>
    </row>
    <row r="1607" spans="2:65" s="1" customFormat="1" ht="22.5" customHeight="1">
      <c r="B1607" s="39"/>
      <c r="C1607" s="217" t="s">
        <v>2048</v>
      </c>
      <c r="D1607" s="217" t="s">
        <v>223</v>
      </c>
      <c r="E1607" s="218" t="s">
        <v>2049</v>
      </c>
      <c r="F1607" s="219" t="s">
        <v>2050</v>
      </c>
      <c r="G1607" s="220" t="s">
        <v>358</v>
      </c>
      <c r="H1607" s="221">
        <v>98.581</v>
      </c>
      <c r="I1607" s="222"/>
      <c r="J1607" s="223">
        <f>ROUND(I1607*H1607,2)</f>
        <v>0</v>
      </c>
      <c r="K1607" s="219" t="s">
        <v>227</v>
      </c>
      <c r="L1607" s="44"/>
      <c r="M1607" s="224" t="s">
        <v>21</v>
      </c>
      <c r="N1607" s="225" t="s">
        <v>46</v>
      </c>
      <c r="O1607" s="80"/>
      <c r="P1607" s="226">
        <f>O1607*H1607</f>
        <v>0</v>
      </c>
      <c r="Q1607" s="226">
        <v>0.003</v>
      </c>
      <c r="R1607" s="226">
        <f>Q1607*H1607</f>
        <v>0.29574300000000003</v>
      </c>
      <c r="S1607" s="226">
        <v>0</v>
      </c>
      <c r="T1607" s="227">
        <f>S1607*H1607</f>
        <v>0</v>
      </c>
      <c r="AR1607" s="18" t="s">
        <v>350</v>
      </c>
      <c r="AT1607" s="18" t="s">
        <v>223</v>
      </c>
      <c r="AU1607" s="18" t="s">
        <v>84</v>
      </c>
      <c r="AY1607" s="18" t="s">
        <v>221</v>
      </c>
      <c r="BE1607" s="228">
        <f>IF(N1607="základní",J1607,0)</f>
        <v>0</v>
      </c>
      <c r="BF1607" s="228">
        <f>IF(N1607="snížená",J1607,0)</f>
        <v>0</v>
      </c>
      <c r="BG1607" s="228">
        <f>IF(N1607="zákl. přenesená",J1607,0)</f>
        <v>0</v>
      </c>
      <c r="BH1607" s="228">
        <f>IF(N1607="sníž. přenesená",J1607,0)</f>
        <v>0</v>
      </c>
      <c r="BI1607" s="228">
        <f>IF(N1607="nulová",J1607,0)</f>
        <v>0</v>
      </c>
      <c r="BJ1607" s="18" t="s">
        <v>82</v>
      </c>
      <c r="BK1607" s="228">
        <f>ROUND(I1607*H1607,2)</f>
        <v>0</v>
      </c>
      <c r="BL1607" s="18" t="s">
        <v>350</v>
      </c>
      <c r="BM1607" s="18" t="s">
        <v>2051</v>
      </c>
    </row>
    <row r="1608" spans="2:51" s="12" customFormat="1" ht="12">
      <c r="B1608" s="232"/>
      <c r="C1608" s="233"/>
      <c r="D1608" s="229" t="s">
        <v>232</v>
      </c>
      <c r="E1608" s="234" t="s">
        <v>21</v>
      </c>
      <c r="F1608" s="235" t="s">
        <v>2052</v>
      </c>
      <c r="G1608" s="233"/>
      <c r="H1608" s="234" t="s">
        <v>21</v>
      </c>
      <c r="I1608" s="236"/>
      <c r="J1608" s="233"/>
      <c r="K1608" s="233"/>
      <c r="L1608" s="237"/>
      <c r="M1608" s="238"/>
      <c r="N1608" s="239"/>
      <c r="O1608" s="239"/>
      <c r="P1608" s="239"/>
      <c r="Q1608" s="239"/>
      <c r="R1608" s="239"/>
      <c r="S1608" s="239"/>
      <c r="T1608" s="240"/>
      <c r="AT1608" s="241" t="s">
        <v>232</v>
      </c>
      <c r="AU1608" s="241" t="s">
        <v>84</v>
      </c>
      <c r="AV1608" s="12" t="s">
        <v>82</v>
      </c>
      <c r="AW1608" s="12" t="s">
        <v>35</v>
      </c>
      <c r="AX1608" s="12" t="s">
        <v>75</v>
      </c>
      <c r="AY1608" s="241" t="s">
        <v>221</v>
      </c>
    </row>
    <row r="1609" spans="2:51" s="13" customFormat="1" ht="12">
      <c r="B1609" s="242"/>
      <c r="C1609" s="243"/>
      <c r="D1609" s="229" t="s">
        <v>232</v>
      </c>
      <c r="E1609" s="244" t="s">
        <v>21</v>
      </c>
      <c r="F1609" s="245" t="s">
        <v>2053</v>
      </c>
      <c r="G1609" s="243"/>
      <c r="H1609" s="246">
        <v>1.92</v>
      </c>
      <c r="I1609" s="247"/>
      <c r="J1609" s="243"/>
      <c r="K1609" s="243"/>
      <c r="L1609" s="248"/>
      <c r="M1609" s="249"/>
      <c r="N1609" s="250"/>
      <c r="O1609" s="250"/>
      <c r="P1609" s="250"/>
      <c r="Q1609" s="250"/>
      <c r="R1609" s="250"/>
      <c r="S1609" s="250"/>
      <c r="T1609" s="251"/>
      <c r="AT1609" s="252" t="s">
        <v>232</v>
      </c>
      <c r="AU1609" s="252" t="s">
        <v>84</v>
      </c>
      <c r="AV1609" s="13" t="s">
        <v>84</v>
      </c>
      <c r="AW1609" s="13" t="s">
        <v>35</v>
      </c>
      <c r="AX1609" s="13" t="s">
        <v>75</v>
      </c>
      <c r="AY1609" s="252" t="s">
        <v>221</v>
      </c>
    </row>
    <row r="1610" spans="2:51" s="12" customFormat="1" ht="12">
      <c r="B1610" s="232"/>
      <c r="C1610" s="233"/>
      <c r="D1610" s="229" t="s">
        <v>232</v>
      </c>
      <c r="E1610" s="234" t="s">
        <v>21</v>
      </c>
      <c r="F1610" s="235" t="s">
        <v>2054</v>
      </c>
      <c r="G1610" s="233"/>
      <c r="H1610" s="234" t="s">
        <v>21</v>
      </c>
      <c r="I1610" s="236"/>
      <c r="J1610" s="233"/>
      <c r="K1610" s="233"/>
      <c r="L1610" s="237"/>
      <c r="M1610" s="238"/>
      <c r="N1610" s="239"/>
      <c r="O1610" s="239"/>
      <c r="P1610" s="239"/>
      <c r="Q1610" s="239"/>
      <c r="R1610" s="239"/>
      <c r="S1610" s="239"/>
      <c r="T1610" s="240"/>
      <c r="AT1610" s="241" t="s">
        <v>232</v>
      </c>
      <c r="AU1610" s="241" t="s">
        <v>84</v>
      </c>
      <c r="AV1610" s="12" t="s">
        <v>82</v>
      </c>
      <c r="AW1610" s="12" t="s">
        <v>35</v>
      </c>
      <c r="AX1610" s="12" t="s">
        <v>75</v>
      </c>
      <c r="AY1610" s="241" t="s">
        <v>221</v>
      </c>
    </row>
    <row r="1611" spans="2:51" s="13" customFormat="1" ht="12">
      <c r="B1611" s="242"/>
      <c r="C1611" s="243"/>
      <c r="D1611" s="229" t="s">
        <v>232</v>
      </c>
      <c r="E1611" s="244" t="s">
        <v>21</v>
      </c>
      <c r="F1611" s="245" t="s">
        <v>2053</v>
      </c>
      <c r="G1611" s="243"/>
      <c r="H1611" s="246">
        <v>1.92</v>
      </c>
      <c r="I1611" s="247"/>
      <c r="J1611" s="243"/>
      <c r="K1611" s="243"/>
      <c r="L1611" s="248"/>
      <c r="M1611" s="249"/>
      <c r="N1611" s="250"/>
      <c r="O1611" s="250"/>
      <c r="P1611" s="250"/>
      <c r="Q1611" s="250"/>
      <c r="R1611" s="250"/>
      <c r="S1611" s="250"/>
      <c r="T1611" s="251"/>
      <c r="AT1611" s="252" t="s">
        <v>232</v>
      </c>
      <c r="AU1611" s="252" t="s">
        <v>84</v>
      </c>
      <c r="AV1611" s="13" t="s">
        <v>84</v>
      </c>
      <c r="AW1611" s="13" t="s">
        <v>35</v>
      </c>
      <c r="AX1611" s="13" t="s">
        <v>75</v>
      </c>
      <c r="AY1611" s="252" t="s">
        <v>221</v>
      </c>
    </row>
    <row r="1612" spans="2:51" s="12" customFormat="1" ht="12">
      <c r="B1612" s="232"/>
      <c r="C1612" s="233"/>
      <c r="D1612" s="229" t="s">
        <v>232</v>
      </c>
      <c r="E1612" s="234" t="s">
        <v>21</v>
      </c>
      <c r="F1612" s="235" t="s">
        <v>2055</v>
      </c>
      <c r="G1612" s="233"/>
      <c r="H1612" s="234" t="s">
        <v>21</v>
      </c>
      <c r="I1612" s="236"/>
      <c r="J1612" s="233"/>
      <c r="K1612" s="233"/>
      <c r="L1612" s="237"/>
      <c r="M1612" s="238"/>
      <c r="N1612" s="239"/>
      <c r="O1612" s="239"/>
      <c r="P1612" s="239"/>
      <c r="Q1612" s="239"/>
      <c r="R1612" s="239"/>
      <c r="S1612" s="239"/>
      <c r="T1612" s="240"/>
      <c r="AT1612" s="241" t="s">
        <v>232</v>
      </c>
      <c r="AU1612" s="241" t="s">
        <v>84</v>
      </c>
      <c r="AV1612" s="12" t="s">
        <v>82</v>
      </c>
      <c r="AW1612" s="12" t="s">
        <v>35</v>
      </c>
      <c r="AX1612" s="12" t="s">
        <v>75</v>
      </c>
      <c r="AY1612" s="241" t="s">
        <v>221</v>
      </c>
    </row>
    <row r="1613" spans="2:51" s="13" customFormat="1" ht="12">
      <c r="B1613" s="242"/>
      <c r="C1613" s="243"/>
      <c r="D1613" s="229" t="s">
        <v>232</v>
      </c>
      <c r="E1613" s="244" t="s">
        <v>21</v>
      </c>
      <c r="F1613" s="245" t="s">
        <v>2056</v>
      </c>
      <c r="G1613" s="243"/>
      <c r="H1613" s="246">
        <v>11.941</v>
      </c>
      <c r="I1613" s="247"/>
      <c r="J1613" s="243"/>
      <c r="K1613" s="243"/>
      <c r="L1613" s="248"/>
      <c r="M1613" s="249"/>
      <c r="N1613" s="250"/>
      <c r="O1613" s="250"/>
      <c r="P1613" s="250"/>
      <c r="Q1613" s="250"/>
      <c r="R1613" s="250"/>
      <c r="S1613" s="250"/>
      <c r="T1613" s="251"/>
      <c r="AT1613" s="252" t="s">
        <v>232</v>
      </c>
      <c r="AU1613" s="252" t="s">
        <v>84</v>
      </c>
      <c r="AV1613" s="13" t="s">
        <v>84</v>
      </c>
      <c r="AW1613" s="13" t="s">
        <v>35</v>
      </c>
      <c r="AX1613" s="13" t="s">
        <v>75</v>
      </c>
      <c r="AY1613" s="252" t="s">
        <v>221</v>
      </c>
    </row>
    <row r="1614" spans="2:51" s="13" customFormat="1" ht="12">
      <c r="B1614" s="242"/>
      <c r="C1614" s="243"/>
      <c r="D1614" s="229" t="s">
        <v>232</v>
      </c>
      <c r="E1614" s="244" t="s">
        <v>21</v>
      </c>
      <c r="F1614" s="245" t="s">
        <v>2057</v>
      </c>
      <c r="G1614" s="243"/>
      <c r="H1614" s="246">
        <v>-2.34</v>
      </c>
      <c r="I1614" s="247"/>
      <c r="J1614" s="243"/>
      <c r="K1614" s="243"/>
      <c r="L1614" s="248"/>
      <c r="M1614" s="249"/>
      <c r="N1614" s="250"/>
      <c r="O1614" s="250"/>
      <c r="P1614" s="250"/>
      <c r="Q1614" s="250"/>
      <c r="R1614" s="250"/>
      <c r="S1614" s="250"/>
      <c r="T1614" s="251"/>
      <c r="AT1614" s="252" t="s">
        <v>232</v>
      </c>
      <c r="AU1614" s="252" t="s">
        <v>84</v>
      </c>
      <c r="AV1614" s="13" t="s">
        <v>84</v>
      </c>
      <c r="AW1614" s="13" t="s">
        <v>35</v>
      </c>
      <c r="AX1614" s="13" t="s">
        <v>75</v>
      </c>
      <c r="AY1614" s="252" t="s">
        <v>221</v>
      </c>
    </row>
    <row r="1615" spans="2:51" s="12" customFormat="1" ht="12">
      <c r="B1615" s="232"/>
      <c r="C1615" s="233"/>
      <c r="D1615" s="229" t="s">
        <v>232</v>
      </c>
      <c r="E1615" s="234" t="s">
        <v>21</v>
      </c>
      <c r="F1615" s="235" t="s">
        <v>2058</v>
      </c>
      <c r="G1615" s="233"/>
      <c r="H1615" s="234" t="s">
        <v>21</v>
      </c>
      <c r="I1615" s="236"/>
      <c r="J1615" s="233"/>
      <c r="K1615" s="233"/>
      <c r="L1615" s="237"/>
      <c r="M1615" s="238"/>
      <c r="N1615" s="239"/>
      <c r="O1615" s="239"/>
      <c r="P1615" s="239"/>
      <c r="Q1615" s="239"/>
      <c r="R1615" s="239"/>
      <c r="S1615" s="239"/>
      <c r="T1615" s="240"/>
      <c r="AT1615" s="241" t="s">
        <v>232</v>
      </c>
      <c r="AU1615" s="241" t="s">
        <v>84</v>
      </c>
      <c r="AV1615" s="12" t="s">
        <v>82</v>
      </c>
      <c r="AW1615" s="12" t="s">
        <v>35</v>
      </c>
      <c r="AX1615" s="12" t="s">
        <v>75</v>
      </c>
      <c r="AY1615" s="241" t="s">
        <v>221</v>
      </c>
    </row>
    <row r="1616" spans="2:51" s="13" customFormat="1" ht="12">
      <c r="B1616" s="242"/>
      <c r="C1616" s="243"/>
      <c r="D1616" s="229" t="s">
        <v>232</v>
      </c>
      <c r="E1616" s="244" t="s">
        <v>21</v>
      </c>
      <c r="F1616" s="245" t="s">
        <v>2059</v>
      </c>
      <c r="G1616" s="243"/>
      <c r="H1616" s="246">
        <v>9.972</v>
      </c>
      <c r="I1616" s="247"/>
      <c r="J1616" s="243"/>
      <c r="K1616" s="243"/>
      <c r="L1616" s="248"/>
      <c r="M1616" s="249"/>
      <c r="N1616" s="250"/>
      <c r="O1616" s="250"/>
      <c r="P1616" s="250"/>
      <c r="Q1616" s="250"/>
      <c r="R1616" s="250"/>
      <c r="S1616" s="250"/>
      <c r="T1616" s="251"/>
      <c r="AT1616" s="252" t="s">
        <v>232</v>
      </c>
      <c r="AU1616" s="252" t="s">
        <v>84</v>
      </c>
      <c r="AV1616" s="13" t="s">
        <v>84</v>
      </c>
      <c r="AW1616" s="13" t="s">
        <v>35</v>
      </c>
      <c r="AX1616" s="13" t="s">
        <v>75</v>
      </c>
      <c r="AY1616" s="252" t="s">
        <v>221</v>
      </c>
    </row>
    <row r="1617" spans="2:51" s="13" customFormat="1" ht="12">
      <c r="B1617" s="242"/>
      <c r="C1617" s="243"/>
      <c r="D1617" s="229" t="s">
        <v>232</v>
      </c>
      <c r="E1617" s="244" t="s">
        <v>21</v>
      </c>
      <c r="F1617" s="245" t="s">
        <v>2060</v>
      </c>
      <c r="G1617" s="243"/>
      <c r="H1617" s="246">
        <v>-1.08</v>
      </c>
      <c r="I1617" s="247"/>
      <c r="J1617" s="243"/>
      <c r="K1617" s="243"/>
      <c r="L1617" s="248"/>
      <c r="M1617" s="249"/>
      <c r="N1617" s="250"/>
      <c r="O1617" s="250"/>
      <c r="P1617" s="250"/>
      <c r="Q1617" s="250"/>
      <c r="R1617" s="250"/>
      <c r="S1617" s="250"/>
      <c r="T1617" s="251"/>
      <c r="AT1617" s="252" t="s">
        <v>232</v>
      </c>
      <c r="AU1617" s="252" t="s">
        <v>84</v>
      </c>
      <c r="AV1617" s="13" t="s">
        <v>84</v>
      </c>
      <c r="AW1617" s="13" t="s">
        <v>35</v>
      </c>
      <c r="AX1617" s="13" t="s">
        <v>75</v>
      </c>
      <c r="AY1617" s="252" t="s">
        <v>221</v>
      </c>
    </row>
    <row r="1618" spans="2:51" s="12" customFormat="1" ht="12">
      <c r="B1618" s="232"/>
      <c r="C1618" s="233"/>
      <c r="D1618" s="229" t="s">
        <v>232</v>
      </c>
      <c r="E1618" s="234" t="s">
        <v>21</v>
      </c>
      <c r="F1618" s="235" t="s">
        <v>2061</v>
      </c>
      <c r="G1618" s="233"/>
      <c r="H1618" s="234" t="s">
        <v>21</v>
      </c>
      <c r="I1618" s="236"/>
      <c r="J1618" s="233"/>
      <c r="K1618" s="233"/>
      <c r="L1618" s="237"/>
      <c r="M1618" s="238"/>
      <c r="N1618" s="239"/>
      <c r="O1618" s="239"/>
      <c r="P1618" s="239"/>
      <c r="Q1618" s="239"/>
      <c r="R1618" s="239"/>
      <c r="S1618" s="239"/>
      <c r="T1618" s="240"/>
      <c r="AT1618" s="241" t="s">
        <v>232</v>
      </c>
      <c r="AU1618" s="241" t="s">
        <v>84</v>
      </c>
      <c r="AV1618" s="12" t="s">
        <v>82</v>
      </c>
      <c r="AW1618" s="12" t="s">
        <v>35</v>
      </c>
      <c r="AX1618" s="12" t="s">
        <v>75</v>
      </c>
      <c r="AY1618" s="241" t="s">
        <v>221</v>
      </c>
    </row>
    <row r="1619" spans="2:51" s="13" customFormat="1" ht="12">
      <c r="B1619" s="242"/>
      <c r="C1619" s="243"/>
      <c r="D1619" s="229" t="s">
        <v>232</v>
      </c>
      <c r="E1619" s="244" t="s">
        <v>21</v>
      </c>
      <c r="F1619" s="245" t="s">
        <v>2062</v>
      </c>
      <c r="G1619" s="243"/>
      <c r="H1619" s="246">
        <v>15.12</v>
      </c>
      <c r="I1619" s="247"/>
      <c r="J1619" s="243"/>
      <c r="K1619" s="243"/>
      <c r="L1619" s="248"/>
      <c r="M1619" s="249"/>
      <c r="N1619" s="250"/>
      <c r="O1619" s="250"/>
      <c r="P1619" s="250"/>
      <c r="Q1619" s="250"/>
      <c r="R1619" s="250"/>
      <c r="S1619" s="250"/>
      <c r="T1619" s="251"/>
      <c r="AT1619" s="252" t="s">
        <v>232</v>
      </c>
      <c r="AU1619" s="252" t="s">
        <v>84</v>
      </c>
      <c r="AV1619" s="13" t="s">
        <v>84</v>
      </c>
      <c r="AW1619" s="13" t="s">
        <v>35</v>
      </c>
      <c r="AX1619" s="13" t="s">
        <v>75</v>
      </c>
      <c r="AY1619" s="252" t="s">
        <v>221</v>
      </c>
    </row>
    <row r="1620" spans="2:51" s="13" customFormat="1" ht="12">
      <c r="B1620" s="242"/>
      <c r="C1620" s="243"/>
      <c r="D1620" s="229" t="s">
        <v>232</v>
      </c>
      <c r="E1620" s="244" t="s">
        <v>21</v>
      </c>
      <c r="F1620" s="245" t="s">
        <v>2063</v>
      </c>
      <c r="G1620" s="243"/>
      <c r="H1620" s="246">
        <v>-4.32</v>
      </c>
      <c r="I1620" s="247"/>
      <c r="J1620" s="243"/>
      <c r="K1620" s="243"/>
      <c r="L1620" s="248"/>
      <c r="M1620" s="249"/>
      <c r="N1620" s="250"/>
      <c r="O1620" s="250"/>
      <c r="P1620" s="250"/>
      <c r="Q1620" s="250"/>
      <c r="R1620" s="250"/>
      <c r="S1620" s="250"/>
      <c r="T1620" s="251"/>
      <c r="AT1620" s="252" t="s">
        <v>232</v>
      </c>
      <c r="AU1620" s="252" t="s">
        <v>84</v>
      </c>
      <c r="AV1620" s="13" t="s">
        <v>84</v>
      </c>
      <c r="AW1620" s="13" t="s">
        <v>35</v>
      </c>
      <c r="AX1620" s="13" t="s">
        <v>75</v>
      </c>
      <c r="AY1620" s="252" t="s">
        <v>221</v>
      </c>
    </row>
    <row r="1621" spans="2:51" s="12" customFormat="1" ht="12">
      <c r="B1621" s="232"/>
      <c r="C1621" s="233"/>
      <c r="D1621" s="229" t="s">
        <v>232</v>
      </c>
      <c r="E1621" s="234" t="s">
        <v>21</v>
      </c>
      <c r="F1621" s="235" t="s">
        <v>2064</v>
      </c>
      <c r="G1621" s="233"/>
      <c r="H1621" s="234" t="s">
        <v>21</v>
      </c>
      <c r="I1621" s="236"/>
      <c r="J1621" s="233"/>
      <c r="K1621" s="233"/>
      <c r="L1621" s="237"/>
      <c r="M1621" s="238"/>
      <c r="N1621" s="239"/>
      <c r="O1621" s="239"/>
      <c r="P1621" s="239"/>
      <c r="Q1621" s="239"/>
      <c r="R1621" s="239"/>
      <c r="S1621" s="239"/>
      <c r="T1621" s="240"/>
      <c r="AT1621" s="241" t="s">
        <v>232</v>
      </c>
      <c r="AU1621" s="241" t="s">
        <v>84</v>
      </c>
      <c r="AV1621" s="12" t="s">
        <v>82</v>
      </c>
      <c r="AW1621" s="12" t="s">
        <v>35</v>
      </c>
      <c r="AX1621" s="12" t="s">
        <v>75</v>
      </c>
      <c r="AY1621" s="241" t="s">
        <v>221</v>
      </c>
    </row>
    <row r="1622" spans="2:51" s="13" customFormat="1" ht="12">
      <c r="B1622" s="242"/>
      <c r="C1622" s="243"/>
      <c r="D1622" s="229" t="s">
        <v>232</v>
      </c>
      <c r="E1622" s="244" t="s">
        <v>21</v>
      </c>
      <c r="F1622" s="245" t="s">
        <v>2065</v>
      </c>
      <c r="G1622" s="243"/>
      <c r="H1622" s="246">
        <v>8.82</v>
      </c>
      <c r="I1622" s="247"/>
      <c r="J1622" s="243"/>
      <c r="K1622" s="243"/>
      <c r="L1622" s="248"/>
      <c r="M1622" s="249"/>
      <c r="N1622" s="250"/>
      <c r="O1622" s="250"/>
      <c r="P1622" s="250"/>
      <c r="Q1622" s="250"/>
      <c r="R1622" s="250"/>
      <c r="S1622" s="250"/>
      <c r="T1622" s="251"/>
      <c r="AT1622" s="252" t="s">
        <v>232</v>
      </c>
      <c r="AU1622" s="252" t="s">
        <v>84</v>
      </c>
      <c r="AV1622" s="13" t="s">
        <v>84</v>
      </c>
      <c r="AW1622" s="13" t="s">
        <v>35</v>
      </c>
      <c r="AX1622" s="13" t="s">
        <v>75</v>
      </c>
      <c r="AY1622" s="252" t="s">
        <v>221</v>
      </c>
    </row>
    <row r="1623" spans="2:51" s="13" customFormat="1" ht="12">
      <c r="B1623" s="242"/>
      <c r="C1623" s="243"/>
      <c r="D1623" s="229" t="s">
        <v>232</v>
      </c>
      <c r="E1623" s="244" t="s">
        <v>21</v>
      </c>
      <c r="F1623" s="245" t="s">
        <v>2060</v>
      </c>
      <c r="G1623" s="243"/>
      <c r="H1623" s="246">
        <v>-1.08</v>
      </c>
      <c r="I1623" s="247"/>
      <c r="J1623" s="243"/>
      <c r="K1623" s="243"/>
      <c r="L1623" s="248"/>
      <c r="M1623" s="249"/>
      <c r="N1623" s="250"/>
      <c r="O1623" s="250"/>
      <c r="P1623" s="250"/>
      <c r="Q1623" s="250"/>
      <c r="R1623" s="250"/>
      <c r="S1623" s="250"/>
      <c r="T1623" s="251"/>
      <c r="AT1623" s="252" t="s">
        <v>232</v>
      </c>
      <c r="AU1623" s="252" t="s">
        <v>84</v>
      </c>
      <c r="AV1623" s="13" t="s">
        <v>84</v>
      </c>
      <c r="AW1623" s="13" t="s">
        <v>35</v>
      </c>
      <c r="AX1623" s="13" t="s">
        <v>75</v>
      </c>
      <c r="AY1623" s="252" t="s">
        <v>221</v>
      </c>
    </row>
    <row r="1624" spans="2:51" s="12" customFormat="1" ht="12">
      <c r="B1624" s="232"/>
      <c r="C1624" s="233"/>
      <c r="D1624" s="229" t="s">
        <v>232</v>
      </c>
      <c r="E1624" s="234" t="s">
        <v>21</v>
      </c>
      <c r="F1624" s="235" t="s">
        <v>2066</v>
      </c>
      <c r="G1624" s="233"/>
      <c r="H1624" s="234" t="s">
        <v>21</v>
      </c>
      <c r="I1624" s="236"/>
      <c r="J1624" s="233"/>
      <c r="K1624" s="233"/>
      <c r="L1624" s="237"/>
      <c r="M1624" s="238"/>
      <c r="N1624" s="239"/>
      <c r="O1624" s="239"/>
      <c r="P1624" s="239"/>
      <c r="Q1624" s="239"/>
      <c r="R1624" s="239"/>
      <c r="S1624" s="239"/>
      <c r="T1624" s="240"/>
      <c r="AT1624" s="241" t="s">
        <v>232</v>
      </c>
      <c r="AU1624" s="241" t="s">
        <v>84</v>
      </c>
      <c r="AV1624" s="12" t="s">
        <v>82</v>
      </c>
      <c r="AW1624" s="12" t="s">
        <v>35</v>
      </c>
      <c r="AX1624" s="12" t="s">
        <v>75</v>
      </c>
      <c r="AY1624" s="241" t="s">
        <v>221</v>
      </c>
    </row>
    <row r="1625" spans="2:51" s="13" customFormat="1" ht="12">
      <c r="B1625" s="242"/>
      <c r="C1625" s="243"/>
      <c r="D1625" s="229" t="s">
        <v>232</v>
      </c>
      <c r="E1625" s="244" t="s">
        <v>21</v>
      </c>
      <c r="F1625" s="245" t="s">
        <v>2067</v>
      </c>
      <c r="G1625" s="243"/>
      <c r="H1625" s="246">
        <v>8.838</v>
      </c>
      <c r="I1625" s="247"/>
      <c r="J1625" s="243"/>
      <c r="K1625" s="243"/>
      <c r="L1625" s="248"/>
      <c r="M1625" s="249"/>
      <c r="N1625" s="250"/>
      <c r="O1625" s="250"/>
      <c r="P1625" s="250"/>
      <c r="Q1625" s="250"/>
      <c r="R1625" s="250"/>
      <c r="S1625" s="250"/>
      <c r="T1625" s="251"/>
      <c r="AT1625" s="252" t="s">
        <v>232</v>
      </c>
      <c r="AU1625" s="252" t="s">
        <v>84</v>
      </c>
      <c r="AV1625" s="13" t="s">
        <v>84</v>
      </c>
      <c r="AW1625" s="13" t="s">
        <v>35</v>
      </c>
      <c r="AX1625" s="13" t="s">
        <v>75</v>
      </c>
      <c r="AY1625" s="252" t="s">
        <v>221</v>
      </c>
    </row>
    <row r="1626" spans="2:51" s="13" customFormat="1" ht="12">
      <c r="B1626" s="242"/>
      <c r="C1626" s="243"/>
      <c r="D1626" s="229" t="s">
        <v>232</v>
      </c>
      <c r="E1626" s="244" t="s">
        <v>21</v>
      </c>
      <c r="F1626" s="245" t="s">
        <v>2060</v>
      </c>
      <c r="G1626" s="243"/>
      <c r="H1626" s="246">
        <v>-1.08</v>
      </c>
      <c r="I1626" s="247"/>
      <c r="J1626" s="243"/>
      <c r="K1626" s="243"/>
      <c r="L1626" s="248"/>
      <c r="M1626" s="249"/>
      <c r="N1626" s="250"/>
      <c r="O1626" s="250"/>
      <c r="P1626" s="250"/>
      <c r="Q1626" s="250"/>
      <c r="R1626" s="250"/>
      <c r="S1626" s="250"/>
      <c r="T1626" s="251"/>
      <c r="AT1626" s="252" t="s">
        <v>232</v>
      </c>
      <c r="AU1626" s="252" t="s">
        <v>84</v>
      </c>
      <c r="AV1626" s="13" t="s">
        <v>84</v>
      </c>
      <c r="AW1626" s="13" t="s">
        <v>35</v>
      </c>
      <c r="AX1626" s="13" t="s">
        <v>75</v>
      </c>
      <c r="AY1626" s="252" t="s">
        <v>221</v>
      </c>
    </row>
    <row r="1627" spans="2:51" s="12" customFormat="1" ht="12">
      <c r="B1627" s="232"/>
      <c r="C1627" s="233"/>
      <c r="D1627" s="229" t="s">
        <v>232</v>
      </c>
      <c r="E1627" s="234" t="s">
        <v>21</v>
      </c>
      <c r="F1627" s="235" t="s">
        <v>2068</v>
      </c>
      <c r="G1627" s="233"/>
      <c r="H1627" s="234" t="s">
        <v>21</v>
      </c>
      <c r="I1627" s="236"/>
      <c r="J1627" s="233"/>
      <c r="K1627" s="233"/>
      <c r="L1627" s="237"/>
      <c r="M1627" s="238"/>
      <c r="N1627" s="239"/>
      <c r="O1627" s="239"/>
      <c r="P1627" s="239"/>
      <c r="Q1627" s="239"/>
      <c r="R1627" s="239"/>
      <c r="S1627" s="239"/>
      <c r="T1627" s="240"/>
      <c r="AT1627" s="241" t="s">
        <v>232</v>
      </c>
      <c r="AU1627" s="241" t="s">
        <v>84</v>
      </c>
      <c r="AV1627" s="12" t="s">
        <v>82</v>
      </c>
      <c r="AW1627" s="12" t="s">
        <v>35</v>
      </c>
      <c r="AX1627" s="12" t="s">
        <v>75</v>
      </c>
      <c r="AY1627" s="241" t="s">
        <v>221</v>
      </c>
    </row>
    <row r="1628" spans="2:51" s="13" customFormat="1" ht="12">
      <c r="B1628" s="242"/>
      <c r="C1628" s="243"/>
      <c r="D1628" s="229" t="s">
        <v>232</v>
      </c>
      <c r="E1628" s="244" t="s">
        <v>21</v>
      </c>
      <c r="F1628" s="245" t="s">
        <v>2065</v>
      </c>
      <c r="G1628" s="243"/>
      <c r="H1628" s="246">
        <v>8.82</v>
      </c>
      <c r="I1628" s="247"/>
      <c r="J1628" s="243"/>
      <c r="K1628" s="243"/>
      <c r="L1628" s="248"/>
      <c r="M1628" s="249"/>
      <c r="N1628" s="250"/>
      <c r="O1628" s="250"/>
      <c r="P1628" s="250"/>
      <c r="Q1628" s="250"/>
      <c r="R1628" s="250"/>
      <c r="S1628" s="250"/>
      <c r="T1628" s="251"/>
      <c r="AT1628" s="252" t="s">
        <v>232</v>
      </c>
      <c r="AU1628" s="252" t="s">
        <v>84</v>
      </c>
      <c r="AV1628" s="13" t="s">
        <v>84</v>
      </c>
      <c r="AW1628" s="13" t="s">
        <v>35</v>
      </c>
      <c r="AX1628" s="13" t="s">
        <v>75</v>
      </c>
      <c r="AY1628" s="252" t="s">
        <v>221</v>
      </c>
    </row>
    <row r="1629" spans="2:51" s="13" customFormat="1" ht="12">
      <c r="B1629" s="242"/>
      <c r="C1629" s="243"/>
      <c r="D1629" s="229" t="s">
        <v>232</v>
      </c>
      <c r="E1629" s="244" t="s">
        <v>21</v>
      </c>
      <c r="F1629" s="245" t="s">
        <v>2060</v>
      </c>
      <c r="G1629" s="243"/>
      <c r="H1629" s="246">
        <v>-1.08</v>
      </c>
      <c r="I1629" s="247"/>
      <c r="J1629" s="243"/>
      <c r="K1629" s="243"/>
      <c r="L1629" s="248"/>
      <c r="M1629" s="249"/>
      <c r="N1629" s="250"/>
      <c r="O1629" s="250"/>
      <c r="P1629" s="250"/>
      <c r="Q1629" s="250"/>
      <c r="R1629" s="250"/>
      <c r="S1629" s="250"/>
      <c r="T1629" s="251"/>
      <c r="AT1629" s="252" t="s">
        <v>232</v>
      </c>
      <c r="AU1629" s="252" t="s">
        <v>84</v>
      </c>
      <c r="AV1629" s="13" t="s">
        <v>84</v>
      </c>
      <c r="AW1629" s="13" t="s">
        <v>35</v>
      </c>
      <c r="AX1629" s="13" t="s">
        <v>75</v>
      </c>
      <c r="AY1629" s="252" t="s">
        <v>221</v>
      </c>
    </row>
    <row r="1630" spans="2:51" s="12" customFormat="1" ht="12">
      <c r="B1630" s="232"/>
      <c r="C1630" s="233"/>
      <c r="D1630" s="229" t="s">
        <v>232</v>
      </c>
      <c r="E1630" s="234" t="s">
        <v>21</v>
      </c>
      <c r="F1630" s="235" t="s">
        <v>2069</v>
      </c>
      <c r="G1630" s="233"/>
      <c r="H1630" s="234" t="s">
        <v>21</v>
      </c>
      <c r="I1630" s="236"/>
      <c r="J1630" s="233"/>
      <c r="K1630" s="233"/>
      <c r="L1630" s="237"/>
      <c r="M1630" s="238"/>
      <c r="N1630" s="239"/>
      <c r="O1630" s="239"/>
      <c r="P1630" s="239"/>
      <c r="Q1630" s="239"/>
      <c r="R1630" s="239"/>
      <c r="S1630" s="239"/>
      <c r="T1630" s="240"/>
      <c r="AT1630" s="241" t="s">
        <v>232</v>
      </c>
      <c r="AU1630" s="241" t="s">
        <v>84</v>
      </c>
      <c r="AV1630" s="12" t="s">
        <v>82</v>
      </c>
      <c r="AW1630" s="12" t="s">
        <v>35</v>
      </c>
      <c r="AX1630" s="12" t="s">
        <v>75</v>
      </c>
      <c r="AY1630" s="241" t="s">
        <v>221</v>
      </c>
    </row>
    <row r="1631" spans="2:51" s="13" customFormat="1" ht="12">
      <c r="B1631" s="242"/>
      <c r="C1631" s="243"/>
      <c r="D1631" s="229" t="s">
        <v>232</v>
      </c>
      <c r="E1631" s="244" t="s">
        <v>21</v>
      </c>
      <c r="F1631" s="245" t="s">
        <v>2070</v>
      </c>
      <c r="G1631" s="243"/>
      <c r="H1631" s="246">
        <v>19.354</v>
      </c>
      <c r="I1631" s="247"/>
      <c r="J1631" s="243"/>
      <c r="K1631" s="243"/>
      <c r="L1631" s="248"/>
      <c r="M1631" s="249"/>
      <c r="N1631" s="250"/>
      <c r="O1631" s="250"/>
      <c r="P1631" s="250"/>
      <c r="Q1631" s="250"/>
      <c r="R1631" s="250"/>
      <c r="S1631" s="250"/>
      <c r="T1631" s="251"/>
      <c r="AT1631" s="252" t="s">
        <v>232</v>
      </c>
      <c r="AU1631" s="252" t="s">
        <v>84</v>
      </c>
      <c r="AV1631" s="13" t="s">
        <v>84</v>
      </c>
      <c r="AW1631" s="13" t="s">
        <v>35</v>
      </c>
      <c r="AX1631" s="13" t="s">
        <v>75</v>
      </c>
      <c r="AY1631" s="252" t="s">
        <v>221</v>
      </c>
    </row>
    <row r="1632" spans="2:51" s="13" customFormat="1" ht="12">
      <c r="B1632" s="242"/>
      <c r="C1632" s="243"/>
      <c r="D1632" s="229" t="s">
        <v>232</v>
      </c>
      <c r="E1632" s="244" t="s">
        <v>21</v>
      </c>
      <c r="F1632" s="245" t="s">
        <v>2071</v>
      </c>
      <c r="G1632" s="243"/>
      <c r="H1632" s="246">
        <v>-2.16</v>
      </c>
      <c r="I1632" s="247"/>
      <c r="J1632" s="243"/>
      <c r="K1632" s="243"/>
      <c r="L1632" s="248"/>
      <c r="M1632" s="249"/>
      <c r="N1632" s="250"/>
      <c r="O1632" s="250"/>
      <c r="P1632" s="250"/>
      <c r="Q1632" s="250"/>
      <c r="R1632" s="250"/>
      <c r="S1632" s="250"/>
      <c r="T1632" s="251"/>
      <c r="AT1632" s="252" t="s">
        <v>232</v>
      </c>
      <c r="AU1632" s="252" t="s">
        <v>84</v>
      </c>
      <c r="AV1632" s="13" t="s">
        <v>84</v>
      </c>
      <c r="AW1632" s="13" t="s">
        <v>35</v>
      </c>
      <c r="AX1632" s="13" t="s">
        <v>75</v>
      </c>
      <c r="AY1632" s="252" t="s">
        <v>221</v>
      </c>
    </row>
    <row r="1633" spans="2:51" s="12" customFormat="1" ht="12">
      <c r="B1633" s="232"/>
      <c r="C1633" s="233"/>
      <c r="D1633" s="229" t="s">
        <v>232</v>
      </c>
      <c r="E1633" s="234" t="s">
        <v>21</v>
      </c>
      <c r="F1633" s="235" t="s">
        <v>2072</v>
      </c>
      <c r="G1633" s="233"/>
      <c r="H1633" s="234" t="s">
        <v>21</v>
      </c>
      <c r="I1633" s="236"/>
      <c r="J1633" s="233"/>
      <c r="K1633" s="233"/>
      <c r="L1633" s="237"/>
      <c r="M1633" s="238"/>
      <c r="N1633" s="239"/>
      <c r="O1633" s="239"/>
      <c r="P1633" s="239"/>
      <c r="Q1633" s="239"/>
      <c r="R1633" s="239"/>
      <c r="S1633" s="239"/>
      <c r="T1633" s="240"/>
      <c r="AT1633" s="241" t="s">
        <v>232</v>
      </c>
      <c r="AU1633" s="241" t="s">
        <v>84</v>
      </c>
      <c r="AV1633" s="12" t="s">
        <v>82</v>
      </c>
      <c r="AW1633" s="12" t="s">
        <v>35</v>
      </c>
      <c r="AX1633" s="12" t="s">
        <v>75</v>
      </c>
      <c r="AY1633" s="241" t="s">
        <v>221</v>
      </c>
    </row>
    <row r="1634" spans="2:51" s="13" customFormat="1" ht="12">
      <c r="B1634" s="242"/>
      <c r="C1634" s="243"/>
      <c r="D1634" s="229" t="s">
        <v>232</v>
      </c>
      <c r="E1634" s="244" t="s">
        <v>21</v>
      </c>
      <c r="F1634" s="245" t="s">
        <v>2065</v>
      </c>
      <c r="G1634" s="243"/>
      <c r="H1634" s="246">
        <v>8.82</v>
      </c>
      <c r="I1634" s="247"/>
      <c r="J1634" s="243"/>
      <c r="K1634" s="243"/>
      <c r="L1634" s="248"/>
      <c r="M1634" s="249"/>
      <c r="N1634" s="250"/>
      <c r="O1634" s="250"/>
      <c r="P1634" s="250"/>
      <c r="Q1634" s="250"/>
      <c r="R1634" s="250"/>
      <c r="S1634" s="250"/>
      <c r="T1634" s="251"/>
      <c r="AT1634" s="252" t="s">
        <v>232</v>
      </c>
      <c r="AU1634" s="252" t="s">
        <v>84</v>
      </c>
      <c r="AV1634" s="13" t="s">
        <v>84</v>
      </c>
      <c r="AW1634" s="13" t="s">
        <v>35</v>
      </c>
      <c r="AX1634" s="13" t="s">
        <v>75</v>
      </c>
      <c r="AY1634" s="252" t="s">
        <v>221</v>
      </c>
    </row>
    <row r="1635" spans="2:51" s="13" customFormat="1" ht="12">
      <c r="B1635" s="242"/>
      <c r="C1635" s="243"/>
      <c r="D1635" s="229" t="s">
        <v>232</v>
      </c>
      <c r="E1635" s="244" t="s">
        <v>21</v>
      </c>
      <c r="F1635" s="245" t="s">
        <v>2060</v>
      </c>
      <c r="G1635" s="243"/>
      <c r="H1635" s="246">
        <v>-1.08</v>
      </c>
      <c r="I1635" s="247"/>
      <c r="J1635" s="243"/>
      <c r="K1635" s="243"/>
      <c r="L1635" s="248"/>
      <c r="M1635" s="249"/>
      <c r="N1635" s="250"/>
      <c r="O1635" s="250"/>
      <c r="P1635" s="250"/>
      <c r="Q1635" s="250"/>
      <c r="R1635" s="250"/>
      <c r="S1635" s="250"/>
      <c r="T1635" s="251"/>
      <c r="AT1635" s="252" t="s">
        <v>232</v>
      </c>
      <c r="AU1635" s="252" t="s">
        <v>84</v>
      </c>
      <c r="AV1635" s="13" t="s">
        <v>84</v>
      </c>
      <c r="AW1635" s="13" t="s">
        <v>35</v>
      </c>
      <c r="AX1635" s="13" t="s">
        <v>75</v>
      </c>
      <c r="AY1635" s="252" t="s">
        <v>221</v>
      </c>
    </row>
    <row r="1636" spans="2:51" s="12" customFormat="1" ht="12">
      <c r="B1636" s="232"/>
      <c r="C1636" s="233"/>
      <c r="D1636" s="229" t="s">
        <v>232</v>
      </c>
      <c r="E1636" s="234" t="s">
        <v>21</v>
      </c>
      <c r="F1636" s="235" t="s">
        <v>2073</v>
      </c>
      <c r="G1636" s="233"/>
      <c r="H1636" s="234" t="s">
        <v>21</v>
      </c>
      <c r="I1636" s="236"/>
      <c r="J1636" s="233"/>
      <c r="K1636" s="233"/>
      <c r="L1636" s="237"/>
      <c r="M1636" s="238"/>
      <c r="N1636" s="239"/>
      <c r="O1636" s="239"/>
      <c r="P1636" s="239"/>
      <c r="Q1636" s="239"/>
      <c r="R1636" s="239"/>
      <c r="S1636" s="239"/>
      <c r="T1636" s="240"/>
      <c r="AT1636" s="241" t="s">
        <v>232</v>
      </c>
      <c r="AU1636" s="241" t="s">
        <v>84</v>
      </c>
      <c r="AV1636" s="12" t="s">
        <v>82</v>
      </c>
      <c r="AW1636" s="12" t="s">
        <v>35</v>
      </c>
      <c r="AX1636" s="12" t="s">
        <v>75</v>
      </c>
      <c r="AY1636" s="241" t="s">
        <v>221</v>
      </c>
    </row>
    <row r="1637" spans="2:51" s="13" customFormat="1" ht="12">
      <c r="B1637" s="242"/>
      <c r="C1637" s="243"/>
      <c r="D1637" s="229" t="s">
        <v>232</v>
      </c>
      <c r="E1637" s="244" t="s">
        <v>21</v>
      </c>
      <c r="F1637" s="245" t="s">
        <v>2074</v>
      </c>
      <c r="G1637" s="243"/>
      <c r="H1637" s="246">
        <v>18.896</v>
      </c>
      <c r="I1637" s="247"/>
      <c r="J1637" s="243"/>
      <c r="K1637" s="243"/>
      <c r="L1637" s="248"/>
      <c r="M1637" s="249"/>
      <c r="N1637" s="250"/>
      <c r="O1637" s="250"/>
      <c r="P1637" s="250"/>
      <c r="Q1637" s="250"/>
      <c r="R1637" s="250"/>
      <c r="S1637" s="250"/>
      <c r="T1637" s="251"/>
      <c r="AT1637" s="252" t="s">
        <v>232</v>
      </c>
      <c r="AU1637" s="252" t="s">
        <v>84</v>
      </c>
      <c r="AV1637" s="13" t="s">
        <v>84</v>
      </c>
      <c r="AW1637" s="13" t="s">
        <v>35</v>
      </c>
      <c r="AX1637" s="13" t="s">
        <v>75</v>
      </c>
      <c r="AY1637" s="252" t="s">
        <v>221</v>
      </c>
    </row>
    <row r="1638" spans="2:51" s="13" customFormat="1" ht="12">
      <c r="B1638" s="242"/>
      <c r="C1638" s="243"/>
      <c r="D1638" s="229" t="s">
        <v>232</v>
      </c>
      <c r="E1638" s="244" t="s">
        <v>21</v>
      </c>
      <c r="F1638" s="245" t="s">
        <v>2075</v>
      </c>
      <c r="G1638" s="243"/>
      <c r="H1638" s="246">
        <v>-1.62</v>
      </c>
      <c r="I1638" s="247"/>
      <c r="J1638" s="243"/>
      <c r="K1638" s="243"/>
      <c r="L1638" s="248"/>
      <c r="M1638" s="249"/>
      <c r="N1638" s="250"/>
      <c r="O1638" s="250"/>
      <c r="P1638" s="250"/>
      <c r="Q1638" s="250"/>
      <c r="R1638" s="250"/>
      <c r="S1638" s="250"/>
      <c r="T1638" s="251"/>
      <c r="AT1638" s="252" t="s">
        <v>232</v>
      </c>
      <c r="AU1638" s="252" t="s">
        <v>84</v>
      </c>
      <c r="AV1638" s="13" t="s">
        <v>84</v>
      </c>
      <c r="AW1638" s="13" t="s">
        <v>35</v>
      </c>
      <c r="AX1638" s="13" t="s">
        <v>75</v>
      </c>
      <c r="AY1638" s="252" t="s">
        <v>221</v>
      </c>
    </row>
    <row r="1639" spans="2:51" s="14" customFormat="1" ht="12">
      <c r="B1639" s="253"/>
      <c r="C1639" s="254"/>
      <c r="D1639" s="229" t="s">
        <v>232</v>
      </c>
      <c r="E1639" s="255" t="s">
        <v>21</v>
      </c>
      <c r="F1639" s="256" t="s">
        <v>235</v>
      </c>
      <c r="G1639" s="254"/>
      <c r="H1639" s="257">
        <v>98.581</v>
      </c>
      <c r="I1639" s="258"/>
      <c r="J1639" s="254"/>
      <c r="K1639" s="254"/>
      <c r="L1639" s="259"/>
      <c r="M1639" s="260"/>
      <c r="N1639" s="261"/>
      <c r="O1639" s="261"/>
      <c r="P1639" s="261"/>
      <c r="Q1639" s="261"/>
      <c r="R1639" s="261"/>
      <c r="S1639" s="261"/>
      <c r="T1639" s="262"/>
      <c r="AT1639" s="263" t="s">
        <v>232</v>
      </c>
      <c r="AU1639" s="263" t="s">
        <v>84</v>
      </c>
      <c r="AV1639" s="14" t="s">
        <v>228</v>
      </c>
      <c r="AW1639" s="14" t="s">
        <v>35</v>
      </c>
      <c r="AX1639" s="14" t="s">
        <v>82</v>
      </c>
      <c r="AY1639" s="263" t="s">
        <v>221</v>
      </c>
    </row>
    <row r="1640" spans="2:65" s="1" customFormat="1" ht="16.5" customHeight="1">
      <c r="B1640" s="39"/>
      <c r="C1640" s="275" t="s">
        <v>2076</v>
      </c>
      <c r="D1640" s="275" t="s">
        <v>426</v>
      </c>
      <c r="E1640" s="276" t="s">
        <v>2077</v>
      </c>
      <c r="F1640" s="277" t="s">
        <v>2078</v>
      </c>
      <c r="G1640" s="278" t="s">
        <v>358</v>
      </c>
      <c r="H1640" s="279">
        <v>108.439</v>
      </c>
      <c r="I1640" s="280"/>
      <c r="J1640" s="281">
        <f>ROUND(I1640*H1640,2)</f>
        <v>0</v>
      </c>
      <c r="K1640" s="277" t="s">
        <v>227</v>
      </c>
      <c r="L1640" s="282"/>
      <c r="M1640" s="283" t="s">
        <v>21</v>
      </c>
      <c r="N1640" s="284" t="s">
        <v>46</v>
      </c>
      <c r="O1640" s="80"/>
      <c r="P1640" s="226">
        <f>O1640*H1640</f>
        <v>0</v>
      </c>
      <c r="Q1640" s="226">
        <v>0.0129</v>
      </c>
      <c r="R1640" s="226">
        <f>Q1640*H1640</f>
        <v>1.3988630999999998</v>
      </c>
      <c r="S1640" s="226">
        <v>0</v>
      </c>
      <c r="T1640" s="227">
        <f>S1640*H1640</f>
        <v>0</v>
      </c>
      <c r="AR1640" s="18" t="s">
        <v>460</v>
      </c>
      <c r="AT1640" s="18" t="s">
        <v>426</v>
      </c>
      <c r="AU1640" s="18" t="s">
        <v>84</v>
      </c>
      <c r="AY1640" s="18" t="s">
        <v>221</v>
      </c>
      <c r="BE1640" s="228">
        <f>IF(N1640="základní",J1640,0)</f>
        <v>0</v>
      </c>
      <c r="BF1640" s="228">
        <f>IF(N1640="snížená",J1640,0)</f>
        <v>0</v>
      </c>
      <c r="BG1640" s="228">
        <f>IF(N1640="zákl. přenesená",J1640,0)</f>
        <v>0</v>
      </c>
      <c r="BH1640" s="228">
        <f>IF(N1640="sníž. přenesená",J1640,0)</f>
        <v>0</v>
      </c>
      <c r="BI1640" s="228">
        <f>IF(N1640="nulová",J1640,0)</f>
        <v>0</v>
      </c>
      <c r="BJ1640" s="18" t="s">
        <v>82</v>
      </c>
      <c r="BK1640" s="228">
        <f>ROUND(I1640*H1640,2)</f>
        <v>0</v>
      </c>
      <c r="BL1640" s="18" t="s">
        <v>350</v>
      </c>
      <c r="BM1640" s="18" t="s">
        <v>2079</v>
      </c>
    </row>
    <row r="1641" spans="2:51" s="13" customFormat="1" ht="12">
      <c r="B1641" s="242"/>
      <c r="C1641" s="243"/>
      <c r="D1641" s="229" t="s">
        <v>232</v>
      </c>
      <c r="E1641" s="243"/>
      <c r="F1641" s="245" t="s">
        <v>2080</v>
      </c>
      <c r="G1641" s="243"/>
      <c r="H1641" s="246">
        <v>108.439</v>
      </c>
      <c r="I1641" s="247"/>
      <c r="J1641" s="243"/>
      <c r="K1641" s="243"/>
      <c r="L1641" s="248"/>
      <c r="M1641" s="249"/>
      <c r="N1641" s="250"/>
      <c r="O1641" s="250"/>
      <c r="P1641" s="250"/>
      <c r="Q1641" s="250"/>
      <c r="R1641" s="250"/>
      <c r="S1641" s="250"/>
      <c r="T1641" s="251"/>
      <c r="AT1641" s="252" t="s">
        <v>232</v>
      </c>
      <c r="AU1641" s="252" t="s">
        <v>84</v>
      </c>
      <c r="AV1641" s="13" t="s">
        <v>84</v>
      </c>
      <c r="AW1641" s="13" t="s">
        <v>4</v>
      </c>
      <c r="AX1641" s="13" t="s">
        <v>82</v>
      </c>
      <c r="AY1641" s="252" t="s">
        <v>221</v>
      </c>
    </row>
    <row r="1642" spans="2:65" s="1" customFormat="1" ht="16.5" customHeight="1">
      <c r="B1642" s="39"/>
      <c r="C1642" s="217" t="s">
        <v>2081</v>
      </c>
      <c r="D1642" s="217" t="s">
        <v>223</v>
      </c>
      <c r="E1642" s="218" t="s">
        <v>2082</v>
      </c>
      <c r="F1642" s="219" t="s">
        <v>2083</v>
      </c>
      <c r="G1642" s="220" t="s">
        <v>358</v>
      </c>
      <c r="H1642" s="221">
        <v>98.581</v>
      </c>
      <c r="I1642" s="222"/>
      <c r="J1642" s="223">
        <f>ROUND(I1642*H1642,2)</f>
        <v>0</v>
      </c>
      <c r="K1642" s="219" t="s">
        <v>227</v>
      </c>
      <c r="L1642" s="44"/>
      <c r="M1642" s="224" t="s">
        <v>21</v>
      </c>
      <c r="N1642" s="225" t="s">
        <v>46</v>
      </c>
      <c r="O1642" s="80"/>
      <c r="P1642" s="226">
        <f>O1642*H1642</f>
        <v>0</v>
      </c>
      <c r="Q1642" s="226">
        <v>0</v>
      </c>
      <c r="R1642" s="226">
        <f>Q1642*H1642</f>
        <v>0</v>
      </c>
      <c r="S1642" s="226">
        <v>0</v>
      </c>
      <c r="T1642" s="227">
        <f>S1642*H1642</f>
        <v>0</v>
      </c>
      <c r="AR1642" s="18" t="s">
        <v>350</v>
      </c>
      <c r="AT1642" s="18" t="s">
        <v>223</v>
      </c>
      <c r="AU1642" s="18" t="s">
        <v>84</v>
      </c>
      <c r="AY1642" s="18" t="s">
        <v>221</v>
      </c>
      <c r="BE1642" s="228">
        <f>IF(N1642="základní",J1642,0)</f>
        <v>0</v>
      </c>
      <c r="BF1642" s="228">
        <f>IF(N1642="snížená",J1642,0)</f>
        <v>0</v>
      </c>
      <c r="BG1642" s="228">
        <f>IF(N1642="zákl. přenesená",J1642,0)</f>
        <v>0</v>
      </c>
      <c r="BH1642" s="228">
        <f>IF(N1642="sníž. přenesená",J1642,0)</f>
        <v>0</v>
      </c>
      <c r="BI1642" s="228">
        <f>IF(N1642="nulová",J1642,0)</f>
        <v>0</v>
      </c>
      <c r="BJ1642" s="18" t="s">
        <v>82</v>
      </c>
      <c r="BK1642" s="228">
        <f>ROUND(I1642*H1642,2)</f>
        <v>0</v>
      </c>
      <c r="BL1642" s="18" t="s">
        <v>350</v>
      </c>
      <c r="BM1642" s="18" t="s">
        <v>2084</v>
      </c>
    </row>
    <row r="1643" spans="2:65" s="1" customFormat="1" ht="22.5" customHeight="1">
      <c r="B1643" s="39"/>
      <c r="C1643" s="217" t="s">
        <v>2085</v>
      </c>
      <c r="D1643" s="217" t="s">
        <v>223</v>
      </c>
      <c r="E1643" s="218" t="s">
        <v>2086</v>
      </c>
      <c r="F1643" s="219" t="s">
        <v>2087</v>
      </c>
      <c r="G1643" s="220" t="s">
        <v>295</v>
      </c>
      <c r="H1643" s="221">
        <v>1.695</v>
      </c>
      <c r="I1643" s="222"/>
      <c r="J1643" s="223">
        <f>ROUND(I1643*H1643,2)</f>
        <v>0</v>
      </c>
      <c r="K1643" s="219" t="s">
        <v>227</v>
      </c>
      <c r="L1643" s="44"/>
      <c r="M1643" s="224" t="s">
        <v>21</v>
      </c>
      <c r="N1643" s="225" t="s">
        <v>46</v>
      </c>
      <c r="O1643" s="80"/>
      <c r="P1643" s="226">
        <f>O1643*H1643</f>
        <v>0</v>
      </c>
      <c r="Q1643" s="226">
        <v>0</v>
      </c>
      <c r="R1643" s="226">
        <f>Q1643*H1643</f>
        <v>0</v>
      </c>
      <c r="S1643" s="226">
        <v>0</v>
      </c>
      <c r="T1643" s="227">
        <f>S1643*H1643</f>
        <v>0</v>
      </c>
      <c r="AR1643" s="18" t="s">
        <v>350</v>
      </c>
      <c r="AT1643" s="18" t="s">
        <v>223</v>
      </c>
      <c r="AU1643" s="18" t="s">
        <v>84</v>
      </c>
      <c r="AY1643" s="18" t="s">
        <v>221</v>
      </c>
      <c r="BE1643" s="228">
        <f>IF(N1643="základní",J1643,0)</f>
        <v>0</v>
      </c>
      <c r="BF1643" s="228">
        <f>IF(N1643="snížená",J1643,0)</f>
        <v>0</v>
      </c>
      <c r="BG1643" s="228">
        <f>IF(N1643="zákl. přenesená",J1643,0)</f>
        <v>0</v>
      </c>
      <c r="BH1643" s="228">
        <f>IF(N1643="sníž. přenesená",J1643,0)</f>
        <v>0</v>
      </c>
      <c r="BI1643" s="228">
        <f>IF(N1643="nulová",J1643,0)</f>
        <v>0</v>
      </c>
      <c r="BJ1643" s="18" t="s">
        <v>82</v>
      </c>
      <c r="BK1643" s="228">
        <f>ROUND(I1643*H1643,2)</f>
        <v>0</v>
      </c>
      <c r="BL1643" s="18" t="s">
        <v>350</v>
      </c>
      <c r="BM1643" s="18" t="s">
        <v>2088</v>
      </c>
    </row>
    <row r="1644" spans="2:47" s="1" customFormat="1" ht="12">
      <c r="B1644" s="39"/>
      <c r="C1644" s="40"/>
      <c r="D1644" s="229" t="s">
        <v>230</v>
      </c>
      <c r="E1644" s="40"/>
      <c r="F1644" s="230" t="s">
        <v>1103</v>
      </c>
      <c r="G1644" s="40"/>
      <c r="H1644" s="40"/>
      <c r="I1644" s="144"/>
      <c r="J1644" s="40"/>
      <c r="K1644" s="40"/>
      <c r="L1644" s="44"/>
      <c r="M1644" s="231"/>
      <c r="N1644" s="80"/>
      <c r="O1644" s="80"/>
      <c r="P1644" s="80"/>
      <c r="Q1644" s="80"/>
      <c r="R1644" s="80"/>
      <c r="S1644" s="80"/>
      <c r="T1644" s="81"/>
      <c r="AT1644" s="18" t="s">
        <v>230</v>
      </c>
      <c r="AU1644" s="18" t="s">
        <v>84</v>
      </c>
    </row>
    <row r="1645" spans="2:63" s="11" customFormat="1" ht="22.8" customHeight="1">
      <c r="B1645" s="201"/>
      <c r="C1645" s="202"/>
      <c r="D1645" s="203" t="s">
        <v>74</v>
      </c>
      <c r="E1645" s="215" t="s">
        <v>2089</v>
      </c>
      <c r="F1645" s="215" t="s">
        <v>2090</v>
      </c>
      <c r="G1645" s="202"/>
      <c r="H1645" s="202"/>
      <c r="I1645" s="205"/>
      <c r="J1645" s="216">
        <f>BK1645</f>
        <v>0</v>
      </c>
      <c r="K1645" s="202"/>
      <c r="L1645" s="207"/>
      <c r="M1645" s="208"/>
      <c r="N1645" s="209"/>
      <c r="O1645" s="209"/>
      <c r="P1645" s="210">
        <f>P1646</f>
        <v>0</v>
      </c>
      <c r="Q1645" s="209"/>
      <c r="R1645" s="210">
        <f>R1646</f>
        <v>0</v>
      </c>
      <c r="S1645" s="209"/>
      <c r="T1645" s="211">
        <f>T1646</f>
        <v>0</v>
      </c>
      <c r="AR1645" s="212" t="s">
        <v>84</v>
      </c>
      <c r="AT1645" s="213" t="s">
        <v>74</v>
      </c>
      <c r="AU1645" s="213" t="s">
        <v>82</v>
      </c>
      <c r="AY1645" s="212" t="s">
        <v>221</v>
      </c>
      <c r="BK1645" s="214">
        <f>BK1646</f>
        <v>0</v>
      </c>
    </row>
    <row r="1646" spans="2:65" s="1" customFormat="1" ht="16.5" customHeight="1">
      <c r="B1646" s="39"/>
      <c r="C1646" s="217" t="s">
        <v>2091</v>
      </c>
      <c r="D1646" s="217" t="s">
        <v>223</v>
      </c>
      <c r="E1646" s="218" t="s">
        <v>2092</v>
      </c>
      <c r="F1646" s="219" t="s">
        <v>2093</v>
      </c>
      <c r="G1646" s="220" t="s">
        <v>1266</v>
      </c>
      <c r="H1646" s="221">
        <v>20</v>
      </c>
      <c r="I1646" s="222"/>
      <c r="J1646" s="223">
        <f>ROUND(I1646*H1646,2)</f>
        <v>0</v>
      </c>
      <c r="K1646" s="219" t="s">
        <v>365</v>
      </c>
      <c r="L1646" s="44"/>
      <c r="M1646" s="224" t="s">
        <v>21</v>
      </c>
      <c r="N1646" s="225" t="s">
        <v>46</v>
      </c>
      <c r="O1646" s="80"/>
      <c r="P1646" s="226">
        <f>O1646*H1646</f>
        <v>0</v>
      </c>
      <c r="Q1646" s="226">
        <v>0</v>
      </c>
      <c r="R1646" s="226">
        <f>Q1646*H1646</f>
        <v>0</v>
      </c>
      <c r="S1646" s="226">
        <v>0</v>
      </c>
      <c r="T1646" s="227">
        <f>S1646*H1646</f>
        <v>0</v>
      </c>
      <c r="AR1646" s="18" t="s">
        <v>350</v>
      </c>
      <c r="AT1646" s="18" t="s">
        <v>223</v>
      </c>
      <c r="AU1646" s="18" t="s">
        <v>84</v>
      </c>
      <c r="AY1646" s="18" t="s">
        <v>221</v>
      </c>
      <c r="BE1646" s="228">
        <f>IF(N1646="základní",J1646,0)</f>
        <v>0</v>
      </c>
      <c r="BF1646" s="228">
        <f>IF(N1646="snížená",J1646,0)</f>
        <v>0</v>
      </c>
      <c r="BG1646" s="228">
        <f>IF(N1646="zákl. přenesená",J1646,0)</f>
        <v>0</v>
      </c>
      <c r="BH1646" s="228">
        <f>IF(N1646="sníž. přenesená",J1646,0)</f>
        <v>0</v>
      </c>
      <c r="BI1646" s="228">
        <f>IF(N1646="nulová",J1646,0)</f>
        <v>0</v>
      </c>
      <c r="BJ1646" s="18" t="s">
        <v>82</v>
      </c>
      <c r="BK1646" s="228">
        <f>ROUND(I1646*H1646,2)</f>
        <v>0</v>
      </c>
      <c r="BL1646" s="18" t="s">
        <v>350</v>
      </c>
      <c r="BM1646" s="18" t="s">
        <v>2094</v>
      </c>
    </row>
    <row r="1647" spans="2:63" s="11" customFormat="1" ht="22.8" customHeight="1">
      <c r="B1647" s="201"/>
      <c r="C1647" s="202"/>
      <c r="D1647" s="203" t="s">
        <v>74</v>
      </c>
      <c r="E1647" s="215" t="s">
        <v>2095</v>
      </c>
      <c r="F1647" s="215" t="s">
        <v>2096</v>
      </c>
      <c r="G1647" s="202"/>
      <c r="H1647" s="202"/>
      <c r="I1647" s="205"/>
      <c r="J1647" s="216">
        <f>BK1647</f>
        <v>0</v>
      </c>
      <c r="K1647" s="202"/>
      <c r="L1647" s="207"/>
      <c r="M1647" s="208"/>
      <c r="N1647" s="209"/>
      <c r="O1647" s="209"/>
      <c r="P1647" s="210">
        <f>SUM(P1648:P1676)</f>
        <v>0</v>
      </c>
      <c r="Q1647" s="209"/>
      <c r="R1647" s="210">
        <f>SUM(R1648:R1676)</f>
        <v>1.00673484</v>
      </c>
      <c r="S1647" s="209"/>
      <c r="T1647" s="211">
        <f>SUM(T1648:T1676)</f>
        <v>0.04552754999999999</v>
      </c>
      <c r="AR1647" s="212" t="s">
        <v>84</v>
      </c>
      <c r="AT1647" s="213" t="s">
        <v>74</v>
      </c>
      <c r="AU1647" s="213" t="s">
        <v>82</v>
      </c>
      <c r="AY1647" s="212" t="s">
        <v>221</v>
      </c>
      <c r="BK1647" s="214">
        <f>SUM(BK1648:BK1676)</f>
        <v>0</v>
      </c>
    </row>
    <row r="1648" spans="2:65" s="1" customFormat="1" ht="16.5" customHeight="1">
      <c r="B1648" s="39"/>
      <c r="C1648" s="217" t="s">
        <v>2097</v>
      </c>
      <c r="D1648" s="217" t="s">
        <v>223</v>
      </c>
      <c r="E1648" s="218" t="s">
        <v>2098</v>
      </c>
      <c r="F1648" s="219" t="s">
        <v>2099</v>
      </c>
      <c r="G1648" s="220" t="s">
        <v>358</v>
      </c>
      <c r="H1648" s="221">
        <v>303.517</v>
      </c>
      <c r="I1648" s="222"/>
      <c r="J1648" s="223">
        <f>ROUND(I1648*H1648,2)</f>
        <v>0</v>
      </c>
      <c r="K1648" s="219" t="s">
        <v>227</v>
      </c>
      <c r="L1648" s="44"/>
      <c r="M1648" s="224" t="s">
        <v>21</v>
      </c>
      <c r="N1648" s="225" t="s">
        <v>46</v>
      </c>
      <c r="O1648" s="80"/>
      <c r="P1648" s="226">
        <f>O1648*H1648</f>
        <v>0</v>
      </c>
      <c r="Q1648" s="226">
        <v>0</v>
      </c>
      <c r="R1648" s="226">
        <f>Q1648*H1648</f>
        <v>0</v>
      </c>
      <c r="S1648" s="226">
        <v>0.00015</v>
      </c>
      <c r="T1648" s="227">
        <f>S1648*H1648</f>
        <v>0.04552754999999999</v>
      </c>
      <c r="AR1648" s="18" t="s">
        <v>350</v>
      </c>
      <c r="AT1648" s="18" t="s">
        <v>223</v>
      </c>
      <c r="AU1648" s="18" t="s">
        <v>84</v>
      </c>
      <c r="AY1648" s="18" t="s">
        <v>221</v>
      </c>
      <c r="BE1648" s="228">
        <f>IF(N1648="základní",J1648,0)</f>
        <v>0</v>
      </c>
      <c r="BF1648" s="228">
        <f>IF(N1648="snížená",J1648,0)</f>
        <v>0</v>
      </c>
      <c r="BG1648" s="228">
        <f>IF(N1648="zákl. přenesená",J1648,0)</f>
        <v>0</v>
      </c>
      <c r="BH1648" s="228">
        <f>IF(N1648="sníž. přenesená",J1648,0)</f>
        <v>0</v>
      </c>
      <c r="BI1648" s="228">
        <f>IF(N1648="nulová",J1648,0)</f>
        <v>0</v>
      </c>
      <c r="BJ1648" s="18" t="s">
        <v>82</v>
      </c>
      <c r="BK1648" s="228">
        <f>ROUND(I1648*H1648,2)</f>
        <v>0</v>
      </c>
      <c r="BL1648" s="18" t="s">
        <v>350</v>
      </c>
      <c r="BM1648" s="18" t="s">
        <v>2100</v>
      </c>
    </row>
    <row r="1649" spans="2:51" s="13" customFormat="1" ht="12">
      <c r="B1649" s="242"/>
      <c r="C1649" s="243"/>
      <c r="D1649" s="229" t="s">
        <v>232</v>
      </c>
      <c r="E1649" s="244" t="s">
        <v>21</v>
      </c>
      <c r="F1649" s="245" t="s">
        <v>2101</v>
      </c>
      <c r="G1649" s="243"/>
      <c r="H1649" s="246">
        <v>303.517</v>
      </c>
      <c r="I1649" s="247"/>
      <c r="J1649" s="243"/>
      <c r="K1649" s="243"/>
      <c r="L1649" s="248"/>
      <c r="M1649" s="249"/>
      <c r="N1649" s="250"/>
      <c r="O1649" s="250"/>
      <c r="P1649" s="250"/>
      <c r="Q1649" s="250"/>
      <c r="R1649" s="250"/>
      <c r="S1649" s="250"/>
      <c r="T1649" s="251"/>
      <c r="AT1649" s="252" t="s">
        <v>232</v>
      </c>
      <c r="AU1649" s="252" t="s">
        <v>84</v>
      </c>
      <c r="AV1649" s="13" t="s">
        <v>84</v>
      </c>
      <c r="AW1649" s="13" t="s">
        <v>35</v>
      </c>
      <c r="AX1649" s="13" t="s">
        <v>75</v>
      </c>
      <c r="AY1649" s="252" t="s">
        <v>221</v>
      </c>
    </row>
    <row r="1650" spans="2:51" s="14" customFormat="1" ht="12">
      <c r="B1650" s="253"/>
      <c r="C1650" s="254"/>
      <c r="D1650" s="229" t="s">
        <v>232</v>
      </c>
      <c r="E1650" s="255" t="s">
        <v>21</v>
      </c>
      <c r="F1650" s="256" t="s">
        <v>235</v>
      </c>
      <c r="G1650" s="254"/>
      <c r="H1650" s="257">
        <v>303.517</v>
      </c>
      <c r="I1650" s="258"/>
      <c r="J1650" s="254"/>
      <c r="K1650" s="254"/>
      <c r="L1650" s="259"/>
      <c r="M1650" s="260"/>
      <c r="N1650" s="261"/>
      <c r="O1650" s="261"/>
      <c r="P1650" s="261"/>
      <c r="Q1650" s="261"/>
      <c r="R1650" s="261"/>
      <c r="S1650" s="261"/>
      <c r="T1650" s="262"/>
      <c r="AT1650" s="263" t="s">
        <v>232</v>
      </c>
      <c r="AU1650" s="263" t="s">
        <v>84</v>
      </c>
      <c r="AV1650" s="14" t="s">
        <v>228</v>
      </c>
      <c r="AW1650" s="14" t="s">
        <v>35</v>
      </c>
      <c r="AX1650" s="14" t="s">
        <v>82</v>
      </c>
      <c r="AY1650" s="263" t="s">
        <v>221</v>
      </c>
    </row>
    <row r="1651" spans="2:65" s="1" customFormat="1" ht="16.5" customHeight="1">
      <c r="B1651" s="39"/>
      <c r="C1651" s="217" t="s">
        <v>2102</v>
      </c>
      <c r="D1651" s="217" t="s">
        <v>223</v>
      </c>
      <c r="E1651" s="218" t="s">
        <v>2103</v>
      </c>
      <c r="F1651" s="219" t="s">
        <v>2104</v>
      </c>
      <c r="G1651" s="220" t="s">
        <v>358</v>
      </c>
      <c r="H1651" s="221">
        <v>1885.037</v>
      </c>
      <c r="I1651" s="222"/>
      <c r="J1651" s="223">
        <f>ROUND(I1651*H1651,2)</f>
        <v>0</v>
      </c>
      <c r="K1651" s="219" t="s">
        <v>227</v>
      </c>
      <c r="L1651" s="44"/>
      <c r="M1651" s="224" t="s">
        <v>21</v>
      </c>
      <c r="N1651" s="225" t="s">
        <v>46</v>
      </c>
      <c r="O1651" s="80"/>
      <c r="P1651" s="226">
        <f>O1651*H1651</f>
        <v>0</v>
      </c>
      <c r="Q1651" s="226">
        <v>0.0002</v>
      </c>
      <c r="R1651" s="226">
        <f>Q1651*H1651</f>
        <v>0.37700740000000005</v>
      </c>
      <c r="S1651" s="226">
        <v>0</v>
      </c>
      <c r="T1651" s="227">
        <f>S1651*H1651</f>
        <v>0</v>
      </c>
      <c r="AR1651" s="18" t="s">
        <v>350</v>
      </c>
      <c r="AT1651" s="18" t="s">
        <v>223</v>
      </c>
      <c r="AU1651" s="18" t="s">
        <v>84</v>
      </c>
      <c r="AY1651" s="18" t="s">
        <v>221</v>
      </c>
      <c r="BE1651" s="228">
        <f>IF(N1651="základní",J1651,0)</f>
        <v>0</v>
      </c>
      <c r="BF1651" s="228">
        <f>IF(N1651="snížená",J1651,0)</f>
        <v>0</v>
      </c>
      <c r="BG1651" s="228">
        <f>IF(N1651="zákl. přenesená",J1651,0)</f>
        <v>0</v>
      </c>
      <c r="BH1651" s="228">
        <f>IF(N1651="sníž. přenesená",J1651,0)</f>
        <v>0</v>
      </c>
      <c r="BI1651" s="228">
        <f>IF(N1651="nulová",J1651,0)</f>
        <v>0</v>
      </c>
      <c r="BJ1651" s="18" t="s">
        <v>82</v>
      </c>
      <c r="BK1651" s="228">
        <f>ROUND(I1651*H1651,2)</f>
        <v>0</v>
      </c>
      <c r="BL1651" s="18" t="s">
        <v>350</v>
      </c>
      <c r="BM1651" s="18" t="s">
        <v>2105</v>
      </c>
    </row>
    <row r="1652" spans="2:51" s="13" customFormat="1" ht="12">
      <c r="B1652" s="242"/>
      <c r="C1652" s="243"/>
      <c r="D1652" s="229" t="s">
        <v>232</v>
      </c>
      <c r="E1652" s="244" t="s">
        <v>21</v>
      </c>
      <c r="F1652" s="245" t="s">
        <v>2106</v>
      </c>
      <c r="G1652" s="243"/>
      <c r="H1652" s="246">
        <v>1885.037</v>
      </c>
      <c r="I1652" s="247"/>
      <c r="J1652" s="243"/>
      <c r="K1652" s="243"/>
      <c r="L1652" s="248"/>
      <c r="M1652" s="249"/>
      <c r="N1652" s="250"/>
      <c r="O1652" s="250"/>
      <c r="P1652" s="250"/>
      <c r="Q1652" s="250"/>
      <c r="R1652" s="250"/>
      <c r="S1652" s="250"/>
      <c r="T1652" s="251"/>
      <c r="AT1652" s="252" t="s">
        <v>232</v>
      </c>
      <c r="AU1652" s="252" t="s">
        <v>84</v>
      </c>
      <c r="AV1652" s="13" t="s">
        <v>84</v>
      </c>
      <c r="AW1652" s="13" t="s">
        <v>35</v>
      </c>
      <c r="AX1652" s="13" t="s">
        <v>75</v>
      </c>
      <c r="AY1652" s="252" t="s">
        <v>221</v>
      </c>
    </row>
    <row r="1653" spans="2:51" s="14" customFormat="1" ht="12">
      <c r="B1653" s="253"/>
      <c r="C1653" s="254"/>
      <c r="D1653" s="229" t="s">
        <v>232</v>
      </c>
      <c r="E1653" s="255" t="s">
        <v>21</v>
      </c>
      <c r="F1653" s="256" t="s">
        <v>235</v>
      </c>
      <c r="G1653" s="254"/>
      <c r="H1653" s="257">
        <v>1885.037</v>
      </c>
      <c r="I1653" s="258"/>
      <c r="J1653" s="254"/>
      <c r="K1653" s="254"/>
      <c r="L1653" s="259"/>
      <c r="M1653" s="260"/>
      <c r="N1653" s="261"/>
      <c r="O1653" s="261"/>
      <c r="P1653" s="261"/>
      <c r="Q1653" s="261"/>
      <c r="R1653" s="261"/>
      <c r="S1653" s="261"/>
      <c r="T1653" s="262"/>
      <c r="AT1653" s="263" t="s">
        <v>232</v>
      </c>
      <c r="AU1653" s="263" t="s">
        <v>84</v>
      </c>
      <c r="AV1653" s="14" t="s">
        <v>228</v>
      </c>
      <c r="AW1653" s="14" t="s">
        <v>35</v>
      </c>
      <c r="AX1653" s="14" t="s">
        <v>82</v>
      </c>
      <c r="AY1653" s="263" t="s">
        <v>221</v>
      </c>
    </row>
    <row r="1654" spans="2:65" s="1" customFormat="1" ht="16.5" customHeight="1">
      <c r="B1654" s="39"/>
      <c r="C1654" s="217" t="s">
        <v>2107</v>
      </c>
      <c r="D1654" s="217" t="s">
        <v>223</v>
      </c>
      <c r="E1654" s="218" t="s">
        <v>2108</v>
      </c>
      <c r="F1654" s="219" t="s">
        <v>2109</v>
      </c>
      <c r="G1654" s="220" t="s">
        <v>358</v>
      </c>
      <c r="H1654" s="221">
        <v>303.517</v>
      </c>
      <c r="I1654" s="222"/>
      <c r="J1654" s="223">
        <f>ROUND(I1654*H1654,2)</f>
        <v>0</v>
      </c>
      <c r="K1654" s="219" t="s">
        <v>227</v>
      </c>
      <c r="L1654" s="44"/>
      <c r="M1654" s="224" t="s">
        <v>21</v>
      </c>
      <c r="N1654" s="225" t="s">
        <v>46</v>
      </c>
      <c r="O1654" s="80"/>
      <c r="P1654" s="226">
        <f>O1654*H1654</f>
        <v>0</v>
      </c>
      <c r="Q1654" s="226">
        <v>0.0002</v>
      </c>
      <c r="R1654" s="226">
        <f>Q1654*H1654</f>
        <v>0.060703400000000005</v>
      </c>
      <c r="S1654" s="226">
        <v>0</v>
      </c>
      <c r="T1654" s="227">
        <f>S1654*H1654</f>
        <v>0</v>
      </c>
      <c r="AR1654" s="18" t="s">
        <v>350</v>
      </c>
      <c r="AT1654" s="18" t="s">
        <v>223</v>
      </c>
      <c r="AU1654" s="18" t="s">
        <v>84</v>
      </c>
      <c r="AY1654" s="18" t="s">
        <v>221</v>
      </c>
      <c r="BE1654" s="228">
        <f>IF(N1654="základní",J1654,0)</f>
        <v>0</v>
      </c>
      <c r="BF1654" s="228">
        <f>IF(N1654="snížená",J1654,0)</f>
        <v>0</v>
      </c>
      <c r="BG1654" s="228">
        <f>IF(N1654="zákl. přenesená",J1654,0)</f>
        <v>0</v>
      </c>
      <c r="BH1654" s="228">
        <f>IF(N1654="sníž. přenesená",J1654,0)</f>
        <v>0</v>
      </c>
      <c r="BI1654" s="228">
        <f>IF(N1654="nulová",J1654,0)</f>
        <v>0</v>
      </c>
      <c r="BJ1654" s="18" t="s">
        <v>82</v>
      </c>
      <c r="BK1654" s="228">
        <f>ROUND(I1654*H1654,2)</f>
        <v>0</v>
      </c>
      <c r="BL1654" s="18" t="s">
        <v>350</v>
      </c>
      <c r="BM1654" s="18" t="s">
        <v>2110</v>
      </c>
    </row>
    <row r="1655" spans="2:51" s="13" customFormat="1" ht="12">
      <c r="B1655" s="242"/>
      <c r="C1655" s="243"/>
      <c r="D1655" s="229" t="s">
        <v>232</v>
      </c>
      <c r="E1655" s="244" t="s">
        <v>21</v>
      </c>
      <c r="F1655" s="245" t="s">
        <v>2101</v>
      </c>
      <c r="G1655" s="243"/>
      <c r="H1655" s="246">
        <v>303.517</v>
      </c>
      <c r="I1655" s="247"/>
      <c r="J1655" s="243"/>
      <c r="K1655" s="243"/>
      <c r="L1655" s="248"/>
      <c r="M1655" s="249"/>
      <c r="N1655" s="250"/>
      <c r="O1655" s="250"/>
      <c r="P1655" s="250"/>
      <c r="Q1655" s="250"/>
      <c r="R1655" s="250"/>
      <c r="S1655" s="250"/>
      <c r="T1655" s="251"/>
      <c r="AT1655" s="252" t="s">
        <v>232</v>
      </c>
      <c r="AU1655" s="252" t="s">
        <v>84</v>
      </c>
      <c r="AV1655" s="13" t="s">
        <v>84</v>
      </c>
      <c r="AW1655" s="13" t="s">
        <v>35</v>
      </c>
      <c r="AX1655" s="13" t="s">
        <v>75</v>
      </c>
      <c r="AY1655" s="252" t="s">
        <v>221</v>
      </c>
    </row>
    <row r="1656" spans="2:51" s="14" customFormat="1" ht="12">
      <c r="B1656" s="253"/>
      <c r="C1656" s="254"/>
      <c r="D1656" s="229" t="s">
        <v>232</v>
      </c>
      <c r="E1656" s="255" t="s">
        <v>21</v>
      </c>
      <c r="F1656" s="256" t="s">
        <v>235</v>
      </c>
      <c r="G1656" s="254"/>
      <c r="H1656" s="257">
        <v>303.517</v>
      </c>
      <c r="I1656" s="258"/>
      <c r="J1656" s="254"/>
      <c r="K1656" s="254"/>
      <c r="L1656" s="259"/>
      <c r="M1656" s="260"/>
      <c r="N1656" s="261"/>
      <c r="O1656" s="261"/>
      <c r="P1656" s="261"/>
      <c r="Q1656" s="261"/>
      <c r="R1656" s="261"/>
      <c r="S1656" s="261"/>
      <c r="T1656" s="262"/>
      <c r="AT1656" s="263" t="s">
        <v>232</v>
      </c>
      <c r="AU1656" s="263" t="s">
        <v>84</v>
      </c>
      <c r="AV1656" s="14" t="s">
        <v>228</v>
      </c>
      <c r="AW1656" s="14" t="s">
        <v>35</v>
      </c>
      <c r="AX1656" s="14" t="s">
        <v>82</v>
      </c>
      <c r="AY1656" s="263" t="s">
        <v>221</v>
      </c>
    </row>
    <row r="1657" spans="2:65" s="1" customFormat="1" ht="22.5" customHeight="1">
      <c r="B1657" s="39"/>
      <c r="C1657" s="217" t="s">
        <v>2111</v>
      </c>
      <c r="D1657" s="217" t="s">
        <v>223</v>
      </c>
      <c r="E1657" s="218" t="s">
        <v>2112</v>
      </c>
      <c r="F1657" s="219" t="s">
        <v>2113</v>
      </c>
      <c r="G1657" s="220" t="s">
        <v>358</v>
      </c>
      <c r="H1657" s="221">
        <v>1885.037</v>
      </c>
      <c r="I1657" s="222"/>
      <c r="J1657" s="223">
        <f>ROUND(I1657*H1657,2)</f>
        <v>0</v>
      </c>
      <c r="K1657" s="219" t="s">
        <v>227</v>
      </c>
      <c r="L1657" s="44"/>
      <c r="M1657" s="224" t="s">
        <v>21</v>
      </c>
      <c r="N1657" s="225" t="s">
        <v>46</v>
      </c>
      <c r="O1657" s="80"/>
      <c r="P1657" s="226">
        <f>O1657*H1657</f>
        <v>0</v>
      </c>
      <c r="Q1657" s="226">
        <v>0.00026</v>
      </c>
      <c r="R1657" s="226">
        <f>Q1657*H1657</f>
        <v>0.49010961999999997</v>
      </c>
      <c r="S1657" s="226">
        <v>0</v>
      </c>
      <c r="T1657" s="227">
        <f>S1657*H1657</f>
        <v>0</v>
      </c>
      <c r="AR1657" s="18" t="s">
        <v>350</v>
      </c>
      <c r="AT1657" s="18" t="s">
        <v>223</v>
      </c>
      <c r="AU1657" s="18" t="s">
        <v>84</v>
      </c>
      <c r="AY1657" s="18" t="s">
        <v>221</v>
      </c>
      <c r="BE1657" s="228">
        <f>IF(N1657="základní",J1657,0)</f>
        <v>0</v>
      </c>
      <c r="BF1657" s="228">
        <f>IF(N1657="snížená",J1657,0)</f>
        <v>0</v>
      </c>
      <c r="BG1657" s="228">
        <f>IF(N1657="zákl. přenesená",J1657,0)</f>
        <v>0</v>
      </c>
      <c r="BH1657" s="228">
        <f>IF(N1657="sníž. přenesená",J1657,0)</f>
        <v>0</v>
      </c>
      <c r="BI1657" s="228">
        <f>IF(N1657="nulová",J1657,0)</f>
        <v>0</v>
      </c>
      <c r="BJ1657" s="18" t="s">
        <v>82</v>
      </c>
      <c r="BK1657" s="228">
        <f>ROUND(I1657*H1657,2)</f>
        <v>0</v>
      </c>
      <c r="BL1657" s="18" t="s">
        <v>350</v>
      </c>
      <c r="BM1657" s="18" t="s">
        <v>2114</v>
      </c>
    </row>
    <row r="1658" spans="2:51" s="12" customFormat="1" ht="12">
      <c r="B1658" s="232"/>
      <c r="C1658" s="233"/>
      <c r="D1658" s="229" t="s">
        <v>232</v>
      </c>
      <c r="E1658" s="234" t="s">
        <v>21</v>
      </c>
      <c r="F1658" s="235" t="s">
        <v>2115</v>
      </c>
      <c r="G1658" s="233"/>
      <c r="H1658" s="234" t="s">
        <v>21</v>
      </c>
      <c r="I1658" s="236"/>
      <c r="J1658" s="233"/>
      <c r="K1658" s="233"/>
      <c r="L1658" s="237"/>
      <c r="M1658" s="238"/>
      <c r="N1658" s="239"/>
      <c r="O1658" s="239"/>
      <c r="P1658" s="239"/>
      <c r="Q1658" s="239"/>
      <c r="R1658" s="239"/>
      <c r="S1658" s="239"/>
      <c r="T1658" s="240"/>
      <c r="AT1658" s="241" t="s">
        <v>232</v>
      </c>
      <c r="AU1658" s="241" t="s">
        <v>84</v>
      </c>
      <c r="AV1658" s="12" t="s">
        <v>82</v>
      </c>
      <c r="AW1658" s="12" t="s">
        <v>35</v>
      </c>
      <c r="AX1658" s="12" t="s">
        <v>75</v>
      </c>
      <c r="AY1658" s="241" t="s">
        <v>221</v>
      </c>
    </row>
    <row r="1659" spans="2:51" s="13" customFormat="1" ht="12">
      <c r="B1659" s="242"/>
      <c r="C1659" s="243"/>
      <c r="D1659" s="229" t="s">
        <v>232</v>
      </c>
      <c r="E1659" s="244" t="s">
        <v>21</v>
      </c>
      <c r="F1659" s="245" t="s">
        <v>2116</v>
      </c>
      <c r="G1659" s="243"/>
      <c r="H1659" s="246">
        <v>792.352</v>
      </c>
      <c r="I1659" s="247"/>
      <c r="J1659" s="243"/>
      <c r="K1659" s="243"/>
      <c r="L1659" s="248"/>
      <c r="M1659" s="249"/>
      <c r="N1659" s="250"/>
      <c r="O1659" s="250"/>
      <c r="P1659" s="250"/>
      <c r="Q1659" s="250"/>
      <c r="R1659" s="250"/>
      <c r="S1659" s="250"/>
      <c r="T1659" s="251"/>
      <c r="AT1659" s="252" t="s">
        <v>232</v>
      </c>
      <c r="AU1659" s="252" t="s">
        <v>84</v>
      </c>
      <c r="AV1659" s="13" t="s">
        <v>84</v>
      </c>
      <c r="AW1659" s="13" t="s">
        <v>35</v>
      </c>
      <c r="AX1659" s="13" t="s">
        <v>75</v>
      </c>
      <c r="AY1659" s="252" t="s">
        <v>221</v>
      </c>
    </row>
    <row r="1660" spans="2:51" s="12" customFormat="1" ht="12">
      <c r="B1660" s="232"/>
      <c r="C1660" s="233"/>
      <c r="D1660" s="229" t="s">
        <v>232</v>
      </c>
      <c r="E1660" s="234" t="s">
        <v>21</v>
      </c>
      <c r="F1660" s="235" t="s">
        <v>2117</v>
      </c>
      <c r="G1660" s="233"/>
      <c r="H1660" s="234" t="s">
        <v>21</v>
      </c>
      <c r="I1660" s="236"/>
      <c r="J1660" s="233"/>
      <c r="K1660" s="233"/>
      <c r="L1660" s="237"/>
      <c r="M1660" s="238"/>
      <c r="N1660" s="239"/>
      <c r="O1660" s="239"/>
      <c r="P1660" s="239"/>
      <c r="Q1660" s="239"/>
      <c r="R1660" s="239"/>
      <c r="S1660" s="239"/>
      <c r="T1660" s="240"/>
      <c r="AT1660" s="241" t="s">
        <v>232</v>
      </c>
      <c r="AU1660" s="241" t="s">
        <v>84</v>
      </c>
      <c r="AV1660" s="12" t="s">
        <v>82</v>
      </c>
      <c r="AW1660" s="12" t="s">
        <v>35</v>
      </c>
      <c r="AX1660" s="12" t="s">
        <v>75</v>
      </c>
      <c r="AY1660" s="241" t="s">
        <v>221</v>
      </c>
    </row>
    <row r="1661" spans="2:51" s="13" customFormat="1" ht="12">
      <c r="B1661" s="242"/>
      <c r="C1661" s="243"/>
      <c r="D1661" s="229" t="s">
        <v>232</v>
      </c>
      <c r="E1661" s="244" t="s">
        <v>21</v>
      </c>
      <c r="F1661" s="245" t="s">
        <v>1456</v>
      </c>
      <c r="G1661" s="243"/>
      <c r="H1661" s="246">
        <v>160.802</v>
      </c>
      <c r="I1661" s="247"/>
      <c r="J1661" s="243"/>
      <c r="K1661" s="243"/>
      <c r="L1661" s="248"/>
      <c r="M1661" s="249"/>
      <c r="N1661" s="250"/>
      <c r="O1661" s="250"/>
      <c r="P1661" s="250"/>
      <c r="Q1661" s="250"/>
      <c r="R1661" s="250"/>
      <c r="S1661" s="250"/>
      <c r="T1661" s="251"/>
      <c r="AT1661" s="252" t="s">
        <v>232</v>
      </c>
      <c r="AU1661" s="252" t="s">
        <v>84</v>
      </c>
      <c r="AV1661" s="13" t="s">
        <v>84</v>
      </c>
      <c r="AW1661" s="13" t="s">
        <v>35</v>
      </c>
      <c r="AX1661" s="13" t="s">
        <v>75</v>
      </c>
      <c r="AY1661" s="252" t="s">
        <v>221</v>
      </c>
    </row>
    <row r="1662" spans="2:51" s="12" customFormat="1" ht="12">
      <c r="B1662" s="232"/>
      <c r="C1662" s="233"/>
      <c r="D1662" s="229" t="s">
        <v>232</v>
      </c>
      <c r="E1662" s="234" t="s">
        <v>21</v>
      </c>
      <c r="F1662" s="235" t="s">
        <v>2118</v>
      </c>
      <c r="G1662" s="233"/>
      <c r="H1662" s="234" t="s">
        <v>21</v>
      </c>
      <c r="I1662" s="236"/>
      <c r="J1662" s="233"/>
      <c r="K1662" s="233"/>
      <c r="L1662" s="237"/>
      <c r="M1662" s="238"/>
      <c r="N1662" s="239"/>
      <c r="O1662" s="239"/>
      <c r="P1662" s="239"/>
      <c r="Q1662" s="239"/>
      <c r="R1662" s="239"/>
      <c r="S1662" s="239"/>
      <c r="T1662" s="240"/>
      <c r="AT1662" s="241" t="s">
        <v>232</v>
      </c>
      <c r="AU1662" s="241" t="s">
        <v>84</v>
      </c>
      <c r="AV1662" s="12" t="s">
        <v>82</v>
      </c>
      <c r="AW1662" s="12" t="s">
        <v>35</v>
      </c>
      <c r="AX1662" s="12" t="s">
        <v>75</v>
      </c>
      <c r="AY1662" s="241" t="s">
        <v>221</v>
      </c>
    </row>
    <row r="1663" spans="2:51" s="13" customFormat="1" ht="12">
      <c r="B1663" s="242"/>
      <c r="C1663" s="243"/>
      <c r="D1663" s="229" t="s">
        <v>232</v>
      </c>
      <c r="E1663" s="244" t="s">
        <v>21</v>
      </c>
      <c r="F1663" s="245" t="s">
        <v>1455</v>
      </c>
      <c r="G1663" s="243"/>
      <c r="H1663" s="246">
        <v>651.284</v>
      </c>
      <c r="I1663" s="247"/>
      <c r="J1663" s="243"/>
      <c r="K1663" s="243"/>
      <c r="L1663" s="248"/>
      <c r="M1663" s="249"/>
      <c r="N1663" s="250"/>
      <c r="O1663" s="250"/>
      <c r="P1663" s="250"/>
      <c r="Q1663" s="250"/>
      <c r="R1663" s="250"/>
      <c r="S1663" s="250"/>
      <c r="T1663" s="251"/>
      <c r="AT1663" s="252" t="s">
        <v>232</v>
      </c>
      <c r="AU1663" s="252" t="s">
        <v>84</v>
      </c>
      <c r="AV1663" s="13" t="s">
        <v>84</v>
      </c>
      <c r="AW1663" s="13" t="s">
        <v>35</v>
      </c>
      <c r="AX1663" s="13" t="s">
        <v>75</v>
      </c>
      <c r="AY1663" s="252" t="s">
        <v>221</v>
      </c>
    </row>
    <row r="1664" spans="2:51" s="12" customFormat="1" ht="12">
      <c r="B1664" s="232"/>
      <c r="C1664" s="233"/>
      <c r="D1664" s="229" t="s">
        <v>232</v>
      </c>
      <c r="E1664" s="234" t="s">
        <v>21</v>
      </c>
      <c r="F1664" s="235" t="s">
        <v>2119</v>
      </c>
      <c r="G1664" s="233"/>
      <c r="H1664" s="234" t="s">
        <v>21</v>
      </c>
      <c r="I1664" s="236"/>
      <c r="J1664" s="233"/>
      <c r="K1664" s="233"/>
      <c r="L1664" s="237"/>
      <c r="M1664" s="238"/>
      <c r="N1664" s="239"/>
      <c r="O1664" s="239"/>
      <c r="P1664" s="239"/>
      <c r="Q1664" s="239"/>
      <c r="R1664" s="239"/>
      <c r="S1664" s="239"/>
      <c r="T1664" s="240"/>
      <c r="AT1664" s="241" t="s">
        <v>232</v>
      </c>
      <c r="AU1664" s="241" t="s">
        <v>84</v>
      </c>
      <c r="AV1664" s="12" t="s">
        <v>82</v>
      </c>
      <c r="AW1664" s="12" t="s">
        <v>35</v>
      </c>
      <c r="AX1664" s="12" t="s">
        <v>75</v>
      </c>
      <c r="AY1664" s="241" t="s">
        <v>221</v>
      </c>
    </row>
    <row r="1665" spans="2:51" s="13" customFormat="1" ht="12">
      <c r="B1665" s="242"/>
      <c r="C1665" s="243"/>
      <c r="D1665" s="229" t="s">
        <v>232</v>
      </c>
      <c r="E1665" s="244" t="s">
        <v>21</v>
      </c>
      <c r="F1665" s="245" t="s">
        <v>2120</v>
      </c>
      <c r="G1665" s="243"/>
      <c r="H1665" s="246">
        <v>233.55</v>
      </c>
      <c r="I1665" s="247"/>
      <c r="J1665" s="243"/>
      <c r="K1665" s="243"/>
      <c r="L1665" s="248"/>
      <c r="M1665" s="249"/>
      <c r="N1665" s="250"/>
      <c r="O1665" s="250"/>
      <c r="P1665" s="250"/>
      <c r="Q1665" s="250"/>
      <c r="R1665" s="250"/>
      <c r="S1665" s="250"/>
      <c r="T1665" s="251"/>
      <c r="AT1665" s="252" t="s">
        <v>232</v>
      </c>
      <c r="AU1665" s="252" t="s">
        <v>84</v>
      </c>
      <c r="AV1665" s="13" t="s">
        <v>84</v>
      </c>
      <c r="AW1665" s="13" t="s">
        <v>35</v>
      </c>
      <c r="AX1665" s="13" t="s">
        <v>75</v>
      </c>
      <c r="AY1665" s="252" t="s">
        <v>221</v>
      </c>
    </row>
    <row r="1666" spans="2:51" s="12" customFormat="1" ht="12">
      <c r="B1666" s="232"/>
      <c r="C1666" s="233"/>
      <c r="D1666" s="229" t="s">
        <v>232</v>
      </c>
      <c r="E1666" s="234" t="s">
        <v>21</v>
      </c>
      <c r="F1666" s="235" t="s">
        <v>2121</v>
      </c>
      <c r="G1666" s="233"/>
      <c r="H1666" s="234" t="s">
        <v>21</v>
      </c>
      <c r="I1666" s="236"/>
      <c r="J1666" s="233"/>
      <c r="K1666" s="233"/>
      <c r="L1666" s="237"/>
      <c r="M1666" s="238"/>
      <c r="N1666" s="239"/>
      <c r="O1666" s="239"/>
      <c r="P1666" s="239"/>
      <c r="Q1666" s="239"/>
      <c r="R1666" s="239"/>
      <c r="S1666" s="239"/>
      <c r="T1666" s="240"/>
      <c r="AT1666" s="241" t="s">
        <v>232</v>
      </c>
      <c r="AU1666" s="241" t="s">
        <v>84</v>
      </c>
      <c r="AV1666" s="12" t="s">
        <v>82</v>
      </c>
      <c r="AW1666" s="12" t="s">
        <v>35</v>
      </c>
      <c r="AX1666" s="12" t="s">
        <v>75</v>
      </c>
      <c r="AY1666" s="241" t="s">
        <v>221</v>
      </c>
    </row>
    <row r="1667" spans="2:51" s="13" customFormat="1" ht="12">
      <c r="B1667" s="242"/>
      <c r="C1667" s="243"/>
      <c r="D1667" s="229" t="s">
        <v>232</v>
      </c>
      <c r="E1667" s="244" t="s">
        <v>21</v>
      </c>
      <c r="F1667" s="245" t="s">
        <v>2122</v>
      </c>
      <c r="G1667" s="243"/>
      <c r="H1667" s="246">
        <v>145.63</v>
      </c>
      <c r="I1667" s="247"/>
      <c r="J1667" s="243"/>
      <c r="K1667" s="243"/>
      <c r="L1667" s="248"/>
      <c r="M1667" s="249"/>
      <c r="N1667" s="250"/>
      <c r="O1667" s="250"/>
      <c r="P1667" s="250"/>
      <c r="Q1667" s="250"/>
      <c r="R1667" s="250"/>
      <c r="S1667" s="250"/>
      <c r="T1667" s="251"/>
      <c r="AT1667" s="252" t="s">
        <v>232</v>
      </c>
      <c r="AU1667" s="252" t="s">
        <v>84</v>
      </c>
      <c r="AV1667" s="13" t="s">
        <v>84</v>
      </c>
      <c r="AW1667" s="13" t="s">
        <v>35</v>
      </c>
      <c r="AX1667" s="13" t="s">
        <v>75</v>
      </c>
      <c r="AY1667" s="252" t="s">
        <v>221</v>
      </c>
    </row>
    <row r="1668" spans="2:51" s="12" customFormat="1" ht="12">
      <c r="B1668" s="232"/>
      <c r="C1668" s="233"/>
      <c r="D1668" s="229" t="s">
        <v>232</v>
      </c>
      <c r="E1668" s="234" t="s">
        <v>21</v>
      </c>
      <c r="F1668" s="235" t="s">
        <v>2123</v>
      </c>
      <c r="G1668" s="233"/>
      <c r="H1668" s="234" t="s">
        <v>21</v>
      </c>
      <c r="I1668" s="236"/>
      <c r="J1668" s="233"/>
      <c r="K1668" s="233"/>
      <c r="L1668" s="237"/>
      <c r="M1668" s="238"/>
      <c r="N1668" s="239"/>
      <c r="O1668" s="239"/>
      <c r="P1668" s="239"/>
      <c r="Q1668" s="239"/>
      <c r="R1668" s="239"/>
      <c r="S1668" s="239"/>
      <c r="T1668" s="240"/>
      <c r="AT1668" s="241" t="s">
        <v>232</v>
      </c>
      <c r="AU1668" s="241" t="s">
        <v>84</v>
      </c>
      <c r="AV1668" s="12" t="s">
        <v>82</v>
      </c>
      <c r="AW1668" s="12" t="s">
        <v>35</v>
      </c>
      <c r="AX1668" s="12" t="s">
        <v>75</v>
      </c>
      <c r="AY1668" s="241" t="s">
        <v>221</v>
      </c>
    </row>
    <row r="1669" spans="2:51" s="13" customFormat="1" ht="12">
      <c r="B1669" s="242"/>
      <c r="C1669" s="243"/>
      <c r="D1669" s="229" t="s">
        <v>232</v>
      </c>
      <c r="E1669" s="244" t="s">
        <v>21</v>
      </c>
      <c r="F1669" s="245" t="s">
        <v>2124</v>
      </c>
      <c r="G1669" s="243"/>
      <c r="H1669" s="246">
        <v>-98.581</v>
      </c>
      <c r="I1669" s="247"/>
      <c r="J1669" s="243"/>
      <c r="K1669" s="243"/>
      <c r="L1669" s="248"/>
      <c r="M1669" s="249"/>
      <c r="N1669" s="250"/>
      <c r="O1669" s="250"/>
      <c r="P1669" s="250"/>
      <c r="Q1669" s="250"/>
      <c r="R1669" s="250"/>
      <c r="S1669" s="250"/>
      <c r="T1669" s="251"/>
      <c r="AT1669" s="252" t="s">
        <v>232</v>
      </c>
      <c r="AU1669" s="252" t="s">
        <v>84</v>
      </c>
      <c r="AV1669" s="13" t="s">
        <v>84</v>
      </c>
      <c r="AW1669" s="13" t="s">
        <v>35</v>
      </c>
      <c r="AX1669" s="13" t="s">
        <v>75</v>
      </c>
      <c r="AY1669" s="252" t="s">
        <v>221</v>
      </c>
    </row>
    <row r="1670" spans="2:51" s="14" customFormat="1" ht="12">
      <c r="B1670" s="253"/>
      <c r="C1670" s="254"/>
      <c r="D1670" s="229" t="s">
        <v>232</v>
      </c>
      <c r="E1670" s="255" t="s">
        <v>21</v>
      </c>
      <c r="F1670" s="256" t="s">
        <v>235</v>
      </c>
      <c r="G1670" s="254"/>
      <c r="H1670" s="257">
        <v>1885.037</v>
      </c>
      <c r="I1670" s="258"/>
      <c r="J1670" s="254"/>
      <c r="K1670" s="254"/>
      <c r="L1670" s="259"/>
      <c r="M1670" s="260"/>
      <c r="N1670" s="261"/>
      <c r="O1670" s="261"/>
      <c r="P1670" s="261"/>
      <c r="Q1670" s="261"/>
      <c r="R1670" s="261"/>
      <c r="S1670" s="261"/>
      <c r="T1670" s="262"/>
      <c r="AT1670" s="263" t="s">
        <v>232</v>
      </c>
      <c r="AU1670" s="263" t="s">
        <v>84</v>
      </c>
      <c r="AV1670" s="14" t="s">
        <v>228</v>
      </c>
      <c r="AW1670" s="14" t="s">
        <v>35</v>
      </c>
      <c r="AX1670" s="14" t="s">
        <v>82</v>
      </c>
      <c r="AY1670" s="263" t="s">
        <v>221</v>
      </c>
    </row>
    <row r="1671" spans="2:65" s="1" customFormat="1" ht="22.5" customHeight="1">
      <c r="B1671" s="39"/>
      <c r="C1671" s="217" t="s">
        <v>2125</v>
      </c>
      <c r="D1671" s="217" t="s">
        <v>223</v>
      </c>
      <c r="E1671" s="218" t="s">
        <v>2126</v>
      </c>
      <c r="F1671" s="219" t="s">
        <v>2127</v>
      </c>
      <c r="G1671" s="220" t="s">
        <v>358</v>
      </c>
      <c r="H1671" s="221">
        <v>303.517</v>
      </c>
      <c r="I1671" s="222"/>
      <c r="J1671" s="223">
        <f>ROUND(I1671*H1671,2)</f>
        <v>0</v>
      </c>
      <c r="K1671" s="219" t="s">
        <v>227</v>
      </c>
      <c r="L1671" s="44"/>
      <c r="M1671" s="224" t="s">
        <v>21</v>
      </c>
      <c r="N1671" s="225" t="s">
        <v>46</v>
      </c>
      <c r="O1671" s="80"/>
      <c r="P1671" s="226">
        <f>O1671*H1671</f>
        <v>0</v>
      </c>
      <c r="Q1671" s="226">
        <v>0.00026</v>
      </c>
      <c r="R1671" s="226">
        <f>Q1671*H1671</f>
        <v>0.07891441999999999</v>
      </c>
      <c r="S1671" s="226">
        <v>0</v>
      </c>
      <c r="T1671" s="227">
        <f>S1671*H1671</f>
        <v>0</v>
      </c>
      <c r="AR1671" s="18" t="s">
        <v>350</v>
      </c>
      <c r="AT1671" s="18" t="s">
        <v>223</v>
      </c>
      <c r="AU1671" s="18" t="s">
        <v>84</v>
      </c>
      <c r="AY1671" s="18" t="s">
        <v>221</v>
      </c>
      <c r="BE1671" s="228">
        <f>IF(N1671="základní",J1671,0)</f>
        <v>0</v>
      </c>
      <c r="BF1671" s="228">
        <f>IF(N1671="snížená",J1671,0)</f>
        <v>0</v>
      </c>
      <c r="BG1671" s="228">
        <f>IF(N1671="zákl. přenesená",J1671,0)</f>
        <v>0</v>
      </c>
      <c r="BH1671" s="228">
        <f>IF(N1671="sníž. přenesená",J1671,0)</f>
        <v>0</v>
      </c>
      <c r="BI1671" s="228">
        <f>IF(N1671="nulová",J1671,0)</f>
        <v>0</v>
      </c>
      <c r="BJ1671" s="18" t="s">
        <v>82</v>
      </c>
      <c r="BK1671" s="228">
        <f>ROUND(I1671*H1671,2)</f>
        <v>0</v>
      </c>
      <c r="BL1671" s="18" t="s">
        <v>350</v>
      </c>
      <c r="BM1671" s="18" t="s">
        <v>2128</v>
      </c>
    </row>
    <row r="1672" spans="2:51" s="12" customFormat="1" ht="12">
      <c r="B1672" s="232"/>
      <c r="C1672" s="233"/>
      <c r="D1672" s="229" t="s">
        <v>232</v>
      </c>
      <c r="E1672" s="234" t="s">
        <v>21</v>
      </c>
      <c r="F1672" s="235" t="s">
        <v>2129</v>
      </c>
      <c r="G1672" s="233"/>
      <c r="H1672" s="234" t="s">
        <v>21</v>
      </c>
      <c r="I1672" s="236"/>
      <c r="J1672" s="233"/>
      <c r="K1672" s="233"/>
      <c r="L1672" s="237"/>
      <c r="M1672" s="238"/>
      <c r="N1672" s="239"/>
      <c r="O1672" s="239"/>
      <c r="P1672" s="239"/>
      <c r="Q1672" s="239"/>
      <c r="R1672" s="239"/>
      <c r="S1672" s="239"/>
      <c r="T1672" s="240"/>
      <c r="AT1672" s="241" t="s">
        <v>232</v>
      </c>
      <c r="AU1672" s="241" t="s">
        <v>84</v>
      </c>
      <c r="AV1672" s="12" t="s">
        <v>82</v>
      </c>
      <c r="AW1672" s="12" t="s">
        <v>35</v>
      </c>
      <c r="AX1672" s="12" t="s">
        <v>75</v>
      </c>
      <c r="AY1672" s="241" t="s">
        <v>221</v>
      </c>
    </row>
    <row r="1673" spans="2:51" s="13" customFormat="1" ht="12">
      <c r="B1673" s="242"/>
      <c r="C1673" s="243"/>
      <c r="D1673" s="229" t="s">
        <v>232</v>
      </c>
      <c r="E1673" s="244" t="s">
        <v>21</v>
      </c>
      <c r="F1673" s="245" t="s">
        <v>2130</v>
      </c>
      <c r="G1673" s="243"/>
      <c r="H1673" s="246">
        <v>106.545</v>
      </c>
      <c r="I1673" s="247"/>
      <c r="J1673" s="243"/>
      <c r="K1673" s="243"/>
      <c r="L1673" s="248"/>
      <c r="M1673" s="249"/>
      <c r="N1673" s="250"/>
      <c r="O1673" s="250"/>
      <c r="P1673" s="250"/>
      <c r="Q1673" s="250"/>
      <c r="R1673" s="250"/>
      <c r="S1673" s="250"/>
      <c r="T1673" s="251"/>
      <c r="AT1673" s="252" t="s">
        <v>232</v>
      </c>
      <c r="AU1673" s="252" t="s">
        <v>84</v>
      </c>
      <c r="AV1673" s="13" t="s">
        <v>84</v>
      </c>
      <c r="AW1673" s="13" t="s">
        <v>35</v>
      </c>
      <c r="AX1673" s="13" t="s">
        <v>75</v>
      </c>
      <c r="AY1673" s="252" t="s">
        <v>221</v>
      </c>
    </row>
    <row r="1674" spans="2:51" s="12" customFormat="1" ht="12">
      <c r="B1674" s="232"/>
      <c r="C1674" s="233"/>
      <c r="D1674" s="229" t="s">
        <v>232</v>
      </c>
      <c r="E1674" s="234" t="s">
        <v>21</v>
      </c>
      <c r="F1674" s="235" t="s">
        <v>2131</v>
      </c>
      <c r="G1674" s="233"/>
      <c r="H1674" s="234" t="s">
        <v>21</v>
      </c>
      <c r="I1674" s="236"/>
      <c r="J1674" s="233"/>
      <c r="K1674" s="233"/>
      <c r="L1674" s="237"/>
      <c r="M1674" s="238"/>
      <c r="N1674" s="239"/>
      <c r="O1674" s="239"/>
      <c r="P1674" s="239"/>
      <c r="Q1674" s="239"/>
      <c r="R1674" s="239"/>
      <c r="S1674" s="239"/>
      <c r="T1674" s="240"/>
      <c r="AT1674" s="241" t="s">
        <v>232</v>
      </c>
      <c r="AU1674" s="241" t="s">
        <v>84</v>
      </c>
      <c r="AV1674" s="12" t="s">
        <v>82</v>
      </c>
      <c r="AW1674" s="12" t="s">
        <v>35</v>
      </c>
      <c r="AX1674" s="12" t="s">
        <v>75</v>
      </c>
      <c r="AY1674" s="241" t="s">
        <v>221</v>
      </c>
    </row>
    <row r="1675" spans="2:51" s="13" customFormat="1" ht="12">
      <c r="B1675" s="242"/>
      <c r="C1675" s="243"/>
      <c r="D1675" s="229" t="s">
        <v>232</v>
      </c>
      <c r="E1675" s="244" t="s">
        <v>21</v>
      </c>
      <c r="F1675" s="245" t="s">
        <v>2132</v>
      </c>
      <c r="G1675" s="243"/>
      <c r="H1675" s="246">
        <v>196.972</v>
      </c>
      <c r="I1675" s="247"/>
      <c r="J1675" s="243"/>
      <c r="K1675" s="243"/>
      <c r="L1675" s="248"/>
      <c r="M1675" s="249"/>
      <c r="N1675" s="250"/>
      <c r="O1675" s="250"/>
      <c r="P1675" s="250"/>
      <c r="Q1675" s="250"/>
      <c r="R1675" s="250"/>
      <c r="S1675" s="250"/>
      <c r="T1675" s="251"/>
      <c r="AT1675" s="252" t="s">
        <v>232</v>
      </c>
      <c r="AU1675" s="252" t="s">
        <v>84</v>
      </c>
      <c r="AV1675" s="13" t="s">
        <v>84</v>
      </c>
      <c r="AW1675" s="13" t="s">
        <v>35</v>
      </c>
      <c r="AX1675" s="13" t="s">
        <v>75</v>
      </c>
      <c r="AY1675" s="252" t="s">
        <v>221</v>
      </c>
    </row>
    <row r="1676" spans="2:51" s="14" customFormat="1" ht="12">
      <c r="B1676" s="253"/>
      <c r="C1676" s="254"/>
      <c r="D1676" s="229" t="s">
        <v>232</v>
      </c>
      <c r="E1676" s="255" t="s">
        <v>21</v>
      </c>
      <c r="F1676" s="256" t="s">
        <v>235</v>
      </c>
      <c r="G1676" s="254"/>
      <c r="H1676" s="257">
        <v>303.517</v>
      </c>
      <c r="I1676" s="258"/>
      <c r="J1676" s="254"/>
      <c r="K1676" s="254"/>
      <c r="L1676" s="259"/>
      <c r="M1676" s="260"/>
      <c r="N1676" s="261"/>
      <c r="O1676" s="261"/>
      <c r="P1676" s="261"/>
      <c r="Q1676" s="261"/>
      <c r="R1676" s="261"/>
      <c r="S1676" s="261"/>
      <c r="T1676" s="262"/>
      <c r="AT1676" s="263" t="s">
        <v>232</v>
      </c>
      <c r="AU1676" s="263" t="s">
        <v>84</v>
      </c>
      <c r="AV1676" s="14" t="s">
        <v>228</v>
      </c>
      <c r="AW1676" s="14" t="s">
        <v>35</v>
      </c>
      <c r="AX1676" s="14" t="s">
        <v>82</v>
      </c>
      <c r="AY1676" s="263" t="s">
        <v>221</v>
      </c>
    </row>
    <row r="1677" spans="2:63" s="11" customFormat="1" ht="22.8" customHeight="1">
      <c r="B1677" s="201"/>
      <c r="C1677" s="202"/>
      <c r="D1677" s="203" t="s">
        <v>74</v>
      </c>
      <c r="E1677" s="215" t="s">
        <v>2133</v>
      </c>
      <c r="F1677" s="215" t="s">
        <v>2134</v>
      </c>
      <c r="G1677" s="202"/>
      <c r="H1677" s="202"/>
      <c r="I1677" s="205"/>
      <c r="J1677" s="216">
        <f>BK1677</f>
        <v>0</v>
      </c>
      <c r="K1677" s="202"/>
      <c r="L1677" s="207"/>
      <c r="M1677" s="208"/>
      <c r="N1677" s="209"/>
      <c r="O1677" s="209"/>
      <c r="P1677" s="210">
        <f>SUM(P1678:P1687)</f>
        <v>0</v>
      </c>
      <c r="Q1677" s="209"/>
      <c r="R1677" s="210">
        <f>SUM(R1678:R1687)</f>
        <v>0.07971</v>
      </c>
      <c r="S1677" s="209"/>
      <c r="T1677" s="211">
        <f>SUM(T1678:T1687)</f>
        <v>0</v>
      </c>
      <c r="AR1677" s="212" t="s">
        <v>84</v>
      </c>
      <c r="AT1677" s="213" t="s">
        <v>74</v>
      </c>
      <c r="AU1677" s="213" t="s">
        <v>82</v>
      </c>
      <c r="AY1677" s="212" t="s">
        <v>221</v>
      </c>
      <c r="BK1677" s="214">
        <f>SUM(BK1678:BK1687)</f>
        <v>0</v>
      </c>
    </row>
    <row r="1678" spans="2:65" s="1" customFormat="1" ht="16.5" customHeight="1">
      <c r="B1678" s="39"/>
      <c r="C1678" s="217" t="s">
        <v>2135</v>
      </c>
      <c r="D1678" s="217" t="s">
        <v>223</v>
      </c>
      <c r="E1678" s="218" t="s">
        <v>2136</v>
      </c>
      <c r="F1678" s="219" t="s">
        <v>2137</v>
      </c>
      <c r="G1678" s="220" t="s">
        <v>421</v>
      </c>
      <c r="H1678" s="221">
        <v>85</v>
      </c>
      <c r="I1678" s="222"/>
      <c r="J1678" s="223">
        <f>ROUND(I1678*H1678,2)</f>
        <v>0</v>
      </c>
      <c r="K1678" s="219" t="s">
        <v>227</v>
      </c>
      <c r="L1678" s="44"/>
      <c r="M1678" s="224" t="s">
        <v>21</v>
      </c>
      <c r="N1678" s="225" t="s">
        <v>46</v>
      </c>
      <c r="O1678" s="80"/>
      <c r="P1678" s="226">
        <f>O1678*H1678</f>
        <v>0</v>
      </c>
      <c r="Q1678" s="226">
        <v>0</v>
      </c>
      <c r="R1678" s="226">
        <f>Q1678*H1678</f>
        <v>0</v>
      </c>
      <c r="S1678" s="226">
        <v>0</v>
      </c>
      <c r="T1678" s="227">
        <f>S1678*H1678</f>
        <v>0</v>
      </c>
      <c r="AR1678" s="18" t="s">
        <v>350</v>
      </c>
      <c r="AT1678" s="18" t="s">
        <v>223</v>
      </c>
      <c r="AU1678" s="18" t="s">
        <v>84</v>
      </c>
      <c r="AY1678" s="18" t="s">
        <v>221</v>
      </c>
      <c r="BE1678" s="228">
        <f>IF(N1678="základní",J1678,0)</f>
        <v>0</v>
      </c>
      <c r="BF1678" s="228">
        <f>IF(N1678="snížená",J1678,0)</f>
        <v>0</v>
      </c>
      <c r="BG1678" s="228">
        <f>IF(N1678="zákl. přenesená",J1678,0)</f>
        <v>0</v>
      </c>
      <c r="BH1678" s="228">
        <f>IF(N1678="sníž. přenesená",J1678,0)</f>
        <v>0</v>
      </c>
      <c r="BI1678" s="228">
        <f>IF(N1678="nulová",J1678,0)</f>
        <v>0</v>
      </c>
      <c r="BJ1678" s="18" t="s">
        <v>82</v>
      </c>
      <c r="BK1678" s="228">
        <f>ROUND(I1678*H1678,2)</f>
        <v>0</v>
      </c>
      <c r="BL1678" s="18" t="s">
        <v>350</v>
      </c>
      <c r="BM1678" s="18" t="s">
        <v>2138</v>
      </c>
    </row>
    <row r="1679" spans="2:47" s="1" customFormat="1" ht="12">
      <c r="B1679" s="39"/>
      <c r="C1679" s="40"/>
      <c r="D1679" s="229" t="s">
        <v>230</v>
      </c>
      <c r="E1679" s="40"/>
      <c r="F1679" s="230" t="s">
        <v>2139</v>
      </c>
      <c r="G1679" s="40"/>
      <c r="H1679" s="40"/>
      <c r="I1679" s="144"/>
      <c r="J1679" s="40"/>
      <c r="K1679" s="40"/>
      <c r="L1679" s="44"/>
      <c r="M1679" s="231"/>
      <c r="N1679" s="80"/>
      <c r="O1679" s="80"/>
      <c r="P1679" s="80"/>
      <c r="Q1679" s="80"/>
      <c r="R1679" s="80"/>
      <c r="S1679" s="80"/>
      <c r="T1679" s="81"/>
      <c r="AT1679" s="18" t="s">
        <v>230</v>
      </c>
      <c r="AU1679" s="18" t="s">
        <v>84</v>
      </c>
    </row>
    <row r="1680" spans="2:65" s="1" customFormat="1" ht="16.5" customHeight="1">
      <c r="B1680" s="39"/>
      <c r="C1680" s="275" t="s">
        <v>2140</v>
      </c>
      <c r="D1680" s="275" t="s">
        <v>426</v>
      </c>
      <c r="E1680" s="276" t="s">
        <v>2141</v>
      </c>
      <c r="F1680" s="277" t="s">
        <v>2142</v>
      </c>
      <c r="G1680" s="278" t="s">
        <v>421</v>
      </c>
      <c r="H1680" s="279">
        <v>1</v>
      </c>
      <c r="I1680" s="280"/>
      <c r="J1680" s="281">
        <f>ROUND(I1680*H1680,2)</f>
        <v>0</v>
      </c>
      <c r="K1680" s="277" t="s">
        <v>227</v>
      </c>
      <c r="L1680" s="282"/>
      <c r="M1680" s="283" t="s">
        <v>21</v>
      </c>
      <c r="N1680" s="284" t="s">
        <v>46</v>
      </c>
      <c r="O1680" s="80"/>
      <c r="P1680" s="226">
        <f>O1680*H1680</f>
        <v>0</v>
      </c>
      <c r="Q1680" s="226">
        <v>0.00029</v>
      </c>
      <c r="R1680" s="226">
        <f>Q1680*H1680</f>
        <v>0.00029</v>
      </c>
      <c r="S1680" s="226">
        <v>0</v>
      </c>
      <c r="T1680" s="227">
        <f>S1680*H1680</f>
        <v>0</v>
      </c>
      <c r="AR1680" s="18" t="s">
        <v>460</v>
      </c>
      <c r="AT1680" s="18" t="s">
        <v>426</v>
      </c>
      <c r="AU1680" s="18" t="s">
        <v>84</v>
      </c>
      <c r="AY1680" s="18" t="s">
        <v>221</v>
      </c>
      <c r="BE1680" s="228">
        <f>IF(N1680="základní",J1680,0)</f>
        <v>0</v>
      </c>
      <c r="BF1680" s="228">
        <f>IF(N1680="snížená",J1680,0)</f>
        <v>0</v>
      </c>
      <c r="BG1680" s="228">
        <f>IF(N1680="zákl. přenesená",J1680,0)</f>
        <v>0</v>
      </c>
      <c r="BH1680" s="228">
        <f>IF(N1680="sníž. přenesená",J1680,0)</f>
        <v>0</v>
      </c>
      <c r="BI1680" s="228">
        <f>IF(N1680="nulová",J1680,0)</f>
        <v>0</v>
      </c>
      <c r="BJ1680" s="18" t="s">
        <v>82</v>
      </c>
      <c r="BK1680" s="228">
        <f>ROUND(I1680*H1680,2)</f>
        <v>0</v>
      </c>
      <c r="BL1680" s="18" t="s">
        <v>350</v>
      </c>
      <c r="BM1680" s="18" t="s">
        <v>2143</v>
      </c>
    </row>
    <row r="1681" spans="2:65" s="1" customFormat="1" ht="16.5" customHeight="1">
      <c r="B1681" s="39"/>
      <c r="C1681" s="275" t="s">
        <v>2144</v>
      </c>
      <c r="D1681" s="275" t="s">
        <v>426</v>
      </c>
      <c r="E1681" s="276" t="s">
        <v>2145</v>
      </c>
      <c r="F1681" s="277" t="s">
        <v>2146</v>
      </c>
      <c r="G1681" s="278" t="s">
        <v>421</v>
      </c>
      <c r="H1681" s="279">
        <v>24</v>
      </c>
      <c r="I1681" s="280"/>
      <c r="J1681" s="281">
        <f>ROUND(I1681*H1681,2)</f>
        <v>0</v>
      </c>
      <c r="K1681" s="277" t="s">
        <v>227</v>
      </c>
      <c r="L1681" s="282"/>
      <c r="M1681" s="283" t="s">
        <v>21</v>
      </c>
      <c r="N1681" s="284" t="s">
        <v>46</v>
      </c>
      <c r="O1681" s="80"/>
      <c r="P1681" s="226">
        <f>O1681*H1681</f>
        <v>0</v>
      </c>
      <c r="Q1681" s="226">
        <v>0.00037</v>
      </c>
      <c r="R1681" s="226">
        <f>Q1681*H1681</f>
        <v>0.008879999999999999</v>
      </c>
      <c r="S1681" s="226">
        <v>0</v>
      </c>
      <c r="T1681" s="227">
        <f>S1681*H1681</f>
        <v>0</v>
      </c>
      <c r="AR1681" s="18" t="s">
        <v>460</v>
      </c>
      <c r="AT1681" s="18" t="s">
        <v>426</v>
      </c>
      <c r="AU1681" s="18" t="s">
        <v>84</v>
      </c>
      <c r="AY1681" s="18" t="s">
        <v>221</v>
      </c>
      <c r="BE1681" s="228">
        <f>IF(N1681="základní",J1681,0)</f>
        <v>0</v>
      </c>
      <c r="BF1681" s="228">
        <f>IF(N1681="snížená",J1681,0)</f>
        <v>0</v>
      </c>
      <c r="BG1681" s="228">
        <f>IF(N1681="zákl. přenesená",J1681,0)</f>
        <v>0</v>
      </c>
      <c r="BH1681" s="228">
        <f>IF(N1681="sníž. přenesená",J1681,0)</f>
        <v>0</v>
      </c>
      <c r="BI1681" s="228">
        <f>IF(N1681="nulová",J1681,0)</f>
        <v>0</v>
      </c>
      <c r="BJ1681" s="18" t="s">
        <v>82</v>
      </c>
      <c r="BK1681" s="228">
        <f>ROUND(I1681*H1681,2)</f>
        <v>0</v>
      </c>
      <c r="BL1681" s="18" t="s">
        <v>350</v>
      </c>
      <c r="BM1681" s="18" t="s">
        <v>2147</v>
      </c>
    </row>
    <row r="1682" spans="2:65" s="1" customFormat="1" ht="16.5" customHeight="1">
      <c r="B1682" s="39"/>
      <c r="C1682" s="275" t="s">
        <v>2148</v>
      </c>
      <c r="D1682" s="275" t="s">
        <v>426</v>
      </c>
      <c r="E1682" s="276" t="s">
        <v>2149</v>
      </c>
      <c r="F1682" s="277" t="s">
        <v>2150</v>
      </c>
      <c r="G1682" s="278" t="s">
        <v>421</v>
      </c>
      <c r="H1682" s="279">
        <v>1</v>
      </c>
      <c r="I1682" s="280"/>
      <c r="J1682" s="281">
        <f>ROUND(I1682*H1682,2)</f>
        <v>0</v>
      </c>
      <c r="K1682" s="277" t="s">
        <v>365</v>
      </c>
      <c r="L1682" s="282"/>
      <c r="M1682" s="283" t="s">
        <v>21</v>
      </c>
      <c r="N1682" s="284" t="s">
        <v>46</v>
      </c>
      <c r="O1682" s="80"/>
      <c r="P1682" s="226">
        <f>O1682*H1682</f>
        <v>0</v>
      </c>
      <c r="Q1682" s="226">
        <v>0.00037</v>
      </c>
      <c r="R1682" s="226">
        <f>Q1682*H1682</f>
        <v>0.00037</v>
      </c>
      <c r="S1682" s="226">
        <v>0</v>
      </c>
      <c r="T1682" s="227">
        <f>S1682*H1682</f>
        <v>0</v>
      </c>
      <c r="AR1682" s="18" t="s">
        <v>460</v>
      </c>
      <c r="AT1682" s="18" t="s">
        <v>426</v>
      </c>
      <c r="AU1682" s="18" t="s">
        <v>84</v>
      </c>
      <c r="AY1682" s="18" t="s">
        <v>221</v>
      </c>
      <c r="BE1682" s="228">
        <f>IF(N1682="základní",J1682,0)</f>
        <v>0</v>
      </c>
      <c r="BF1682" s="228">
        <f>IF(N1682="snížená",J1682,0)</f>
        <v>0</v>
      </c>
      <c r="BG1682" s="228">
        <f>IF(N1682="zákl. přenesená",J1682,0)</f>
        <v>0</v>
      </c>
      <c r="BH1682" s="228">
        <f>IF(N1682="sníž. přenesená",J1682,0)</f>
        <v>0</v>
      </c>
      <c r="BI1682" s="228">
        <f>IF(N1682="nulová",J1682,0)</f>
        <v>0</v>
      </c>
      <c r="BJ1682" s="18" t="s">
        <v>82</v>
      </c>
      <c r="BK1682" s="228">
        <f>ROUND(I1682*H1682,2)</f>
        <v>0</v>
      </c>
      <c r="BL1682" s="18" t="s">
        <v>350</v>
      </c>
      <c r="BM1682" s="18" t="s">
        <v>2151</v>
      </c>
    </row>
    <row r="1683" spans="2:65" s="1" customFormat="1" ht="16.5" customHeight="1">
      <c r="B1683" s="39"/>
      <c r="C1683" s="275" t="s">
        <v>2152</v>
      </c>
      <c r="D1683" s="275" t="s">
        <v>426</v>
      </c>
      <c r="E1683" s="276" t="s">
        <v>2153</v>
      </c>
      <c r="F1683" s="277" t="s">
        <v>2154</v>
      </c>
      <c r="G1683" s="278" t="s">
        <v>421</v>
      </c>
      <c r="H1683" s="279">
        <v>39</v>
      </c>
      <c r="I1683" s="280"/>
      <c r="J1683" s="281">
        <f>ROUND(I1683*H1683,2)</f>
        <v>0</v>
      </c>
      <c r="K1683" s="277" t="s">
        <v>227</v>
      </c>
      <c r="L1683" s="282"/>
      <c r="M1683" s="283" t="s">
        <v>21</v>
      </c>
      <c r="N1683" s="284" t="s">
        <v>46</v>
      </c>
      <c r="O1683" s="80"/>
      <c r="P1683" s="226">
        <f>O1683*H1683</f>
        <v>0</v>
      </c>
      <c r="Q1683" s="226">
        <v>0.00043</v>
      </c>
      <c r="R1683" s="226">
        <f>Q1683*H1683</f>
        <v>0.01677</v>
      </c>
      <c r="S1683" s="226">
        <v>0</v>
      </c>
      <c r="T1683" s="227">
        <f>S1683*H1683</f>
        <v>0</v>
      </c>
      <c r="AR1683" s="18" t="s">
        <v>460</v>
      </c>
      <c r="AT1683" s="18" t="s">
        <v>426</v>
      </c>
      <c r="AU1683" s="18" t="s">
        <v>84</v>
      </c>
      <c r="AY1683" s="18" t="s">
        <v>221</v>
      </c>
      <c r="BE1683" s="228">
        <f>IF(N1683="základní",J1683,0)</f>
        <v>0</v>
      </c>
      <c r="BF1683" s="228">
        <f>IF(N1683="snížená",J1683,0)</f>
        <v>0</v>
      </c>
      <c r="BG1683" s="228">
        <f>IF(N1683="zákl. přenesená",J1683,0)</f>
        <v>0</v>
      </c>
      <c r="BH1683" s="228">
        <f>IF(N1683="sníž. přenesená",J1683,0)</f>
        <v>0</v>
      </c>
      <c r="BI1683" s="228">
        <f>IF(N1683="nulová",J1683,0)</f>
        <v>0</v>
      </c>
      <c r="BJ1683" s="18" t="s">
        <v>82</v>
      </c>
      <c r="BK1683" s="228">
        <f>ROUND(I1683*H1683,2)</f>
        <v>0</v>
      </c>
      <c r="BL1683" s="18" t="s">
        <v>350</v>
      </c>
      <c r="BM1683" s="18" t="s">
        <v>2155</v>
      </c>
    </row>
    <row r="1684" spans="2:65" s="1" customFormat="1" ht="16.5" customHeight="1">
      <c r="B1684" s="39"/>
      <c r="C1684" s="275" t="s">
        <v>2156</v>
      </c>
      <c r="D1684" s="275" t="s">
        <v>426</v>
      </c>
      <c r="E1684" s="276" t="s">
        <v>2157</v>
      </c>
      <c r="F1684" s="277" t="s">
        <v>2158</v>
      </c>
      <c r="G1684" s="278" t="s">
        <v>421</v>
      </c>
      <c r="H1684" s="279">
        <v>20</v>
      </c>
      <c r="I1684" s="280"/>
      <c r="J1684" s="281">
        <f>ROUND(I1684*H1684,2)</f>
        <v>0</v>
      </c>
      <c r="K1684" s="277" t="s">
        <v>227</v>
      </c>
      <c r="L1684" s="282"/>
      <c r="M1684" s="283" t="s">
        <v>21</v>
      </c>
      <c r="N1684" s="284" t="s">
        <v>46</v>
      </c>
      <c r="O1684" s="80"/>
      <c r="P1684" s="226">
        <f>O1684*H1684</f>
        <v>0</v>
      </c>
      <c r="Q1684" s="226">
        <v>0.00046</v>
      </c>
      <c r="R1684" s="226">
        <f>Q1684*H1684</f>
        <v>0.0092</v>
      </c>
      <c r="S1684" s="226">
        <v>0</v>
      </c>
      <c r="T1684" s="227">
        <f>S1684*H1684</f>
        <v>0</v>
      </c>
      <c r="AR1684" s="18" t="s">
        <v>460</v>
      </c>
      <c r="AT1684" s="18" t="s">
        <v>426</v>
      </c>
      <c r="AU1684" s="18" t="s">
        <v>84</v>
      </c>
      <c r="AY1684" s="18" t="s">
        <v>221</v>
      </c>
      <c r="BE1684" s="228">
        <f>IF(N1684="základní",J1684,0)</f>
        <v>0</v>
      </c>
      <c r="BF1684" s="228">
        <f>IF(N1684="snížená",J1684,0)</f>
        <v>0</v>
      </c>
      <c r="BG1684" s="228">
        <f>IF(N1684="zákl. přenesená",J1684,0)</f>
        <v>0</v>
      </c>
      <c r="BH1684" s="228">
        <f>IF(N1684="sníž. přenesená",J1684,0)</f>
        <v>0</v>
      </c>
      <c r="BI1684" s="228">
        <f>IF(N1684="nulová",J1684,0)</f>
        <v>0</v>
      </c>
      <c r="BJ1684" s="18" t="s">
        <v>82</v>
      </c>
      <c r="BK1684" s="228">
        <f>ROUND(I1684*H1684,2)</f>
        <v>0</v>
      </c>
      <c r="BL1684" s="18" t="s">
        <v>350</v>
      </c>
      <c r="BM1684" s="18" t="s">
        <v>2159</v>
      </c>
    </row>
    <row r="1685" spans="2:65" s="1" customFormat="1" ht="16.5" customHeight="1">
      <c r="B1685" s="39"/>
      <c r="C1685" s="275" t="s">
        <v>2160</v>
      </c>
      <c r="D1685" s="275" t="s">
        <v>426</v>
      </c>
      <c r="E1685" s="276" t="s">
        <v>2161</v>
      </c>
      <c r="F1685" s="277" t="s">
        <v>2162</v>
      </c>
      <c r="G1685" s="278" t="s">
        <v>421</v>
      </c>
      <c r="H1685" s="279">
        <v>85</v>
      </c>
      <c r="I1685" s="280"/>
      <c r="J1685" s="281">
        <f>ROUND(I1685*H1685,2)</f>
        <v>0</v>
      </c>
      <c r="K1685" s="277" t="s">
        <v>227</v>
      </c>
      <c r="L1685" s="282"/>
      <c r="M1685" s="283" t="s">
        <v>21</v>
      </c>
      <c r="N1685" s="284" t="s">
        <v>46</v>
      </c>
      <c r="O1685" s="80"/>
      <c r="P1685" s="226">
        <f>O1685*H1685</f>
        <v>0</v>
      </c>
      <c r="Q1685" s="226">
        <v>0.00052</v>
      </c>
      <c r="R1685" s="226">
        <f>Q1685*H1685</f>
        <v>0.044199999999999996</v>
      </c>
      <c r="S1685" s="226">
        <v>0</v>
      </c>
      <c r="T1685" s="227">
        <f>S1685*H1685</f>
        <v>0</v>
      </c>
      <c r="AR1685" s="18" t="s">
        <v>460</v>
      </c>
      <c r="AT1685" s="18" t="s">
        <v>426</v>
      </c>
      <c r="AU1685" s="18" t="s">
        <v>84</v>
      </c>
      <c r="AY1685" s="18" t="s">
        <v>221</v>
      </c>
      <c r="BE1685" s="228">
        <f>IF(N1685="základní",J1685,0)</f>
        <v>0</v>
      </c>
      <c r="BF1685" s="228">
        <f>IF(N1685="snížená",J1685,0)</f>
        <v>0</v>
      </c>
      <c r="BG1685" s="228">
        <f>IF(N1685="zákl. přenesená",J1685,0)</f>
        <v>0</v>
      </c>
      <c r="BH1685" s="228">
        <f>IF(N1685="sníž. přenesená",J1685,0)</f>
        <v>0</v>
      </c>
      <c r="BI1685" s="228">
        <f>IF(N1685="nulová",J1685,0)</f>
        <v>0</v>
      </c>
      <c r="BJ1685" s="18" t="s">
        <v>82</v>
      </c>
      <c r="BK1685" s="228">
        <f>ROUND(I1685*H1685,2)</f>
        <v>0</v>
      </c>
      <c r="BL1685" s="18" t="s">
        <v>350</v>
      </c>
      <c r="BM1685" s="18" t="s">
        <v>2163</v>
      </c>
    </row>
    <row r="1686" spans="2:65" s="1" customFormat="1" ht="22.5" customHeight="1">
      <c r="B1686" s="39"/>
      <c r="C1686" s="217" t="s">
        <v>2164</v>
      </c>
      <c r="D1686" s="217" t="s">
        <v>223</v>
      </c>
      <c r="E1686" s="218" t="s">
        <v>2165</v>
      </c>
      <c r="F1686" s="219" t="s">
        <v>2166</v>
      </c>
      <c r="G1686" s="220" t="s">
        <v>295</v>
      </c>
      <c r="H1686" s="221">
        <v>0.08</v>
      </c>
      <c r="I1686" s="222"/>
      <c r="J1686" s="223">
        <f>ROUND(I1686*H1686,2)</f>
        <v>0</v>
      </c>
      <c r="K1686" s="219" t="s">
        <v>227</v>
      </c>
      <c r="L1686" s="44"/>
      <c r="M1686" s="224" t="s">
        <v>21</v>
      </c>
      <c r="N1686" s="225" t="s">
        <v>46</v>
      </c>
      <c r="O1686" s="80"/>
      <c r="P1686" s="226">
        <f>O1686*H1686</f>
        <v>0</v>
      </c>
      <c r="Q1686" s="226">
        <v>0</v>
      </c>
      <c r="R1686" s="226">
        <f>Q1686*H1686</f>
        <v>0</v>
      </c>
      <c r="S1686" s="226">
        <v>0</v>
      </c>
      <c r="T1686" s="227">
        <f>S1686*H1686</f>
        <v>0</v>
      </c>
      <c r="AR1686" s="18" t="s">
        <v>350</v>
      </c>
      <c r="AT1686" s="18" t="s">
        <v>223</v>
      </c>
      <c r="AU1686" s="18" t="s">
        <v>84</v>
      </c>
      <c r="AY1686" s="18" t="s">
        <v>221</v>
      </c>
      <c r="BE1686" s="228">
        <f>IF(N1686="základní",J1686,0)</f>
        <v>0</v>
      </c>
      <c r="BF1686" s="228">
        <f>IF(N1686="snížená",J1686,0)</f>
        <v>0</v>
      </c>
      <c r="BG1686" s="228">
        <f>IF(N1686="zákl. přenesená",J1686,0)</f>
        <v>0</v>
      </c>
      <c r="BH1686" s="228">
        <f>IF(N1686="sníž. přenesená",J1686,0)</f>
        <v>0</v>
      </c>
      <c r="BI1686" s="228">
        <f>IF(N1686="nulová",J1686,0)</f>
        <v>0</v>
      </c>
      <c r="BJ1686" s="18" t="s">
        <v>82</v>
      </c>
      <c r="BK1686" s="228">
        <f>ROUND(I1686*H1686,2)</f>
        <v>0</v>
      </c>
      <c r="BL1686" s="18" t="s">
        <v>350</v>
      </c>
      <c r="BM1686" s="18" t="s">
        <v>2167</v>
      </c>
    </row>
    <row r="1687" spans="2:47" s="1" customFormat="1" ht="12">
      <c r="B1687" s="39"/>
      <c r="C1687" s="40"/>
      <c r="D1687" s="229" t="s">
        <v>230</v>
      </c>
      <c r="E1687" s="40"/>
      <c r="F1687" s="230" t="s">
        <v>1844</v>
      </c>
      <c r="G1687" s="40"/>
      <c r="H1687" s="40"/>
      <c r="I1687" s="144"/>
      <c r="J1687" s="40"/>
      <c r="K1687" s="40"/>
      <c r="L1687" s="44"/>
      <c r="M1687" s="231"/>
      <c r="N1687" s="80"/>
      <c r="O1687" s="80"/>
      <c r="P1687" s="80"/>
      <c r="Q1687" s="80"/>
      <c r="R1687" s="80"/>
      <c r="S1687" s="80"/>
      <c r="T1687" s="81"/>
      <c r="AT1687" s="18" t="s">
        <v>230</v>
      </c>
      <c r="AU1687" s="18" t="s">
        <v>84</v>
      </c>
    </row>
    <row r="1688" spans="2:63" s="11" customFormat="1" ht="25.9" customHeight="1">
      <c r="B1688" s="201"/>
      <c r="C1688" s="202"/>
      <c r="D1688" s="203" t="s">
        <v>74</v>
      </c>
      <c r="E1688" s="204" t="s">
        <v>2168</v>
      </c>
      <c r="F1688" s="204" t="s">
        <v>2169</v>
      </c>
      <c r="G1688" s="202"/>
      <c r="H1688" s="202"/>
      <c r="I1688" s="205"/>
      <c r="J1688" s="206">
        <f>BK1688</f>
        <v>0</v>
      </c>
      <c r="K1688" s="202"/>
      <c r="L1688" s="207"/>
      <c r="M1688" s="208"/>
      <c r="N1688" s="209"/>
      <c r="O1688" s="209"/>
      <c r="P1688" s="210">
        <f>SUM(P1689:P1696)</f>
        <v>0</v>
      </c>
      <c r="Q1688" s="209"/>
      <c r="R1688" s="210">
        <f>SUM(R1689:R1696)</f>
        <v>0.5</v>
      </c>
      <c r="S1688" s="209"/>
      <c r="T1688" s="211">
        <f>SUM(T1689:T1696)</f>
        <v>0</v>
      </c>
      <c r="AR1688" s="212" t="s">
        <v>228</v>
      </c>
      <c r="AT1688" s="213" t="s">
        <v>74</v>
      </c>
      <c r="AU1688" s="213" t="s">
        <v>75</v>
      </c>
      <c r="AY1688" s="212" t="s">
        <v>221</v>
      </c>
      <c r="BK1688" s="214">
        <f>SUM(BK1689:BK1696)</f>
        <v>0</v>
      </c>
    </row>
    <row r="1689" spans="2:65" s="1" customFormat="1" ht="16.5" customHeight="1">
      <c r="B1689" s="39"/>
      <c r="C1689" s="217" t="s">
        <v>2170</v>
      </c>
      <c r="D1689" s="217" t="s">
        <v>223</v>
      </c>
      <c r="E1689" s="218" t="s">
        <v>2171</v>
      </c>
      <c r="F1689" s="219" t="s">
        <v>2172</v>
      </c>
      <c r="G1689" s="220" t="s">
        <v>2173</v>
      </c>
      <c r="H1689" s="221">
        <v>80</v>
      </c>
      <c r="I1689" s="222"/>
      <c r="J1689" s="223">
        <f>ROUND(I1689*H1689,2)</f>
        <v>0</v>
      </c>
      <c r="K1689" s="219" t="s">
        <v>227</v>
      </c>
      <c r="L1689" s="44"/>
      <c r="M1689" s="224" t="s">
        <v>21</v>
      </c>
      <c r="N1689" s="225" t="s">
        <v>46</v>
      </c>
      <c r="O1689" s="80"/>
      <c r="P1689" s="226">
        <f>O1689*H1689</f>
        <v>0</v>
      </c>
      <c r="Q1689" s="226">
        <v>0</v>
      </c>
      <c r="R1689" s="226">
        <f>Q1689*H1689</f>
        <v>0</v>
      </c>
      <c r="S1689" s="226">
        <v>0</v>
      </c>
      <c r="T1689" s="227">
        <f>S1689*H1689</f>
        <v>0</v>
      </c>
      <c r="AR1689" s="18" t="s">
        <v>2174</v>
      </c>
      <c r="AT1689" s="18" t="s">
        <v>223</v>
      </c>
      <c r="AU1689" s="18" t="s">
        <v>82</v>
      </c>
      <c r="AY1689" s="18" t="s">
        <v>221</v>
      </c>
      <c r="BE1689" s="228">
        <f>IF(N1689="základní",J1689,0)</f>
        <v>0</v>
      </c>
      <c r="BF1689" s="228">
        <f>IF(N1689="snížená",J1689,0)</f>
        <v>0</v>
      </c>
      <c r="BG1689" s="228">
        <f>IF(N1689="zákl. přenesená",J1689,0)</f>
        <v>0</v>
      </c>
      <c r="BH1689" s="228">
        <f>IF(N1689="sníž. přenesená",J1689,0)</f>
        <v>0</v>
      </c>
      <c r="BI1689" s="228">
        <f>IF(N1689="nulová",J1689,0)</f>
        <v>0</v>
      </c>
      <c r="BJ1689" s="18" t="s">
        <v>82</v>
      </c>
      <c r="BK1689" s="228">
        <f>ROUND(I1689*H1689,2)</f>
        <v>0</v>
      </c>
      <c r="BL1689" s="18" t="s">
        <v>2174</v>
      </c>
      <c r="BM1689" s="18" t="s">
        <v>2175</v>
      </c>
    </row>
    <row r="1690" spans="2:51" s="12" customFormat="1" ht="12">
      <c r="B1690" s="232"/>
      <c r="C1690" s="233"/>
      <c r="D1690" s="229" t="s">
        <v>232</v>
      </c>
      <c r="E1690" s="234" t="s">
        <v>21</v>
      </c>
      <c r="F1690" s="235" t="s">
        <v>2176</v>
      </c>
      <c r="G1690" s="233"/>
      <c r="H1690" s="234" t="s">
        <v>21</v>
      </c>
      <c r="I1690" s="236"/>
      <c r="J1690" s="233"/>
      <c r="K1690" s="233"/>
      <c r="L1690" s="237"/>
      <c r="M1690" s="238"/>
      <c r="N1690" s="239"/>
      <c r="O1690" s="239"/>
      <c r="P1690" s="239"/>
      <c r="Q1690" s="239"/>
      <c r="R1690" s="239"/>
      <c r="S1690" s="239"/>
      <c r="T1690" s="240"/>
      <c r="AT1690" s="241" t="s">
        <v>232</v>
      </c>
      <c r="AU1690" s="241" t="s">
        <v>82</v>
      </c>
      <c r="AV1690" s="12" t="s">
        <v>82</v>
      </c>
      <c r="AW1690" s="12" t="s">
        <v>35</v>
      </c>
      <c r="AX1690" s="12" t="s">
        <v>75</v>
      </c>
      <c r="AY1690" s="241" t="s">
        <v>221</v>
      </c>
    </row>
    <row r="1691" spans="2:51" s="12" customFormat="1" ht="12">
      <c r="B1691" s="232"/>
      <c r="C1691" s="233"/>
      <c r="D1691" s="229" t="s">
        <v>232</v>
      </c>
      <c r="E1691" s="234" t="s">
        <v>21</v>
      </c>
      <c r="F1691" s="235" t="s">
        <v>2177</v>
      </c>
      <c r="G1691" s="233"/>
      <c r="H1691" s="234" t="s">
        <v>21</v>
      </c>
      <c r="I1691" s="236"/>
      <c r="J1691" s="233"/>
      <c r="K1691" s="233"/>
      <c r="L1691" s="237"/>
      <c r="M1691" s="238"/>
      <c r="N1691" s="239"/>
      <c r="O1691" s="239"/>
      <c r="P1691" s="239"/>
      <c r="Q1691" s="239"/>
      <c r="R1691" s="239"/>
      <c r="S1691" s="239"/>
      <c r="T1691" s="240"/>
      <c r="AT1691" s="241" t="s">
        <v>232</v>
      </c>
      <c r="AU1691" s="241" t="s">
        <v>82</v>
      </c>
      <c r="AV1691" s="12" t="s">
        <v>82</v>
      </c>
      <c r="AW1691" s="12" t="s">
        <v>35</v>
      </c>
      <c r="AX1691" s="12" t="s">
        <v>75</v>
      </c>
      <c r="AY1691" s="241" t="s">
        <v>221</v>
      </c>
    </row>
    <row r="1692" spans="2:51" s="12" customFormat="1" ht="12">
      <c r="B1692" s="232"/>
      <c r="C1692" s="233"/>
      <c r="D1692" s="229" t="s">
        <v>232</v>
      </c>
      <c r="E1692" s="234" t="s">
        <v>21</v>
      </c>
      <c r="F1692" s="235" t="s">
        <v>2178</v>
      </c>
      <c r="G1692" s="233"/>
      <c r="H1692" s="234" t="s">
        <v>21</v>
      </c>
      <c r="I1692" s="236"/>
      <c r="J1692" s="233"/>
      <c r="K1692" s="233"/>
      <c r="L1692" s="237"/>
      <c r="M1692" s="238"/>
      <c r="N1692" s="239"/>
      <c r="O1692" s="239"/>
      <c r="P1692" s="239"/>
      <c r="Q1692" s="239"/>
      <c r="R1692" s="239"/>
      <c r="S1692" s="239"/>
      <c r="T1692" s="240"/>
      <c r="AT1692" s="241" t="s">
        <v>232</v>
      </c>
      <c r="AU1692" s="241" t="s">
        <v>82</v>
      </c>
      <c r="AV1692" s="12" t="s">
        <v>82</v>
      </c>
      <c r="AW1692" s="12" t="s">
        <v>35</v>
      </c>
      <c r="AX1692" s="12" t="s">
        <v>75</v>
      </c>
      <c r="AY1692" s="241" t="s">
        <v>221</v>
      </c>
    </row>
    <row r="1693" spans="2:51" s="12" customFormat="1" ht="12">
      <c r="B1693" s="232"/>
      <c r="C1693" s="233"/>
      <c r="D1693" s="229" t="s">
        <v>232</v>
      </c>
      <c r="E1693" s="234" t="s">
        <v>21</v>
      </c>
      <c r="F1693" s="235" t="s">
        <v>2179</v>
      </c>
      <c r="G1693" s="233"/>
      <c r="H1693" s="234" t="s">
        <v>21</v>
      </c>
      <c r="I1693" s="236"/>
      <c r="J1693" s="233"/>
      <c r="K1693" s="233"/>
      <c r="L1693" s="237"/>
      <c r="M1693" s="238"/>
      <c r="N1693" s="239"/>
      <c r="O1693" s="239"/>
      <c r="P1693" s="239"/>
      <c r="Q1693" s="239"/>
      <c r="R1693" s="239"/>
      <c r="S1693" s="239"/>
      <c r="T1693" s="240"/>
      <c r="AT1693" s="241" t="s">
        <v>232</v>
      </c>
      <c r="AU1693" s="241" t="s">
        <v>82</v>
      </c>
      <c r="AV1693" s="12" t="s">
        <v>82</v>
      </c>
      <c r="AW1693" s="12" t="s">
        <v>35</v>
      </c>
      <c r="AX1693" s="12" t="s">
        <v>75</v>
      </c>
      <c r="AY1693" s="241" t="s">
        <v>221</v>
      </c>
    </row>
    <row r="1694" spans="2:51" s="13" customFormat="1" ht="12">
      <c r="B1694" s="242"/>
      <c r="C1694" s="243"/>
      <c r="D1694" s="229" t="s">
        <v>232</v>
      </c>
      <c r="E1694" s="244" t="s">
        <v>21</v>
      </c>
      <c r="F1694" s="245" t="s">
        <v>790</v>
      </c>
      <c r="G1694" s="243"/>
      <c r="H1694" s="246">
        <v>80</v>
      </c>
      <c r="I1694" s="247"/>
      <c r="J1694" s="243"/>
      <c r="K1694" s="243"/>
      <c r="L1694" s="248"/>
      <c r="M1694" s="249"/>
      <c r="N1694" s="250"/>
      <c r="O1694" s="250"/>
      <c r="P1694" s="250"/>
      <c r="Q1694" s="250"/>
      <c r="R1694" s="250"/>
      <c r="S1694" s="250"/>
      <c r="T1694" s="251"/>
      <c r="AT1694" s="252" t="s">
        <v>232</v>
      </c>
      <c r="AU1694" s="252" t="s">
        <v>82</v>
      </c>
      <c r="AV1694" s="13" t="s">
        <v>84</v>
      </c>
      <c r="AW1694" s="13" t="s">
        <v>35</v>
      </c>
      <c r="AX1694" s="13" t="s">
        <v>75</v>
      </c>
      <c r="AY1694" s="252" t="s">
        <v>221</v>
      </c>
    </row>
    <row r="1695" spans="2:51" s="14" customFormat="1" ht="12">
      <c r="B1695" s="253"/>
      <c r="C1695" s="254"/>
      <c r="D1695" s="229" t="s">
        <v>232</v>
      </c>
      <c r="E1695" s="255" t="s">
        <v>21</v>
      </c>
      <c r="F1695" s="256" t="s">
        <v>235</v>
      </c>
      <c r="G1695" s="254"/>
      <c r="H1695" s="257">
        <v>80</v>
      </c>
      <c r="I1695" s="258"/>
      <c r="J1695" s="254"/>
      <c r="K1695" s="254"/>
      <c r="L1695" s="259"/>
      <c r="M1695" s="260"/>
      <c r="N1695" s="261"/>
      <c r="O1695" s="261"/>
      <c r="P1695" s="261"/>
      <c r="Q1695" s="261"/>
      <c r="R1695" s="261"/>
      <c r="S1695" s="261"/>
      <c r="T1695" s="262"/>
      <c r="AT1695" s="263" t="s">
        <v>232</v>
      </c>
      <c r="AU1695" s="263" t="s">
        <v>82</v>
      </c>
      <c r="AV1695" s="14" t="s">
        <v>228</v>
      </c>
      <c r="AW1695" s="14" t="s">
        <v>35</v>
      </c>
      <c r="AX1695" s="14" t="s">
        <v>82</v>
      </c>
      <c r="AY1695" s="263" t="s">
        <v>221</v>
      </c>
    </row>
    <row r="1696" spans="2:65" s="1" customFormat="1" ht="16.5" customHeight="1">
      <c r="B1696" s="39"/>
      <c r="C1696" s="275" t="s">
        <v>2180</v>
      </c>
      <c r="D1696" s="275" t="s">
        <v>426</v>
      </c>
      <c r="E1696" s="276" t="s">
        <v>2181</v>
      </c>
      <c r="F1696" s="277" t="s">
        <v>2182</v>
      </c>
      <c r="G1696" s="278" t="s">
        <v>903</v>
      </c>
      <c r="H1696" s="279">
        <v>1</v>
      </c>
      <c r="I1696" s="280"/>
      <c r="J1696" s="281">
        <f>ROUND(I1696*H1696,2)</f>
        <v>0</v>
      </c>
      <c r="K1696" s="277" t="s">
        <v>365</v>
      </c>
      <c r="L1696" s="282"/>
      <c r="M1696" s="285" t="s">
        <v>21</v>
      </c>
      <c r="N1696" s="286" t="s">
        <v>46</v>
      </c>
      <c r="O1696" s="287"/>
      <c r="P1696" s="288">
        <f>O1696*H1696</f>
        <v>0</v>
      </c>
      <c r="Q1696" s="288">
        <v>0.5</v>
      </c>
      <c r="R1696" s="288">
        <f>Q1696*H1696</f>
        <v>0.5</v>
      </c>
      <c r="S1696" s="288">
        <v>0</v>
      </c>
      <c r="T1696" s="289">
        <f>S1696*H1696</f>
        <v>0</v>
      </c>
      <c r="AR1696" s="18" t="s">
        <v>2174</v>
      </c>
      <c r="AT1696" s="18" t="s">
        <v>426</v>
      </c>
      <c r="AU1696" s="18" t="s">
        <v>82</v>
      </c>
      <c r="AY1696" s="18" t="s">
        <v>221</v>
      </c>
      <c r="BE1696" s="228">
        <f>IF(N1696="základní",J1696,0)</f>
        <v>0</v>
      </c>
      <c r="BF1696" s="228">
        <f>IF(N1696="snížená",J1696,0)</f>
        <v>0</v>
      </c>
      <c r="BG1696" s="228">
        <f>IF(N1696="zákl. přenesená",J1696,0)</f>
        <v>0</v>
      </c>
      <c r="BH1696" s="228">
        <f>IF(N1696="sníž. přenesená",J1696,0)</f>
        <v>0</v>
      </c>
      <c r="BI1696" s="228">
        <f>IF(N1696="nulová",J1696,0)</f>
        <v>0</v>
      </c>
      <c r="BJ1696" s="18" t="s">
        <v>82</v>
      </c>
      <c r="BK1696" s="228">
        <f>ROUND(I1696*H1696,2)</f>
        <v>0</v>
      </c>
      <c r="BL1696" s="18" t="s">
        <v>2174</v>
      </c>
      <c r="BM1696" s="18" t="s">
        <v>2183</v>
      </c>
    </row>
    <row r="1697" spans="2:12" s="1" customFormat="1" ht="6.95" customHeight="1">
      <c r="B1697" s="58"/>
      <c r="C1697" s="59"/>
      <c r="D1697" s="59"/>
      <c r="E1697" s="59"/>
      <c r="F1697" s="59"/>
      <c r="G1697" s="59"/>
      <c r="H1697" s="59"/>
      <c r="I1697" s="168"/>
      <c r="J1697" s="59"/>
      <c r="K1697" s="59"/>
      <c r="L1697" s="44"/>
    </row>
  </sheetData>
  <sheetProtection password="CC35" sheet="1" objects="1" scenarios="1" formatColumns="0" formatRows="0" autoFilter="0"/>
  <autoFilter ref="C112:K1696"/>
  <mergeCells count="12">
    <mergeCell ref="E7:H7"/>
    <mergeCell ref="E9:H9"/>
    <mergeCell ref="E11:H11"/>
    <mergeCell ref="E20:H20"/>
    <mergeCell ref="E29:H29"/>
    <mergeCell ref="E50:H50"/>
    <mergeCell ref="E52:H52"/>
    <mergeCell ref="E54:H54"/>
    <mergeCell ref="E101:H101"/>
    <mergeCell ref="E103:H103"/>
    <mergeCell ref="E105:H105"/>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0.xml><?xml version="1.0" encoding="utf-8"?>
<worksheet xmlns="http://schemas.openxmlformats.org/spreadsheetml/2006/main" xmlns:r="http://schemas.openxmlformats.org/officeDocument/2006/relationships">
  <sheetPr>
    <pageSetUpPr fitToPage="1"/>
  </sheetPr>
  <dimension ref="B2:BM97"/>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7"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8" t="s">
        <v>153</v>
      </c>
    </row>
    <row r="3" spans="2:46" ht="6.95" customHeight="1">
      <c r="B3" s="138"/>
      <c r="C3" s="139"/>
      <c r="D3" s="139"/>
      <c r="E3" s="139"/>
      <c r="F3" s="139"/>
      <c r="G3" s="139"/>
      <c r="H3" s="139"/>
      <c r="I3" s="140"/>
      <c r="J3" s="139"/>
      <c r="K3" s="139"/>
      <c r="L3" s="21"/>
      <c r="AT3" s="18" t="s">
        <v>84</v>
      </c>
    </row>
    <row r="4" spans="2:46" ht="24.95" customHeight="1">
      <c r="B4" s="21"/>
      <c r="D4" s="141" t="s">
        <v>169</v>
      </c>
      <c r="L4" s="21"/>
      <c r="M4" s="25" t="s">
        <v>10</v>
      </c>
      <c r="AT4" s="18" t="s">
        <v>4</v>
      </c>
    </row>
    <row r="5" spans="2:12" ht="6.95" customHeight="1">
      <c r="B5" s="21"/>
      <c r="L5" s="21"/>
    </row>
    <row r="6" spans="2:12" ht="12" customHeight="1">
      <c r="B6" s="21"/>
      <c r="D6" s="142" t="s">
        <v>16</v>
      </c>
      <c r="L6" s="21"/>
    </row>
    <row r="7" spans="2:12" ht="16.5" customHeight="1">
      <c r="B7" s="21"/>
      <c r="E7" s="143" t="str">
        <f>'Rekapitulace stavby'!K6</f>
        <v>Vestavba podkroví ZŠ Kmochova</v>
      </c>
      <c r="F7" s="142"/>
      <c r="G7" s="142"/>
      <c r="H7" s="142"/>
      <c r="L7" s="21"/>
    </row>
    <row r="8" spans="2:12" ht="12">
      <c r="B8" s="21"/>
      <c r="D8" s="142" t="s">
        <v>170</v>
      </c>
      <c r="L8" s="21"/>
    </row>
    <row r="9" spans="2:12" ht="16.5" customHeight="1">
      <c r="B9" s="21"/>
      <c r="E9" s="143" t="s">
        <v>171</v>
      </c>
      <c r="L9" s="21"/>
    </row>
    <row r="10" spans="2:12" ht="12" customHeight="1">
      <c r="B10" s="21"/>
      <c r="D10" s="142" t="s">
        <v>172</v>
      </c>
      <c r="L10" s="21"/>
    </row>
    <row r="11" spans="2:12" s="1" customFormat="1" ht="16.5" customHeight="1">
      <c r="B11" s="44"/>
      <c r="E11" s="142" t="s">
        <v>2797</v>
      </c>
      <c r="F11" s="1"/>
      <c r="G11" s="1"/>
      <c r="H11" s="1"/>
      <c r="I11" s="144"/>
      <c r="L11" s="44"/>
    </row>
    <row r="12" spans="2:12" s="1" customFormat="1" ht="12" customHeight="1">
      <c r="B12" s="44"/>
      <c r="D12" s="142" t="s">
        <v>2535</v>
      </c>
      <c r="I12" s="144"/>
      <c r="L12" s="44"/>
    </row>
    <row r="13" spans="2:12" s="1" customFormat="1" ht="36.95" customHeight="1">
      <c r="B13" s="44"/>
      <c r="E13" s="145" t="s">
        <v>2846</v>
      </c>
      <c r="F13" s="1"/>
      <c r="G13" s="1"/>
      <c r="H13" s="1"/>
      <c r="I13" s="144"/>
      <c r="L13" s="44"/>
    </row>
    <row r="14" spans="2:12" s="1" customFormat="1" ht="12">
      <c r="B14" s="44"/>
      <c r="I14" s="144"/>
      <c r="L14" s="44"/>
    </row>
    <row r="15" spans="2:12" s="1" customFormat="1" ht="12" customHeight="1">
      <c r="B15" s="44"/>
      <c r="D15" s="142" t="s">
        <v>18</v>
      </c>
      <c r="F15" s="18" t="s">
        <v>21</v>
      </c>
      <c r="I15" s="146" t="s">
        <v>20</v>
      </c>
      <c r="J15" s="18" t="s">
        <v>21</v>
      </c>
      <c r="L15" s="44"/>
    </row>
    <row r="16" spans="2:12" s="1" customFormat="1" ht="12" customHeight="1">
      <c r="B16" s="44"/>
      <c r="D16" s="142" t="s">
        <v>22</v>
      </c>
      <c r="F16" s="18" t="s">
        <v>23</v>
      </c>
      <c r="I16" s="146" t="s">
        <v>24</v>
      </c>
      <c r="J16" s="147" t="str">
        <f>'Rekapitulace stavby'!AN8</f>
        <v>8. 11. 2018</v>
      </c>
      <c r="L16" s="44"/>
    </row>
    <row r="17" spans="2:12" s="1" customFormat="1" ht="10.8" customHeight="1">
      <c r="B17" s="44"/>
      <c r="I17" s="144"/>
      <c r="L17" s="44"/>
    </row>
    <row r="18" spans="2:12" s="1" customFormat="1" ht="12" customHeight="1">
      <c r="B18" s="44"/>
      <c r="D18" s="142" t="s">
        <v>26</v>
      </c>
      <c r="I18" s="146" t="s">
        <v>27</v>
      </c>
      <c r="J18" s="18" t="s">
        <v>28</v>
      </c>
      <c r="L18" s="44"/>
    </row>
    <row r="19" spans="2:12" s="1" customFormat="1" ht="18" customHeight="1">
      <c r="B19" s="44"/>
      <c r="E19" s="18" t="s">
        <v>29</v>
      </c>
      <c r="I19" s="146" t="s">
        <v>30</v>
      </c>
      <c r="J19" s="18" t="s">
        <v>21</v>
      </c>
      <c r="L19" s="44"/>
    </row>
    <row r="20" spans="2:12" s="1" customFormat="1" ht="6.95" customHeight="1">
      <c r="B20" s="44"/>
      <c r="I20" s="144"/>
      <c r="L20" s="44"/>
    </row>
    <row r="21" spans="2:12" s="1" customFormat="1" ht="12" customHeight="1">
      <c r="B21" s="44"/>
      <c r="D21" s="142" t="s">
        <v>31</v>
      </c>
      <c r="I21" s="146" t="s">
        <v>27</v>
      </c>
      <c r="J21" s="34" t="str">
        <f>'Rekapitulace stavby'!AN13</f>
        <v>Vyplň údaj</v>
      </c>
      <c r="L21" s="44"/>
    </row>
    <row r="22" spans="2:12" s="1" customFormat="1" ht="18" customHeight="1">
      <c r="B22" s="44"/>
      <c r="E22" s="34" t="str">
        <f>'Rekapitulace stavby'!E14</f>
        <v>Vyplň údaj</v>
      </c>
      <c r="F22" s="18"/>
      <c r="G22" s="18"/>
      <c r="H22" s="18"/>
      <c r="I22" s="146" t="s">
        <v>30</v>
      </c>
      <c r="J22" s="34" t="str">
        <f>'Rekapitulace stavby'!AN14</f>
        <v>Vyplň údaj</v>
      </c>
      <c r="L22" s="44"/>
    </row>
    <row r="23" spans="2:12" s="1" customFormat="1" ht="6.95" customHeight="1">
      <c r="B23" s="44"/>
      <c r="I23" s="144"/>
      <c r="L23" s="44"/>
    </row>
    <row r="24" spans="2:12" s="1" customFormat="1" ht="12" customHeight="1">
      <c r="B24" s="44"/>
      <c r="D24" s="142" t="s">
        <v>33</v>
      </c>
      <c r="I24" s="146" t="s">
        <v>27</v>
      </c>
      <c r="J24" s="18" t="s">
        <v>21</v>
      </c>
      <c r="L24" s="44"/>
    </row>
    <row r="25" spans="2:12" s="1" customFormat="1" ht="18" customHeight="1">
      <c r="B25" s="44"/>
      <c r="E25" s="18" t="s">
        <v>34</v>
      </c>
      <c r="I25" s="146" t="s">
        <v>30</v>
      </c>
      <c r="J25" s="18" t="s">
        <v>21</v>
      </c>
      <c r="L25" s="44"/>
    </row>
    <row r="26" spans="2:12" s="1" customFormat="1" ht="6.95" customHeight="1">
      <c r="B26" s="44"/>
      <c r="I26" s="144"/>
      <c r="L26" s="44"/>
    </row>
    <row r="27" spans="2:12" s="1" customFormat="1" ht="12" customHeight="1">
      <c r="B27" s="44"/>
      <c r="D27" s="142" t="s">
        <v>36</v>
      </c>
      <c r="I27" s="146" t="s">
        <v>27</v>
      </c>
      <c r="J27" s="18" t="s">
        <v>37</v>
      </c>
      <c r="L27" s="44"/>
    </row>
    <row r="28" spans="2:12" s="1" customFormat="1" ht="18" customHeight="1">
      <c r="B28" s="44"/>
      <c r="E28" s="18" t="s">
        <v>38</v>
      </c>
      <c r="I28" s="146" t="s">
        <v>30</v>
      </c>
      <c r="J28" s="18" t="s">
        <v>21</v>
      </c>
      <c r="L28" s="44"/>
    </row>
    <row r="29" spans="2:12" s="1" customFormat="1" ht="6.95" customHeight="1">
      <c r="B29" s="44"/>
      <c r="I29" s="144"/>
      <c r="L29" s="44"/>
    </row>
    <row r="30" spans="2:12" s="1" customFormat="1" ht="12" customHeight="1">
      <c r="B30" s="44"/>
      <c r="D30" s="142" t="s">
        <v>39</v>
      </c>
      <c r="I30" s="144"/>
      <c r="L30" s="44"/>
    </row>
    <row r="31" spans="2:12" s="7" customFormat="1" ht="45" customHeight="1">
      <c r="B31" s="148"/>
      <c r="E31" s="149" t="s">
        <v>40</v>
      </c>
      <c r="F31" s="149"/>
      <c r="G31" s="149"/>
      <c r="H31" s="149"/>
      <c r="I31" s="150"/>
      <c r="L31" s="148"/>
    </row>
    <row r="32" spans="2:12" s="1" customFormat="1" ht="6.95" customHeight="1">
      <c r="B32" s="44"/>
      <c r="I32" s="144"/>
      <c r="L32" s="44"/>
    </row>
    <row r="33" spans="2:12" s="1" customFormat="1" ht="6.95" customHeight="1">
      <c r="B33" s="44"/>
      <c r="D33" s="72"/>
      <c r="E33" s="72"/>
      <c r="F33" s="72"/>
      <c r="G33" s="72"/>
      <c r="H33" s="72"/>
      <c r="I33" s="151"/>
      <c r="J33" s="72"/>
      <c r="K33" s="72"/>
      <c r="L33" s="44"/>
    </row>
    <row r="34" spans="2:12" s="1" customFormat="1" ht="25.4" customHeight="1">
      <c r="B34" s="44"/>
      <c r="D34" s="152" t="s">
        <v>41</v>
      </c>
      <c r="I34" s="144"/>
      <c r="J34" s="153">
        <f>ROUND(J91,2)</f>
        <v>0</v>
      </c>
      <c r="L34" s="44"/>
    </row>
    <row r="35" spans="2:12" s="1" customFormat="1" ht="6.95" customHeight="1">
      <c r="B35" s="44"/>
      <c r="D35" s="72"/>
      <c r="E35" s="72"/>
      <c r="F35" s="72"/>
      <c r="G35" s="72"/>
      <c r="H35" s="72"/>
      <c r="I35" s="151"/>
      <c r="J35" s="72"/>
      <c r="K35" s="72"/>
      <c r="L35" s="44"/>
    </row>
    <row r="36" spans="2:12" s="1" customFormat="1" ht="14.4" customHeight="1">
      <c r="B36" s="44"/>
      <c r="F36" s="154" t="s">
        <v>43</v>
      </c>
      <c r="I36" s="155" t="s">
        <v>42</v>
      </c>
      <c r="J36" s="154" t="s">
        <v>44</v>
      </c>
      <c r="L36" s="44"/>
    </row>
    <row r="37" spans="2:12" s="1" customFormat="1" ht="14.4" customHeight="1">
      <c r="B37" s="44"/>
      <c r="D37" s="142" t="s">
        <v>45</v>
      </c>
      <c r="E37" s="142" t="s">
        <v>46</v>
      </c>
      <c r="F37" s="156">
        <f>ROUND((SUM(BE91:BE96)),2)</f>
        <v>0</v>
      </c>
      <c r="I37" s="157">
        <v>0.21</v>
      </c>
      <c r="J37" s="156">
        <f>ROUND(((SUM(BE91:BE96))*I37),2)</f>
        <v>0</v>
      </c>
      <c r="L37" s="44"/>
    </row>
    <row r="38" spans="2:12" s="1" customFormat="1" ht="14.4" customHeight="1">
      <c r="B38" s="44"/>
      <c r="E38" s="142" t="s">
        <v>47</v>
      </c>
      <c r="F38" s="156">
        <f>ROUND((SUM(BF91:BF96)),2)</f>
        <v>0</v>
      </c>
      <c r="I38" s="157">
        <v>0.15</v>
      </c>
      <c r="J38" s="156">
        <f>ROUND(((SUM(BF91:BF96))*I38),2)</f>
        <v>0</v>
      </c>
      <c r="L38" s="44"/>
    </row>
    <row r="39" spans="2:12" s="1" customFormat="1" ht="14.4" customHeight="1" hidden="1">
      <c r="B39" s="44"/>
      <c r="E39" s="142" t="s">
        <v>48</v>
      </c>
      <c r="F39" s="156">
        <f>ROUND((SUM(BG91:BG96)),2)</f>
        <v>0</v>
      </c>
      <c r="I39" s="157">
        <v>0.21</v>
      </c>
      <c r="J39" s="156">
        <f>0</f>
        <v>0</v>
      </c>
      <c r="L39" s="44"/>
    </row>
    <row r="40" spans="2:12" s="1" customFormat="1" ht="14.4" customHeight="1" hidden="1">
      <c r="B40" s="44"/>
      <c r="E40" s="142" t="s">
        <v>49</v>
      </c>
      <c r="F40" s="156">
        <f>ROUND((SUM(BH91:BH96)),2)</f>
        <v>0</v>
      </c>
      <c r="I40" s="157">
        <v>0.15</v>
      </c>
      <c r="J40" s="156">
        <f>0</f>
        <v>0</v>
      </c>
      <c r="L40" s="44"/>
    </row>
    <row r="41" spans="2:12" s="1" customFormat="1" ht="14.4" customHeight="1" hidden="1">
      <c r="B41" s="44"/>
      <c r="E41" s="142" t="s">
        <v>50</v>
      </c>
      <c r="F41" s="156">
        <f>ROUND((SUM(BI91:BI96)),2)</f>
        <v>0</v>
      </c>
      <c r="I41" s="157">
        <v>0</v>
      </c>
      <c r="J41" s="156">
        <f>0</f>
        <v>0</v>
      </c>
      <c r="L41" s="44"/>
    </row>
    <row r="42" spans="2:12" s="1" customFormat="1" ht="6.95" customHeight="1">
      <c r="B42" s="44"/>
      <c r="I42" s="144"/>
      <c r="L42" s="44"/>
    </row>
    <row r="43" spans="2:12" s="1" customFormat="1" ht="25.4" customHeight="1">
      <c r="B43" s="44"/>
      <c r="C43" s="158"/>
      <c r="D43" s="159" t="s">
        <v>51</v>
      </c>
      <c r="E43" s="160"/>
      <c r="F43" s="160"/>
      <c r="G43" s="161" t="s">
        <v>52</v>
      </c>
      <c r="H43" s="162" t="s">
        <v>53</v>
      </c>
      <c r="I43" s="163"/>
      <c r="J43" s="164">
        <f>SUM(J34:J41)</f>
        <v>0</v>
      </c>
      <c r="K43" s="165"/>
      <c r="L43" s="44"/>
    </row>
    <row r="44" spans="2:12" s="1" customFormat="1" ht="14.4" customHeight="1">
      <c r="B44" s="166"/>
      <c r="C44" s="167"/>
      <c r="D44" s="167"/>
      <c r="E44" s="167"/>
      <c r="F44" s="167"/>
      <c r="G44" s="167"/>
      <c r="H44" s="167"/>
      <c r="I44" s="168"/>
      <c r="J44" s="167"/>
      <c r="K44" s="167"/>
      <c r="L44" s="44"/>
    </row>
    <row r="48" spans="2:12" s="1" customFormat="1" ht="6.95" customHeight="1">
      <c r="B48" s="169"/>
      <c r="C48" s="170"/>
      <c r="D48" s="170"/>
      <c r="E48" s="170"/>
      <c r="F48" s="170"/>
      <c r="G48" s="170"/>
      <c r="H48" s="170"/>
      <c r="I48" s="171"/>
      <c r="J48" s="170"/>
      <c r="K48" s="170"/>
      <c r="L48" s="44"/>
    </row>
    <row r="49" spans="2:12" s="1" customFormat="1" ht="24.95" customHeight="1">
      <c r="B49" s="39"/>
      <c r="C49" s="24" t="s">
        <v>174</v>
      </c>
      <c r="D49" s="40"/>
      <c r="E49" s="40"/>
      <c r="F49" s="40"/>
      <c r="G49" s="40"/>
      <c r="H49" s="40"/>
      <c r="I49" s="144"/>
      <c r="J49" s="40"/>
      <c r="K49" s="40"/>
      <c r="L49" s="44"/>
    </row>
    <row r="50" spans="2:12" s="1" customFormat="1" ht="6.95" customHeight="1">
      <c r="B50" s="39"/>
      <c r="C50" s="40"/>
      <c r="D50" s="40"/>
      <c r="E50" s="40"/>
      <c r="F50" s="40"/>
      <c r="G50" s="40"/>
      <c r="H50" s="40"/>
      <c r="I50" s="144"/>
      <c r="J50" s="40"/>
      <c r="K50" s="40"/>
      <c r="L50" s="44"/>
    </row>
    <row r="51" spans="2:12" s="1" customFormat="1" ht="12" customHeight="1">
      <c r="B51" s="39"/>
      <c r="C51" s="33" t="s">
        <v>16</v>
      </c>
      <c r="D51" s="40"/>
      <c r="E51" s="40"/>
      <c r="F51" s="40"/>
      <c r="G51" s="40"/>
      <c r="H51" s="40"/>
      <c r="I51" s="144"/>
      <c r="J51" s="40"/>
      <c r="K51" s="40"/>
      <c r="L51" s="44"/>
    </row>
    <row r="52" spans="2:12" s="1" customFormat="1" ht="16.5" customHeight="1">
      <c r="B52" s="39"/>
      <c r="C52" s="40"/>
      <c r="D52" s="40"/>
      <c r="E52" s="172" t="str">
        <f>E7</f>
        <v>Vestavba podkroví ZŠ Kmochova</v>
      </c>
      <c r="F52" s="33"/>
      <c r="G52" s="33"/>
      <c r="H52" s="33"/>
      <c r="I52" s="144"/>
      <c r="J52" s="40"/>
      <c r="K52" s="40"/>
      <c r="L52" s="44"/>
    </row>
    <row r="53" spans="2:12" ht="12" customHeight="1">
      <c r="B53" s="22"/>
      <c r="C53" s="33" t="s">
        <v>170</v>
      </c>
      <c r="D53" s="23"/>
      <c r="E53" s="23"/>
      <c r="F53" s="23"/>
      <c r="G53" s="23"/>
      <c r="H53" s="23"/>
      <c r="I53" s="137"/>
      <c r="J53" s="23"/>
      <c r="K53" s="23"/>
      <c r="L53" s="21"/>
    </row>
    <row r="54" spans="2:12" ht="16.5" customHeight="1">
      <c r="B54" s="22"/>
      <c r="C54" s="23"/>
      <c r="D54" s="23"/>
      <c r="E54" s="172" t="s">
        <v>171</v>
      </c>
      <c r="F54" s="23"/>
      <c r="G54" s="23"/>
      <c r="H54" s="23"/>
      <c r="I54" s="137"/>
      <c r="J54" s="23"/>
      <c r="K54" s="23"/>
      <c r="L54" s="21"/>
    </row>
    <row r="55" spans="2:12" ht="12" customHeight="1">
      <c r="B55" s="22"/>
      <c r="C55" s="33" t="s">
        <v>172</v>
      </c>
      <c r="D55" s="23"/>
      <c r="E55" s="23"/>
      <c r="F55" s="23"/>
      <c r="G55" s="23"/>
      <c r="H55" s="23"/>
      <c r="I55" s="137"/>
      <c r="J55" s="23"/>
      <c r="K55" s="23"/>
      <c r="L55" s="21"/>
    </row>
    <row r="56" spans="2:12" s="1" customFormat="1" ht="16.5" customHeight="1">
      <c r="B56" s="39"/>
      <c r="C56" s="40"/>
      <c r="D56" s="40"/>
      <c r="E56" s="33" t="s">
        <v>2797</v>
      </c>
      <c r="F56" s="40"/>
      <c r="G56" s="40"/>
      <c r="H56" s="40"/>
      <c r="I56" s="144"/>
      <c r="J56" s="40"/>
      <c r="K56" s="40"/>
      <c r="L56" s="44"/>
    </row>
    <row r="57" spans="2:12" s="1" customFormat="1" ht="12" customHeight="1">
      <c r="B57" s="39"/>
      <c r="C57" s="33" t="s">
        <v>2535</v>
      </c>
      <c r="D57" s="40"/>
      <c r="E57" s="40"/>
      <c r="F57" s="40"/>
      <c r="G57" s="40"/>
      <c r="H57" s="40"/>
      <c r="I57" s="144"/>
      <c r="J57" s="40"/>
      <c r="K57" s="40"/>
      <c r="L57" s="44"/>
    </row>
    <row r="58" spans="2:12" s="1" customFormat="1" ht="16.5" customHeight="1">
      <c r="B58" s="39"/>
      <c r="C58" s="40"/>
      <c r="D58" s="40"/>
      <c r="E58" s="65" t="str">
        <f>E13</f>
        <v>SO-01.6.4 - Montážní práce a materiál</v>
      </c>
      <c r="F58" s="40"/>
      <c r="G58" s="40"/>
      <c r="H58" s="40"/>
      <c r="I58" s="144"/>
      <c r="J58" s="40"/>
      <c r="K58" s="40"/>
      <c r="L58" s="44"/>
    </row>
    <row r="59" spans="2:12" s="1" customFormat="1" ht="6.95" customHeight="1">
      <c r="B59" s="39"/>
      <c r="C59" s="40"/>
      <c r="D59" s="40"/>
      <c r="E59" s="40"/>
      <c r="F59" s="40"/>
      <c r="G59" s="40"/>
      <c r="H59" s="40"/>
      <c r="I59" s="144"/>
      <c r="J59" s="40"/>
      <c r="K59" s="40"/>
      <c r="L59" s="44"/>
    </row>
    <row r="60" spans="2:12" s="1" customFormat="1" ht="12" customHeight="1">
      <c r="B60" s="39"/>
      <c r="C60" s="33" t="s">
        <v>22</v>
      </c>
      <c r="D60" s="40"/>
      <c r="E60" s="40"/>
      <c r="F60" s="28" t="str">
        <f>F16</f>
        <v>Kmochova č.p. 943</v>
      </c>
      <c r="G60" s="40"/>
      <c r="H60" s="40"/>
      <c r="I60" s="146" t="s">
        <v>24</v>
      </c>
      <c r="J60" s="68" t="str">
        <f>IF(J16="","",J16)</f>
        <v>8. 11. 2018</v>
      </c>
      <c r="K60" s="40"/>
      <c r="L60" s="44"/>
    </row>
    <row r="61" spans="2:12" s="1" customFormat="1" ht="6.95" customHeight="1">
      <c r="B61" s="39"/>
      <c r="C61" s="40"/>
      <c r="D61" s="40"/>
      <c r="E61" s="40"/>
      <c r="F61" s="40"/>
      <c r="G61" s="40"/>
      <c r="H61" s="40"/>
      <c r="I61" s="144"/>
      <c r="J61" s="40"/>
      <c r="K61" s="40"/>
      <c r="L61" s="44"/>
    </row>
    <row r="62" spans="2:12" s="1" customFormat="1" ht="13.65" customHeight="1">
      <c r="B62" s="39"/>
      <c r="C62" s="33" t="s">
        <v>26</v>
      </c>
      <c r="D62" s="40"/>
      <c r="E62" s="40"/>
      <c r="F62" s="28" t="str">
        <f>E19</f>
        <v>SONET Building s.r.o</v>
      </c>
      <c r="G62" s="40"/>
      <c r="H62" s="40"/>
      <c r="I62" s="146" t="s">
        <v>33</v>
      </c>
      <c r="J62" s="37" t="str">
        <f>E25</f>
        <v>Sodomka Lukáš</v>
      </c>
      <c r="K62" s="40"/>
      <c r="L62" s="44"/>
    </row>
    <row r="63" spans="2:12" s="1" customFormat="1" ht="13.65" customHeight="1">
      <c r="B63" s="39"/>
      <c r="C63" s="33" t="s">
        <v>31</v>
      </c>
      <c r="D63" s="40"/>
      <c r="E63" s="40"/>
      <c r="F63" s="28" t="str">
        <f>IF(E22="","",E22)</f>
        <v>Vyplň údaj</v>
      </c>
      <c r="G63" s="40"/>
      <c r="H63" s="40"/>
      <c r="I63" s="146" t="s">
        <v>36</v>
      </c>
      <c r="J63" s="37" t="str">
        <f>E28</f>
        <v>Toman Martin</v>
      </c>
      <c r="K63" s="40"/>
      <c r="L63" s="44"/>
    </row>
    <row r="64" spans="2:12" s="1" customFormat="1" ht="10.3" customHeight="1">
      <c r="B64" s="39"/>
      <c r="C64" s="40"/>
      <c r="D64" s="40"/>
      <c r="E64" s="40"/>
      <c r="F64" s="40"/>
      <c r="G64" s="40"/>
      <c r="H64" s="40"/>
      <c r="I64" s="144"/>
      <c r="J64" s="40"/>
      <c r="K64" s="40"/>
      <c r="L64" s="44"/>
    </row>
    <row r="65" spans="2:12" s="1" customFormat="1" ht="29.25" customHeight="1">
      <c r="B65" s="39"/>
      <c r="C65" s="173" t="s">
        <v>175</v>
      </c>
      <c r="D65" s="174"/>
      <c r="E65" s="174"/>
      <c r="F65" s="174"/>
      <c r="G65" s="174"/>
      <c r="H65" s="174"/>
      <c r="I65" s="175"/>
      <c r="J65" s="176" t="s">
        <v>176</v>
      </c>
      <c r="K65" s="174"/>
      <c r="L65" s="44"/>
    </row>
    <row r="66" spans="2:12" s="1" customFormat="1" ht="10.3" customHeight="1">
      <c r="B66" s="39"/>
      <c r="C66" s="40"/>
      <c r="D66" s="40"/>
      <c r="E66" s="40"/>
      <c r="F66" s="40"/>
      <c r="G66" s="40"/>
      <c r="H66" s="40"/>
      <c r="I66" s="144"/>
      <c r="J66" s="40"/>
      <c r="K66" s="40"/>
      <c r="L66" s="44"/>
    </row>
    <row r="67" spans="2:47" s="1" customFormat="1" ht="22.8" customHeight="1">
      <c r="B67" s="39"/>
      <c r="C67" s="177" t="s">
        <v>73</v>
      </c>
      <c r="D67" s="40"/>
      <c r="E67" s="40"/>
      <c r="F67" s="40"/>
      <c r="G67" s="40"/>
      <c r="H67" s="40"/>
      <c r="I67" s="144"/>
      <c r="J67" s="98">
        <f>J91</f>
        <v>0</v>
      </c>
      <c r="K67" s="40"/>
      <c r="L67" s="44"/>
      <c r="AU67" s="18" t="s">
        <v>177</v>
      </c>
    </row>
    <row r="68" spans="2:12" s="1" customFormat="1" ht="21.8" customHeight="1">
      <c r="B68" s="39"/>
      <c r="C68" s="40"/>
      <c r="D68" s="40"/>
      <c r="E68" s="40"/>
      <c r="F68" s="40"/>
      <c r="G68" s="40"/>
      <c r="H68" s="40"/>
      <c r="I68" s="144"/>
      <c r="J68" s="40"/>
      <c r="K68" s="40"/>
      <c r="L68" s="44"/>
    </row>
    <row r="69" spans="2:12" s="1" customFormat="1" ht="6.95" customHeight="1">
      <c r="B69" s="58"/>
      <c r="C69" s="59"/>
      <c r="D69" s="59"/>
      <c r="E69" s="59"/>
      <c r="F69" s="59"/>
      <c r="G69" s="59"/>
      <c r="H69" s="59"/>
      <c r="I69" s="168"/>
      <c r="J69" s="59"/>
      <c r="K69" s="59"/>
      <c r="L69" s="44"/>
    </row>
    <row r="73" spans="2:12" s="1" customFormat="1" ht="6.95" customHeight="1">
      <c r="B73" s="60"/>
      <c r="C73" s="61"/>
      <c r="D73" s="61"/>
      <c r="E73" s="61"/>
      <c r="F73" s="61"/>
      <c r="G73" s="61"/>
      <c r="H73" s="61"/>
      <c r="I73" s="171"/>
      <c r="J73" s="61"/>
      <c r="K73" s="61"/>
      <c r="L73" s="44"/>
    </row>
    <row r="74" spans="2:12" s="1" customFormat="1" ht="24.95" customHeight="1">
      <c r="B74" s="39"/>
      <c r="C74" s="24" t="s">
        <v>206</v>
      </c>
      <c r="D74" s="40"/>
      <c r="E74" s="40"/>
      <c r="F74" s="40"/>
      <c r="G74" s="40"/>
      <c r="H74" s="40"/>
      <c r="I74" s="144"/>
      <c r="J74" s="40"/>
      <c r="K74" s="40"/>
      <c r="L74" s="44"/>
    </row>
    <row r="75" spans="2:12" s="1" customFormat="1" ht="6.95" customHeight="1">
      <c r="B75" s="39"/>
      <c r="C75" s="40"/>
      <c r="D75" s="40"/>
      <c r="E75" s="40"/>
      <c r="F75" s="40"/>
      <c r="G75" s="40"/>
      <c r="H75" s="40"/>
      <c r="I75" s="144"/>
      <c r="J75" s="40"/>
      <c r="K75" s="40"/>
      <c r="L75" s="44"/>
    </row>
    <row r="76" spans="2:12" s="1" customFormat="1" ht="12" customHeight="1">
      <c r="B76" s="39"/>
      <c r="C76" s="33" t="s">
        <v>16</v>
      </c>
      <c r="D76" s="40"/>
      <c r="E76" s="40"/>
      <c r="F76" s="40"/>
      <c r="G76" s="40"/>
      <c r="H76" s="40"/>
      <c r="I76" s="144"/>
      <c r="J76" s="40"/>
      <c r="K76" s="40"/>
      <c r="L76" s="44"/>
    </row>
    <row r="77" spans="2:12" s="1" customFormat="1" ht="16.5" customHeight="1">
      <c r="B77" s="39"/>
      <c r="C77" s="40"/>
      <c r="D77" s="40"/>
      <c r="E77" s="172" t="str">
        <f>E7</f>
        <v>Vestavba podkroví ZŠ Kmochova</v>
      </c>
      <c r="F77" s="33"/>
      <c r="G77" s="33"/>
      <c r="H77" s="33"/>
      <c r="I77" s="144"/>
      <c r="J77" s="40"/>
      <c r="K77" s="40"/>
      <c r="L77" s="44"/>
    </row>
    <row r="78" spans="2:12" ht="12" customHeight="1">
      <c r="B78" s="22"/>
      <c r="C78" s="33" t="s">
        <v>170</v>
      </c>
      <c r="D78" s="23"/>
      <c r="E78" s="23"/>
      <c r="F78" s="23"/>
      <c r="G78" s="23"/>
      <c r="H78" s="23"/>
      <c r="I78" s="137"/>
      <c r="J78" s="23"/>
      <c r="K78" s="23"/>
      <c r="L78" s="21"/>
    </row>
    <row r="79" spans="2:12" ht="16.5" customHeight="1">
      <c r="B79" s="22"/>
      <c r="C79" s="23"/>
      <c r="D79" s="23"/>
      <c r="E79" s="172" t="s">
        <v>171</v>
      </c>
      <c r="F79" s="23"/>
      <c r="G79" s="23"/>
      <c r="H79" s="23"/>
      <c r="I79" s="137"/>
      <c r="J79" s="23"/>
      <c r="K79" s="23"/>
      <c r="L79" s="21"/>
    </row>
    <row r="80" spans="2:12" ht="12" customHeight="1">
      <c r="B80" s="22"/>
      <c r="C80" s="33" t="s">
        <v>172</v>
      </c>
      <c r="D80" s="23"/>
      <c r="E80" s="23"/>
      <c r="F80" s="23"/>
      <c r="G80" s="23"/>
      <c r="H80" s="23"/>
      <c r="I80" s="137"/>
      <c r="J80" s="23"/>
      <c r="K80" s="23"/>
      <c r="L80" s="21"/>
    </row>
    <row r="81" spans="2:12" s="1" customFormat="1" ht="16.5" customHeight="1">
      <c r="B81" s="39"/>
      <c r="C81" s="40"/>
      <c r="D81" s="40"/>
      <c r="E81" s="33" t="s">
        <v>2797</v>
      </c>
      <c r="F81" s="40"/>
      <c r="G81" s="40"/>
      <c r="H81" s="40"/>
      <c r="I81" s="144"/>
      <c r="J81" s="40"/>
      <c r="K81" s="40"/>
      <c r="L81" s="44"/>
    </row>
    <row r="82" spans="2:12" s="1" customFormat="1" ht="12" customHeight="1">
      <c r="B82" s="39"/>
      <c r="C82" s="33" t="s">
        <v>2535</v>
      </c>
      <c r="D82" s="40"/>
      <c r="E82" s="40"/>
      <c r="F82" s="40"/>
      <c r="G82" s="40"/>
      <c r="H82" s="40"/>
      <c r="I82" s="144"/>
      <c r="J82" s="40"/>
      <c r="K82" s="40"/>
      <c r="L82" s="44"/>
    </row>
    <row r="83" spans="2:12" s="1" customFormat="1" ht="16.5" customHeight="1">
      <c r="B83" s="39"/>
      <c r="C83" s="40"/>
      <c r="D83" s="40"/>
      <c r="E83" s="65" t="str">
        <f>E13</f>
        <v>SO-01.6.4 - Montážní práce a materiál</v>
      </c>
      <c r="F83" s="40"/>
      <c r="G83" s="40"/>
      <c r="H83" s="40"/>
      <c r="I83" s="144"/>
      <c r="J83" s="40"/>
      <c r="K83" s="40"/>
      <c r="L83" s="44"/>
    </row>
    <row r="84" spans="2:12" s="1" customFormat="1" ht="6.95" customHeight="1">
      <c r="B84" s="39"/>
      <c r="C84" s="40"/>
      <c r="D84" s="40"/>
      <c r="E84" s="40"/>
      <c r="F84" s="40"/>
      <c r="G84" s="40"/>
      <c r="H84" s="40"/>
      <c r="I84" s="144"/>
      <c r="J84" s="40"/>
      <c r="K84" s="40"/>
      <c r="L84" s="44"/>
    </row>
    <row r="85" spans="2:12" s="1" customFormat="1" ht="12" customHeight="1">
      <c r="B85" s="39"/>
      <c r="C85" s="33" t="s">
        <v>22</v>
      </c>
      <c r="D85" s="40"/>
      <c r="E85" s="40"/>
      <c r="F85" s="28" t="str">
        <f>F16</f>
        <v>Kmochova č.p. 943</v>
      </c>
      <c r="G85" s="40"/>
      <c r="H85" s="40"/>
      <c r="I85" s="146" t="s">
        <v>24</v>
      </c>
      <c r="J85" s="68" t="str">
        <f>IF(J16="","",J16)</f>
        <v>8. 11. 2018</v>
      </c>
      <c r="K85" s="40"/>
      <c r="L85" s="44"/>
    </row>
    <row r="86" spans="2:12" s="1" customFormat="1" ht="6.95" customHeight="1">
      <c r="B86" s="39"/>
      <c r="C86" s="40"/>
      <c r="D86" s="40"/>
      <c r="E86" s="40"/>
      <c r="F86" s="40"/>
      <c r="G86" s="40"/>
      <c r="H86" s="40"/>
      <c r="I86" s="144"/>
      <c r="J86" s="40"/>
      <c r="K86" s="40"/>
      <c r="L86" s="44"/>
    </row>
    <row r="87" spans="2:12" s="1" customFormat="1" ht="13.65" customHeight="1">
      <c r="B87" s="39"/>
      <c r="C87" s="33" t="s">
        <v>26</v>
      </c>
      <c r="D87" s="40"/>
      <c r="E87" s="40"/>
      <c r="F87" s="28" t="str">
        <f>E19</f>
        <v>SONET Building s.r.o</v>
      </c>
      <c r="G87" s="40"/>
      <c r="H87" s="40"/>
      <c r="I87" s="146" t="s">
        <v>33</v>
      </c>
      <c r="J87" s="37" t="str">
        <f>E25</f>
        <v>Sodomka Lukáš</v>
      </c>
      <c r="K87" s="40"/>
      <c r="L87" s="44"/>
    </row>
    <row r="88" spans="2:12" s="1" customFormat="1" ht="13.65" customHeight="1">
      <c r="B88" s="39"/>
      <c r="C88" s="33" t="s">
        <v>31</v>
      </c>
      <c r="D88" s="40"/>
      <c r="E88" s="40"/>
      <c r="F88" s="28" t="str">
        <f>IF(E22="","",E22)</f>
        <v>Vyplň údaj</v>
      </c>
      <c r="G88" s="40"/>
      <c r="H88" s="40"/>
      <c r="I88" s="146" t="s">
        <v>36</v>
      </c>
      <c r="J88" s="37" t="str">
        <f>E28</f>
        <v>Toman Martin</v>
      </c>
      <c r="K88" s="40"/>
      <c r="L88" s="44"/>
    </row>
    <row r="89" spans="2:12" s="1" customFormat="1" ht="10.3" customHeight="1">
      <c r="B89" s="39"/>
      <c r="C89" s="40"/>
      <c r="D89" s="40"/>
      <c r="E89" s="40"/>
      <c r="F89" s="40"/>
      <c r="G89" s="40"/>
      <c r="H89" s="40"/>
      <c r="I89" s="144"/>
      <c r="J89" s="40"/>
      <c r="K89" s="40"/>
      <c r="L89" s="44"/>
    </row>
    <row r="90" spans="2:20" s="10" customFormat="1" ht="29.25" customHeight="1">
      <c r="B90" s="191"/>
      <c r="C90" s="192" t="s">
        <v>207</v>
      </c>
      <c r="D90" s="193" t="s">
        <v>60</v>
      </c>
      <c r="E90" s="193" t="s">
        <v>56</v>
      </c>
      <c r="F90" s="193" t="s">
        <v>57</v>
      </c>
      <c r="G90" s="193" t="s">
        <v>208</v>
      </c>
      <c r="H90" s="193" t="s">
        <v>209</v>
      </c>
      <c r="I90" s="194" t="s">
        <v>210</v>
      </c>
      <c r="J90" s="193" t="s">
        <v>176</v>
      </c>
      <c r="K90" s="195" t="s">
        <v>211</v>
      </c>
      <c r="L90" s="196"/>
      <c r="M90" s="88" t="s">
        <v>21</v>
      </c>
      <c r="N90" s="89" t="s">
        <v>45</v>
      </c>
      <c r="O90" s="89" t="s">
        <v>212</v>
      </c>
      <c r="P90" s="89" t="s">
        <v>213</v>
      </c>
      <c r="Q90" s="89" t="s">
        <v>214</v>
      </c>
      <c r="R90" s="89" t="s">
        <v>215</v>
      </c>
      <c r="S90" s="89" t="s">
        <v>216</v>
      </c>
      <c r="T90" s="90" t="s">
        <v>217</v>
      </c>
    </row>
    <row r="91" spans="2:63" s="1" customFormat="1" ht="22.8" customHeight="1">
      <c r="B91" s="39"/>
      <c r="C91" s="95" t="s">
        <v>218</v>
      </c>
      <c r="D91" s="40"/>
      <c r="E91" s="40"/>
      <c r="F91" s="40"/>
      <c r="G91" s="40"/>
      <c r="H91" s="40"/>
      <c r="I91" s="144"/>
      <c r="J91" s="197">
        <f>BK91</f>
        <v>0</v>
      </c>
      <c r="K91" s="40"/>
      <c r="L91" s="44"/>
      <c r="M91" s="91"/>
      <c r="N91" s="92"/>
      <c r="O91" s="92"/>
      <c r="P91" s="198">
        <f>SUM(P92:P96)</f>
        <v>0</v>
      </c>
      <c r="Q91" s="92"/>
      <c r="R91" s="198">
        <f>SUM(R92:R96)</f>
        <v>0</v>
      </c>
      <c r="S91" s="92"/>
      <c r="T91" s="199">
        <f>SUM(T92:T96)</f>
        <v>0</v>
      </c>
      <c r="AT91" s="18" t="s">
        <v>74</v>
      </c>
      <c r="AU91" s="18" t="s">
        <v>177</v>
      </c>
      <c r="BK91" s="200">
        <f>SUM(BK92:BK96)</f>
        <v>0</v>
      </c>
    </row>
    <row r="92" spans="2:65" s="1" customFormat="1" ht="16.5" customHeight="1">
      <c r="B92" s="39"/>
      <c r="C92" s="217" t="s">
        <v>82</v>
      </c>
      <c r="D92" s="217" t="s">
        <v>223</v>
      </c>
      <c r="E92" s="218" t="s">
        <v>2847</v>
      </c>
      <c r="F92" s="219" t="s">
        <v>2848</v>
      </c>
      <c r="G92" s="220" t="s">
        <v>2590</v>
      </c>
      <c r="H92" s="221">
        <v>1</v>
      </c>
      <c r="I92" s="222"/>
      <c r="J92" s="223">
        <f>ROUND(I92*H92,2)</f>
        <v>0</v>
      </c>
      <c r="K92" s="219" t="s">
        <v>365</v>
      </c>
      <c r="L92" s="44"/>
      <c r="M92" s="224" t="s">
        <v>21</v>
      </c>
      <c r="N92" s="225" t="s">
        <v>46</v>
      </c>
      <c r="O92" s="80"/>
      <c r="P92" s="226">
        <f>O92*H92</f>
        <v>0</v>
      </c>
      <c r="Q92" s="226">
        <v>0</v>
      </c>
      <c r="R92" s="226">
        <f>Q92*H92</f>
        <v>0</v>
      </c>
      <c r="S92" s="226">
        <v>0</v>
      </c>
      <c r="T92" s="227">
        <f>S92*H92</f>
        <v>0</v>
      </c>
      <c r="AR92" s="18" t="s">
        <v>228</v>
      </c>
      <c r="AT92" s="18" t="s">
        <v>223</v>
      </c>
      <c r="AU92" s="18" t="s">
        <v>75</v>
      </c>
      <c r="AY92" s="18" t="s">
        <v>221</v>
      </c>
      <c r="BE92" s="228">
        <f>IF(N92="základní",J92,0)</f>
        <v>0</v>
      </c>
      <c r="BF92" s="228">
        <f>IF(N92="snížená",J92,0)</f>
        <v>0</v>
      </c>
      <c r="BG92" s="228">
        <f>IF(N92="zákl. přenesená",J92,0)</f>
        <v>0</v>
      </c>
      <c r="BH92" s="228">
        <f>IF(N92="sníž. přenesená",J92,0)</f>
        <v>0</v>
      </c>
      <c r="BI92" s="228">
        <f>IF(N92="nulová",J92,0)</f>
        <v>0</v>
      </c>
      <c r="BJ92" s="18" t="s">
        <v>82</v>
      </c>
      <c r="BK92" s="228">
        <f>ROUND(I92*H92,2)</f>
        <v>0</v>
      </c>
      <c r="BL92" s="18" t="s">
        <v>228</v>
      </c>
      <c r="BM92" s="18" t="s">
        <v>84</v>
      </c>
    </row>
    <row r="93" spans="2:65" s="1" customFormat="1" ht="16.5" customHeight="1">
      <c r="B93" s="39"/>
      <c r="C93" s="217" t="s">
        <v>84</v>
      </c>
      <c r="D93" s="217" t="s">
        <v>223</v>
      </c>
      <c r="E93" s="218" t="s">
        <v>2849</v>
      </c>
      <c r="F93" s="219" t="s">
        <v>2850</v>
      </c>
      <c r="G93" s="220" t="s">
        <v>2590</v>
      </c>
      <c r="H93" s="221">
        <v>1</v>
      </c>
      <c r="I93" s="222"/>
      <c r="J93" s="223">
        <f>ROUND(I93*H93,2)</f>
        <v>0</v>
      </c>
      <c r="K93" s="219" t="s">
        <v>365</v>
      </c>
      <c r="L93" s="44"/>
      <c r="M93" s="224" t="s">
        <v>21</v>
      </c>
      <c r="N93" s="225" t="s">
        <v>46</v>
      </c>
      <c r="O93" s="80"/>
      <c r="P93" s="226">
        <f>O93*H93</f>
        <v>0</v>
      </c>
      <c r="Q93" s="226">
        <v>0</v>
      </c>
      <c r="R93" s="226">
        <f>Q93*H93</f>
        <v>0</v>
      </c>
      <c r="S93" s="226">
        <v>0</v>
      </c>
      <c r="T93" s="227">
        <f>S93*H93</f>
        <v>0</v>
      </c>
      <c r="AR93" s="18" t="s">
        <v>228</v>
      </c>
      <c r="AT93" s="18" t="s">
        <v>223</v>
      </c>
      <c r="AU93" s="18" t="s">
        <v>75</v>
      </c>
      <c r="AY93" s="18" t="s">
        <v>221</v>
      </c>
      <c r="BE93" s="228">
        <f>IF(N93="základní",J93,0)</f>
        <v>0</v>
      </c>
      <c r="BF93" s="228">
        <f>IF(N93="snížená",J93,0)</f>
        <v>0</v>
      </c>
      <c r="BG93" s="228">
        <f>IF(N93="zákl. přenesená",J93,0)</f>
        <v>0</v>
      </c>
      <c r="BH93" s="228">
        <f>IF(N93="sníž. přenesená",J93,0)</f>
        <v>0</v>
      </c>
      <c r="BI93" s="228">
        <f>IF(N93="nulová",J93,0)</f>
        <v>0</v>
      </c>
      <c r="BJ93" s="18" t="s">
        <v>82</v>
      </c>
      <c r="BK93" s="228">
        <f>ROUND(I93*H93,2)</f>
        <v>0</v>
      </c>
      <c r="BL93" s="18" t="s">
        <v>228</v>
      </c>
      <c r="BM93" s="18" t="s">
        <v>228</v>
      </c>
    </row>
    <row r="94" spans="2:65" s="1" customFormat="1" ht="16.5" customHeight="1">
      <c r="B94" s="39"/>
      <c r="C94" s="217" t="s">
        <v>101</v>
      </c>
      <c r="D94" s="217" t="s">
        <v>223</v>
      </c>
      <c r="E94" s="218" t="s">
        <v>2851</v>
      </c>
      <c r="F94" s="219" t="s">
        <v>2852</v>
      </c>
      <c r="G94" s="220" t="s">
        <v>2590</v>
      </c>
      <c r="H94" s="221">
        <v>1</v>
      </c>
      <c r="I94" s="222"/>
      <c r="J94" s="223">
        <f>ROUND(I94*H94,2)</f>
        <v>0</v>
      </c>
      <c r="K94" s="219" t="s">
        <v>365</v>
      </c>
      <c r="L94" s="44"/>
      <c r="M94" s="224" t="s">
        <v>21</v>
      </c>
      <c r="N94" s="225" t="s">
        <v>46</v>
      </c>
      <c r="O94" s="80"/>
      <c r="P94" s="226">
        <f>O94*H94</f>
        <v>0</v>
      </c>
      <c r="Q94" s="226">
        <v>0</v>
      </c>
      <c r="R94" s="226">
        <f>Q94*H94</f>
        <v>0</v>
      </c>
      <c r="S94" s="226">
        <v>0</v>
      </c>
      <c r="T94" s="227">
        <f>S94*H94</f>
        <v>0</v>
      </c>
      <c r="AR94" s="18" t="s">
        <v>228</v>
      </c>
      <c r="AT94" s="18" t="s">
        <v>223</v>
      </c>
      <c r="AU94" s="18" t="s">
        <v>75</v>
      </c>
      <c r="AY94" s="18" t="s">
        <v>221</v>
      </c>
      <c r="BE94" s="228">
        <f>IF(N94="základní",J94,0)</f>
        <v>0</v>
      </c>
      <c r="BF94" s="228">
        <f>IF(N94="snížená",J94,0)</f>
        <v>0</v>
      </c>
      <c r="BG94" s="228">
        <f>IF(N94="zákl. přenesená",J94,0)</f>
        <v>0</v>
      </c>
      <c r="BH94" s="228">
        <f>IF(N94="sníž. přenesená",J94,0)</f>
        <v>0</v>
      </c>
      <c r="BI94" s="228">
        <f>IF(N94="nulová",J94,0)</f>
        <v>0</v>
      </c>
      <c r="BJ94" s="18" t="s">
        <v>82</v>
      </c>
      <c r="BK94" s="228">
        <f>ROUND(I94*H94,2)</f>
        <v>0</v>
      </c>
      <c r="BL94" s="18" t="s">
        <v>228</v>
      </c>
      <c r="BM94" s="18" t="s">
        <v>271</v>
      </c>
    </row>
    <row r="95" spans="2:65" s="1" customFormat="1" ht="16.5" customHeight="1">
      <c r="B95" s="39"/>
      <c r="C95" s="217" t="s">
        <v>228</v>
      </c>
      <c r="D95" s="217" t="s">
        <v>223</v>
      </c>
      <c r="E95" s="218" t="s">
        <v>2853</v>
      </c>
      <c r="F95" s="219" t="s">
        <v>2854</v>
      </c>
      <c r="G95" s="220" t="s">
        <v>2590</v>
      </c>
      <c r="H95" s="221">
        <v>1</v>
      </c>
      <c r="I95" s="222"/>
      <c r="J95" s="223">
        <f>ROUND(I95*H95,2)</f>
        <v>0</v>
      </c>
      <c r="K95" s="219" t="s">
        <v>365</v>
      </c>
      <c r="L95" s="44"/>
      <c r="M95" s="224" t="s">
        <v>21</v>
      </c>
      <c r="N95" s="225" t="s">
        <v>46</v>
      </c>
      <c r="O95" s="80"/>
      <c r="P95" s="226">
        <f>O95*H95</f>
        <v>0</v>
      </c>
      <c r="Q95" s="226">
        <v>0</v>
      </c>
      <c r="R95" s="226">
        <f>Q95*H95</f>
        <v>0</v>
      </c>
      <c r="S95" s="226">
        <v>0</v>
      </c>
      <c r="T95" s="227">
        <f>S95*H95</f>
        <v>0</v>
      </c>
      <c r="AR95" s="18" t="s">
        <v>228</v>
      </c>
      <c r="AT95" s="18" t="s">
        <v>223</v>
      </c>
      <c r="AU95" s="18" t="s">
        <v>75</v>
      </c>
      <c r="AY95" s="18" t="s">
        <v>221</v>
      </c>
      <c r="BE95" s="228">
        <f>IF(N95="základní",J95,0)</f>
        <v>0</v>
      </c>
      <c r="BF95" s="228">
        <f>IF(N95="snížená",J95,0)</f>
        <v>0</v>
      </c>
      <c r="BG95" s="228">
        <f>IF(N95="zákl. přenesená",J95,0)</f>
        <v>0</v>
      </c>
      <c r="BH95" s="228">
        <f>IF(N95="sníž. přenesená",J95,0)</f>
        <v>0</v>
      </c>
      <c r="BI95" s="228">
        <f>IF(N95="nulová",J95,0)</f>
        <v>0</v>
      </c>
      <c r="BJ95" s="18" t="s">
        <v>82</v>
      </c>
      <c r="BK95" s="228">
        <f>ROUND(I95*H95,2)</f>
        <v>0</v>
      </c>
      <c r="BL95" s="18" t="s">
        <v>228</v>
      </c>
      <c r="BM95" s="18" t="s">
        <v>282</v>
      </c>
    </row>
    <row r="96" spans="2:65" s="1" customFormat="1" ht="16.5" customHeight="1">
      <c r="B96" s="39"/>
      <c r="C96" s="217" t="s">
        <v>267</v>
      </c>
      <c r="D96" s="217" t="s">
        <v>223</v>
      </c>
      <c r="E96" s="218" t="s">
        <v>2855</v>
      </c>
      <c r="F96" s="219" t="s">
        <v>2856</v>
      </c>
      <c r="G96" s="220" t="s">
        <v>2590</v>
      </c>
      <c r="H96" s="221">
        <v>1</v>
      </c>
      <c r="I96" s="222"/>
      <c r="J96" s="223">
        <f>ROUND(I96*H96,2)</f>
        <v>0</v>
      </c>
      <c r="K96" s="219" t="s">
        <v>365</v>
      </c>
      <c r="L96" s="44"/>
      <c r="M96" s="290" t="s">
        <v>21</v>
      </c>
      <c r="N96" s="291" t="s">
        <v>46</v>
      </c>
      <c r="O96" s="287"/>
      <c r="P96" s="288">
        <f>O96*H96</f>
        <v>0</v>
      </c>
      <c r="Q96" s="288">
        <v>0</v>
      </c>
      <c r="R96" s="288">
        <f>Q96*H96</f>
        <v>0</v>
      </c>
      <c r="S96" s="288">
        <v>0</v>
      </c>
      <c r="T96" s="289">
        <f>S96*H96</f>
        <v>0</v>
      </c>
      <c r="AR96" s="18" t="s">
        <v>228</v>
      </c>
      <c r="AT96" s="18" t="s">
        <v>223</v>
      </c>
      <c r="AU96" s="18" t="s">
        <v>75</v>
      </c>
      <c r="AY96" s="18" t="s">
        <v>221</v>
      </c>
      <c r="BE96" s="228">
        <f>IF(N96="základní",J96,0)</f>
        <v>0</v>
      </c>
      <c r="BF96" s="228">
        <f>IF(N96="snížená",J96,0)</f>
        <v>0</v>
      </c>
      <c r="BG96" s="228">
        <f>IF(N96="zákl. přenesená",J96,0)</f>
        <v>0</v>
      </c>
      <c r="BH96" s="228">
        <f>IF(N96="sníž. přenesená",J96,0)</f>
        <v>0</v>
      </c>
      <c r="BI96" s="228">
        <f>IF(N96="nulová",J96,0)</f>
        <v>0</v>
      </c>
      <c r="BJ96" s="18" t="s">
        <v>82</v>
      </c>
      <c r="BK96" s="228">
        <f>ROUND(I96*H96,2)</f>
        <v>0</v>
      </c>
      <c r="BL96" s="18" t="s">
        <v>228</v>
      </c>
      <c r="BM96" s="18" t="s">
        <v>292</v>
      </c>
    </row>
    <row r="97" spans="2:12" s="1" customFormat="1" ht="6.95" customHeight="1">
      <c r="B97" s="58"/>
      <c r="C97" s="59"/>
      <c r="D97" s="59"/>
      <c r="E97" s="59"/>
      <c r="F97" s="59"/>
      <c r="G97" s="59"/>
      <c r="H97" s="59"/>
      <c r="I97" s="168"/>
      <c r="J97" s="59"/>
      <c r="K97" s="59"/>
      <c r="L97" s="44"/>
    </row>
  </sheetData>
  <sheetProtection password="CC35" sheet="1" objects="1" scenarios="1" formatColumns="0" formatRows="0" autoFilter="0"/>
  <autoFilter ref="C90:K96"/>
  <mergeCells count="15">
    <mergeCell ref="E7:H7"/>
    <mergeCell ref="E11:H11"/>
    <mergeCell ref="E9:H9"/>
    <mergeCell ref="E13:H13"/>
    <mergeCell ref="E22:H22"/>
    <mergeCell ref="E31:H31"/>
    <mergeCell ref="E52:H52"/>
    <mergeCell ref="E56:H56"/>
    <mergeCell ref="E54:H54"/>
    <mergeCell ref="E58:H58"/>
    <mergeCell ref="E77:H77"/>
    <mergeCell ref="E81:H81"/>
    <mergeCell ref="E79:H79"/>
    <mergeCell ref="E83:H8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B2:BM100"/>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7"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8" t="s">
        <v>156</v>
      </c>
    </row>
    <row r="3" spans="2:46" ht="6.95" customHeight="1">
      <c r="B3" s="138"/>
      <c r="C3" s="139"/>
      <c r="D3" s="139"/>
      <c r="E3" s="139"/>
      <c r="F3" s="139"/>
      <c r="G3" s="139"/>
      <c r="H3" s="139"/>
      <c r="I3" s="140"/>
      <c r="J3" s="139"/>
      <c r="K3" s="139"/>
      <c r="L3" s="21"/>
      <c r="AT3" s="18" t="s">
        <v>84</v>
      </c>
    </row>
    <row r="4" spans="2:46" ht="24.95" customHeight="1">
      <c r="B4" s="21"/>
      <c r="D4" s="141" t="s">
        <v>169</v>
      </c>
      <c r="L4" s="21"/>
      <c r="M4" s="25" t="s">
        <v>10</v>
      </c>
      <c r="AT4" s="18" t="s">
        <v>4</v>
      </c>
    </row>
    <row r="5" spans="2:12" ht="6.95" customHeight="1">
      <c r="B5" s="21"/>
      <c r="L5" s="21"/>
    </row>
    <row r="6" spans="2:12" ht="12" customHeight="1">
      <c r="B6" s="21"/>
      <c r="D6" s="142" t="s">
        <v>16</v>
      </c>
      <c r="L6" s="21"/>
    </row>
    <row r="7" spans="2:12" ht="16.5" customHeight="1">
      <c r="B7" s="21"/>
      <c r="E7" s="143" t="str">
        <f>'Rekapitulace stavby'!K6</f>
        <v>Vestavba podkroví ZŠ Kmochova</v>
      </c>
      <c r="F7" s="142"/>
      <c r="G7" s="142"/>
      <c r="H7" s="142"/>
      <c r="L7" s="21"/>
    </row>
    <row r="8" spans="2:12" ht="12">
      <c r="B8" s="21"/>
      <c r="D8" s="142" t="s">
        <v>170</v>
      </c>
      <c r="L8" s="21"/>
    </row>
    <row r="9" spans="2:12" ht="16.5" customHeight="1">
      <c r="B9" s="21"/>
      <c r="E9" s="143" t="s">
        <v>171</v>
      </c>
      <c r="L9" s="21"/>
    </row>
    <row r="10" spans="2:12" ht="12" customHeight="1">
      <c r="B10" s="21"/>
      <c r="D10" s="142" t="s">
        <v>172</v>
      </c>
      <c r="L10" s="21"/>
    </row>
    <row r="11" spans="2:12" s="1" customFormat="1" ht="16.5" customHeight="1">
      <c r="B11" s="44"/>
      <c r="E11" s="142" t="s">
        <v>2797</v>
      </c>
      <c r="F11" s="1"/>
      <c r="G11" s="1"/>
      <c r="H11" s="1"/>
      <c r="I11" s="144"/>
      <c r="L11" s="44"/>
    </row>
    <row r="12" spans="2:12" s="1" customFormat="1" ht="12" customHeight="1">
      <c r="B12" s="44"/>
      <c r="D12" s="142" t="s">
        <v>2535</v>
      </c>
      <c r="I12" s="144"/>
      <c r="L12" s="44"/>
    </row>
    <row r="13" spans="2:12" s="1" customFormat="1" ht="36.95" customHeight="1">
      <c r="B13" s="44"/>
      <c r="E13" s="145" t="s">
        <v>2857</v>
      </c>
      <c r="F13" s="1"/>
      <c r="G13" s="1"/>
      <c r="H13" s="1"/>
      <c r="I13" s="144"/>
      <c r="L13" s="44"/>
    </row>
    <row r="14" spans="2:12" s="1" customFormat="1" ht="12">
      <c r="B14" s="44"/>
      <c r="I14" s="144"/>
      <c r="L14" s="44"/>
    </row>
    <row r="15" spans="2:12" s="1" customFormat="1" ht="12" customHeight="1">
      <c r="B15" s="44"/>
      <c r="D15" s="142" t="s">
        <v>18</v>
      </c>
      <c r="F15" s="18" t="s">
        <v>21</v>
      </c>
      <c r="I15" s="146" t="s">
        <v>20</v>
      </c>
      <c r="J15" s="18" t="s">
        <v>21</v>
      </c>
      <c r="L15" s="44"/>
    </row>
    <row r="16" spans="2:12" s="1" customFormat="1" ht="12" customHeight="1">
      <c r="B16" s="44"/>
      <c r="D16" s="142" t="s">
        <v>22</v>
      </c>
      <c r="F16" s="18" t="s">
        <v>23</v>
      </c>
      <c r="I16" s="146" t="s">
        <v>24</v>
      </c>
      <c r="J16" s="147" t="str">
        <f>'Rekapitulace stavby'!AN8</f>
        <v>8. 11. 2018</v>
      </c>
      <c r="L16" s="44"/>
    </row>
    <row r="17" spans="2:12" s="1" customFormat="1" ht="10.8" customHeight="1">
      <c r="B17" s="44"/>
      <c r="I17" s="144"/>
      <c r="L17" s="44"/>
    </row>
    <row r="18" spans="2:12" s="1" customFormat="1" ht="12" customHeight="1">
      <c r="B18" s="44"/>
      <c r="D18" s="142" t="s">
        <v>26</v>
      </c>
      <c r="I18" s="146" t="s">
        <v>27</v>
      </c>
      <c r="J18" s="18" t="s">
        <v>28</v>
      </c>
      <c r="L18" s="44"/>
    </row>
    <row r="19" spans="2:12" s="1" customFormat="1" ht="18" customHeight="1">
      <c r="B19" s="44"/>
      <c r="E19" s="18" t="s">
        <v>29</v>
      </c>
      <c r="I19" s="146" t="s">
        <v>30</v>
      </c>
      <c r="J19" s="18" t="s">
        <v>21</v>
      </c>
      <c r="L19" s="44"/>
    </row>
    <row r="20" spans="2:12" s="1" customFormat="1" ht="6.95" customHeight="1">
      <c r="B20" s="44"/>
      <c r="I20" s="144"/>
      <c r="L20" s="44"/>
    </row>
    <row r="21" spans="2:12" s="1" customFormat="1" ht="12" customHeight="1">
      <c r="B21" s="44"/>
      <c r="D21" s="142" t="s">
        <v>31</v>
      </c>
      <c r="I21" s="146" t="s">
        <v>27</v>
      </c>
      <c r="J21" s="34" t="str">
        <f>'Rekapitulace stavby'!AN13</f>
        <v>Vyplň údaj</v>
      </c>
      <c r="L21" s="44"/>
    </row>
    <row r="22" spans="2:12" s="1" customFormat="1" ht="18" customHeight="1">
      <c r="B22" s="44"/>
      <c r="E22" s="34" t="str">
        <f>'Rekapitulace stavby'!E14</f>
        <v>Vyplň údaj</v>
      </c>
      <c r="F22" s="18"/>
      <c r="G22" s="18"/>
      <c r="H22" s="18"/>
      <c r="I22" s="146" t="s">
        <v>30</v>
      </c>
      <c r="J22" s="34" t="str">
        <f>'Rekapitulace stavby'!AN14</f>
        <v>Vyplň údaj</v>
      </c>
      <c r="L22" s="44"/>
    </row>
    <row r="23" spans="2:12" s="1" customFormat="1" ht="6.95" customHeight="1">
      <c r="B23" s="44"/>
      <c r="I23" s="144"/>
      <c r="L23" s="44"/>
    </row>
    <row r="24" spans="2:12" s="1" customFormat="1" ht="12" customHeight="1">
      <c r="B24" s="44"/>
      <c r="D24" s="142" t="s">
        <v>33</v>
      </c>
      <c r="I24" s="146" t="s">
        <v>27</v>
      </c>
      <c r="J24" s="18" t="s">
        <v>21</v>
      </c>
      <c r="L24" s="44"/>
    </row>
    <row r="25" spans="2:12" s="1" customFormat="1" ht="18" customHeight="1">
      <c r="B25" s="44"/>
      <c r="E25" s="18" t="s">
        <v>34</v>
      </c>
      <c r="I25" s="146" t="s">
        <v>30</v>
      </c>
      <c r="J25" s="18" t="s">
        <v>21</v>
      </c>
      <c r="L25" s="44"/>
    </row>
    <row r="26" spans="2:12" s="1" customFormat="1" ht="6.95" customHeight="1">
      <c r="B26" s="44"/>
      <c r="I26" s="144"/>
      <c r="L26" s="44"/>
    </row>
    <row r="27" spans="2:12" s="1" customFormat="1" ht="12" customHeight="1">
      <c r="B27" s="44"/>
      <c r="D27" s="142" t="s">
        <v>36</v>
      </c>
      <c r="I27" s="146" t="s">
        <v>27</v>
      </c>
      <c r="J27" s="18" t="s">
        <v>37</v>
      </c>
      <c r="L27" s="44"/>
    </row>
    <row r="28" spans="2:12" s="1" customFormat="1" ht="18" customHeight="1">
      <c r="B28" s="44"/>
      <c r="E28" s="18" t="s">
        <v>38</v>
      </c>
      <c r="I28" s="146" t="s">
        <v>30</v>
      </c>
      <c r="J28" s="18" t="s">
        <v>21</v>
      </c>
      <c r="L28" s="44"/>
    </row>
    <row r="29" spans="2:12" s="1" customFormat="1" ht="6.95" customHeight="1">
      <c r="B29" s="44"/>
      <c r="I29" s="144"/>
      <c r="L29" s="44"/>
    </row>
    <row r="30" spans="2:12" s="1" customFormat="1" ht="12" customHeight="1">
      <c r="B30" s="44"/>
      <c r="D30" s="142" t="s">
        <v>39</v>
      </c>
      <c r="I30" s="144"/>
      <c r="L30" s="44"/>
    </row>
    <row r="31" spans="2:12" s="7" customFormat="1" ht="45" customHeight="1">
      <c r="B31" s="148"/>
      <c r="E31" s="149" t="s">
        <v>40</v>
      </c>
      <c r="F31" s="149"/>
      <c r="G31" s="149"/>
      <c r="H31" s="149"/>
      <c r="I31" s="150"/>
      <c r="L31" s="148"/>
    </row>
    <row r="32" spans="2:12" s="1" customFormat="1" ht="6.95" customHeight="1">
      <c r="B32" s="44"/>
      <c r="I32" s="144"/>
      <c r="L32" s="44"/>
    </row>
    <row r="33" spans="2:12" s="1" customFormat="1" ht="6.95" customHeight="1">
      <c r="B33" s="44"/>
      <c r="D33" s="72"/>
      <c r="E33" s="72"/>
      <c r="F33" s="72"/>
      <c r="G33" s="72"/>
      <c r="H33" s="72"/>
      <c r="I33" s="151"/>
      <c r="J33" s="72"/>
      <c r="K33" s="72"/>
      <c r="L33" s="44"/>
    </row>
    <row r="34" spans="2:12" s="1" customFormat="1" ht="25.4" customHeight="1">
      <c r="B34" s="44"/>
      <c r="D34" s="152" t="s">
        <v>41</v>
      </c>
      <c r="I34" s="144"/>
      <c r="J34" s="153">
        <f>ROUND(J91,2)</f>
        <v>0</v>
      </c>
      <c r="L34" s="44"/>
    </row>
    <row r="35" spans="2:12" s="1" customFormat="1" ht="6.95" customHeight="1">
      <c r="B35" s="44"/>
      <c r="D35" s="72"/>
      <c r="E35" s="72"/>
      <c r="F35" s="72"/>
      <c r="G35" s="72"/>
      <c r="H35" s="72"/>
      <c r="I35" s="151"/>
      <c r="J35" s="72"/>
      <c r="K35" s="72"/>
      <c r="L35" s="44"/>
    </row>
    <row r="36" spans="2:12" s="1" customFormat="1" ht="14.4" customHeight="1">
      <c r="B36" s="44"/>
      <c r="F36" s="154" t="s">
        <v>43</v>
      </c>
      <c r="I36" s="155" t="s">
        <v>42</v>
      </c>
      <c r="J36" s="154" t="s">
        <v>44</v>
      </c>
      <c r="L36" s="44"/>
    </row>
    <row r="37" spans="2:12" s="1" customFormat="1" ht="14.4" customHeight="1">
      <c r="B37" s="44"/>
      <c r="D37" s="142" t="s">
        <v>45</v>
      </c>
      <c r="E37" s="142" t="s">
        <v>46</v>
      </c>
      <c r="F37" s="156">
        <f>ROUND((SUM(BE91:BE99)),2)</f>
        <v>0</v>
      </c>
      <c r="I37" s="157">
        <v>0.21</v>
      </c>
      <c r="J37" s="156">
        <f>ROUND(((SUM(BE91:BE99))*I37),2)</f>
        <v>0</v>
      </c>
      <c r="L37" s="44"/>
    </row>
    <row r="38" spans="2:12" s="1" customFormat="1" ht="14.4" customHeight="1">
      <c r="B38" s="44"/>
      <c r="E38" s="142" t="s">
        <v>47</v>
      </c>
      <c r="F38" s="156">
        <f>ROUND((SUM(BF91:BF99)),2)</f>
        <v>0</v>
      </c>
      <c r="I38" s="157">
        <v>0.15</v>
      </c>
      <c r="J38" s="156">
        <f>ROUND(((SUM(BF91:BF99))*I38),2)</f>
        <v>0</v>
      </c>
      <c r="L38" s="44"/>
    </row>
    <row r="39" spans="2:12" s="1" customFormat="1" ht="14.4" customHeight="1" hidden="1">
      <c r="B39" s="44"/>
      <c r="E39" s="142" t="s">
        <v>48</v>
      </c>
      <c r="F39" s="156">
        <f>ROUND((SUM(BG91:BG99)),2)</f>
        <v>0</v>
      </c>
      <c r="I39" s="157">
        <v>0.21</v>
      </c>
      <c r="J39" s="156">
        <f>0</f>
        <v>0</v>
      </c>
      <c r="L39" s="44"/>
    </row>
    <row r="40" spans="2:12" s="1" customFormat="1" ht="14.4" customHeight="1" hidden="1">
      <c r="B40" s="44"/>
      <c r="E40" s="142" t="s">
        <v>49</v>
      </c>
      <c r="F40" s="156">
        <f>ROUND((SUM(BH91:BH99)),2)</f>
        <v>0</v>
      </c>
      <c r="I40" s="157">
        <v>0.15</v>
      </c>
      <c r="J40" s="156">
        <f>0</f>
        <v>0</v>
      </c>
      <c r="L40" s="44"/>
    </row>
    <row r="41" spans="2:12" s="1" customFormat="1" ht="14.4" customHeight="1" hidden="1">
      <c r="B41" s="44"/>
      <c r="E41" s="142" t="s">
        <v>50</v>
      </c>
      <c r="F41" s="156">
        <f>ROUND((SUM(BI91:BI99)),2)</f>
        <v>0</v>
      </c>
      <c r="I41" s="157">
        <v>0</v>
      </c>
      <c r="J41" s="156">
        <f>0</f>
        <v>0</v>
      </c>
      <c r="L41" s="44"/>
    </row>
    <row r="42" spans="2:12" s="1" customFormat="1" ht="6.95" customHeight="1">
      <c r="B42" s="44"/>
      <c r="I42" s="144"/>
      <c r="L42" s="44"/>
    </row>
    <row r="43" spans="2:12" s="1" customFormat="1" ht="25.4" customHeight="1">
      <c r="B43" s="44"/>
      <c r="C43" s="158"/>
      <c r="D43" s="159" t="s">
        <v>51</v>
      </c>
      <c r="E43" s="160"/>
      <c r="F43" s="160"/>
      <c r="G43" s="161" t="s">
        <v>52</v>
      </c>
      <c r="H43" s="162" t="s">
        <v>53</v>
      </c>
      <c r="I43" s="163"/>
      <c r="J43" s="164">
        <f>SUM(J34:J41)</f>
        <v>0</v>
      </c>
      <c r="K43" s="165"/>
      <c r="L43" s="44"/>
    </row>
    <row r="44" spans="2:12" s="1" customFormat="1" ht="14.4" customHeight="1">
      <c r="B44" s="166"/>
      <c r="C44" s="167"/>
      <c r="D44" s="167"/>
      <c r="E44" s="167"/>
      <c r="F44" s="167"/>
      <c r="G44" s="167"/>
      <c r="H44" s="167"/>
      <c r="I44" s="168"/>
      <c r="J44" s="167"/>
      <c r="K44" s="167"/>
      <c r="L44" s="44"/>
    </row>
    <row r="48" spans="2:12" s="1" customFormat="1" ht="6.95" customHeight="1">
      <c r="B48" s="169"/>
      <c r="C48" s="170"/>
      <c r="D48" s="170"/>
      <c r="E48" s="170"/>
      <c r="F48" s="170"/>
      <c r="G48" s="170"/>
      <c r="H48" s="170"/>
      <c r="I48" s="171"/>
      <c r="J48" s="170"/>
      <c r="K48" s="170"/>
      <c r="L48" s="44"/>
    </row>
    <row r="49" spans="2:12" s="1" customFormat="1" ht="24.95" customHeight="1">
      <c r="B49" s="39"/>
      <c r="C49" s="24" t="s">
        <v>174</v>
      </c>
      <c r="D49" s="40"/>
      <c r="E49" s="40"/>
      <c r="F49" s="40"/>
      <c r="G49" s="40"/>
      <c r="H49" s="40"/>
      <c r="I49" s="144"/>
      <c r="J49" s="40"/>
      <c r="K49" s="40"/>
      <c r="L49" s="44"/>
    </row>
    <row r="50" spans="2:12" s="1" customFormat="1" ht="6.95" customHeight="1">
      <c r="B50" s="39"/>
      <c r="C50" s="40"/>
      <c r="D50" s="40"/>
      <c r="E50" s="40"/>
      <c r="F50" s="40"/>
      <c r="G50" s="40"/>
      <c r="H50" s="40"/>
      <c r="I50" s="144"/>
      <c r="J50" s="40"/>
      <c r="K50" s="40"/>
      <c r="L50" s="44"/>
    </row>
    <row r="51" spans="2:12" s="1" customFormat="1" ht="12" customHeight="1">
      <c r="B51" s="39"/>
      <c r="C51" s="33" t="s">
        <v>16</v>
      </c>
      <c r="D51" s="40"/>
      <c r="E51" s="40"/>
      <c r="F51" s="40"/>
      <c r="G51" s="40"/>
      <c r="H51" s="40"/>
      <c r="I51" s="144"/>
      <c r="J51" s="40"/>
      <c r="K51" s="40"/>
      <c r="L51" s="44"/>
    </row>
    <row r="52" spans="2:12" s="1" customFormat="1" ht="16.5" customHeight="1">
      <c r="B52" s="39"/>
      <c r="C52" s="40"/>
      <c r="D52" s="40"/>
      <c r="E52" s="172" t="str">
        <f>E7</f>
        <v>Vestavba podkroví ZŠ Kmochova</v>
      </c>
      <c r="F52" s="33"/>
      <c r="G52" s="33"/>
      <c r="H52" s="33"/>
      <c r="I52" s="144"/>
      <c r="J52" s="40"/>
      <c r="K52" s="40"/>
      <c r="L52" s="44"/>
    </row>
    <row r="53" spans="2:12" ht="12" customHeight="1">
      <c r="B53" s="22"/>
      <c r="C53" s="33" t="s">
        <v>170</v>
      </c>
      <c r="D53" s="23"/>
      <c r="E53" s="23"/>
      <c r="F53" s="23"/>
      <c r="G53" s="23"/>
      <c r="H53" s="23"/>
      <c r="I53" s="137"/>
      <c r="J53" s="23"/>
      <c r="K53" s="23"/>
      <c r="L53" s="21"/>
    </row>
    <row r="54" spans="2:12" ht="16.5" customHeight="1">
      <c r="B54" s="22"/>
      <c r="C54" s="23"/>
      <c r="D54" s="23"/>
      <c r="E54" s="172" t="s">
        <v>171</v>
      </c>
      <c r="F54" s="23"/>
      <c r="G54" s="23"/>
      <c r="H54" s="23"/>
      <c r="I54" s="137"/>
      <c r="J54" s="23"/>
      <c r="K54" s="23"/>
      <c r="L54" s="21"/>
    </row>
    <row r="55" spans="2:12" ht="12" customHeight="1">
      <c r="B55" s="22"/>
      <c r="C55" s="33" t="s">
        <v>172</v>
      </c>
      <c r="D55" s="23"/>
      <c r="E55" s="23"/>
      <c r="F55" s="23"/>
      <c r="G55" s="23"/>
      <c r="H55" s="23"/>
      <c r="I55" s="137"/>
      <c r="J55" s="23"/>
      <c r="K55" s="23"/>
      <c r="L55" s="21"/>
    </row>
    <row r="56" spans="2:12" s="1" customFormat="1" ht="16.5" customHeight="1">
      <c r="B56" s="39"/>
      <c r="C56" s="40"/>
      <c r="D56" s="40"/>
      <c r="E56" s="33" t="s">
        <v>2797</v>
      </c>
      <c r="F56" s="40"/>
      <c r="G56" s="40"/>
      <c r="H56" s="40"/>
      <c r="I56" s="144"/>
      <c r="J56" s="40"/>
      <c r="K56" s="40"/>
      <c r="L56" s="44"/>
    </row>
    <row r="57" spans="2:12" s="1" customFormat="1" ht="12" customHeight="1">
      <c r="B57" s="39"/>
      <c r="C57" s="33" t="s">
        <v>2535</v>
      </c>
      <c r="D57" s="40"/>
      <c r="E57" s="40"/>
      <c r="F57" s="40"/>
      <c r="G57" s="40"/>
      <c r="H57" s="40"/>
      <c r="I57" s="144"/>
      <c r="J57" s="40"/>
      <c r="K57" s="40"/>
      <c r="L57" s="44"/>
    </row>
    <row r="58" spans="2:12" s="1" customFormat="1" ht="16.5" customHeight="1">
      <c r="B58" s="39"/>
      <c r="C58" s="40"/>
      <c r="D58" s="40"/>
      <c r="E58" s="65" t="str">
        <f>E13</f>
        <v>SO-01.6.5 - Stavba</v>
      </c>
      <c r="F58" s="40"/>
      <c r="G58" s="40"/>
      <c r="H58" s="40"/>
      <c r="I58" s="144"/>
      <c r="J58" s="40"/>
      <c r="K58" s="40"/>
      <c r="L58" s="44"/>
    </row>
    <row r="59" spans="2:12" s="1" customFormat="1" ht="6.95" customHeight="1">
      <c r="B59" s="39"/>
      <c r="C59" s="40"/>
      <c r="D59" s="40"/>
      <c r="E59" s="40"/>
      <c r="F59" s="40"/>
      <c r="G59" s="40"/>
      <c r="H59" s="40"/>
      <c r="I59" s="144"/>
      <c r="J59" s="40"/>
      <c r="K59" s="40"/>
      <c r="L59" s="44"/>
    </row>
    <row r="60" spans="2:12" s="1" customFormat="1" ht="12" customHeight="1">
      <c r="B60" s="39"/>
      <c r="C60" s="33" t="s">
        <v>22</v>
      </c>
      <c r="D60" s="40"/>
      <c r="E60" s="40"/>
      <c r="F60" s="28" t="str">
        <f>F16</f>
        <v>Kmochova č.p. 943</v>
      </c>
      <c r="G60" s="40"/>
      <c r="H60" s="40"/>
      <c r="I60" s="146" t="s">
        <v>24</v>
      </c>
      <c r="J60" s="68" t="str">
        <f>IF(J16="","",J16)</f>
        <v>8. 11. 2018</v>
      </c>
      <c r="K60" s="40"/>
      <c r="L60" s="44"/>
    </row>
    <row r="61" spans="2:12" s="1" customFormat="1" ht="6.95" customHeight="1">
      <c r="B61" s="39"/>
      <c r="C61" s="40"/>
      <c r="D61" s="40"/>
      <c r="E61" s="40"/>
      <c r="F61" s="40"/>
      <c r="G61" s="40"/>
      <c r="H61" s="40"/>
      <c r="I61" s="144"/>
      <c r="J61" s="40"/>
      <c r="K61" s="40"/>
      <c r="L61" s="44"/>
    </row>
    <row r="62" spans="2:12" s="1" customFormat="1" ht="13.65" customHeight="1">
      <c r="B62" s="39"/>
      <c r="C62" s="33" t="s">
        <v>26</v>
      </c>
      <c r="D62" s="40"/>
      <c r="E62" s="40"/>
      <c r="F62" s="28" t="str">
        <f>E19</f>
        <v>SONET Building s.r.o</v>
      </c>
      <c r="G62" s="40"/>
      <c r="H62" s="40"/>
      <c r="I62" s="146" t="s">
        <v>33</v>
      </c>
      <c r="J62" s="37" t="str">
        <f>E25</f>
        <v>Sodomka Lukáš</v>
      </c>
      <c r="K62" s="40"/>
      <c r="L62" s="44"/>
    </row>
    <row r="63" spans="2:12" s="1" customFormat="1" ht="13.65" customHeight="1">
      <c r="B63" s="39"/>
      <c r="C63" s="33" t="s">
        <v>31</v>
      </c>
      <c r="D63" s="40"/>
      <c r="E63" s="40"/>
      <c r="F63" s="28" t="str">
        <f>IF(E22="","",E22)</f>
        <v>Vyplň údaj</v>
      </c>
      <c r="G63" s="40"/>
      <c r="H63" s="40"/>
      <c r="I63" s="146" t="s">
        <v>36</v>
      </c>
      <c r="J63" s="37" t="str">
        <f>E28</f>
        <v>Toman Martin</v>
      </c>
      <c r="K63" s="40"/>
      <c r="L63" s="44"/>
    </row>
    <row r="64" spans="2:12" s="1" customFormat="1" ht="10.3" customHeight="1">
      <c r="B64" s="39"/>
      <c r="C64" s="40"/>
      <c r="D64" s="40"/>
      <c r="E64" s="40"/>
      <c r="F64" s="40"/>
      <c r="G64" s="40"/>
      <c r="H64" s="40"/>
      <c r="I64" s="144"/>
      <c r="J64" s="40"/>
      <c r="K64" s="40"/>
      <c r="L64" s="44"/>
    </row>
    <row r="65" spans="2:12" s="1" customFormat="1" ht="29.25" customHeight="1">
      <c r="B65" s="39"/>
      <c r="C65" s="173" t="s">
        <v>175</v>
      </c>
      <c r="D65" s="174"/>
      <c r="E65" s="174"/>
      <c r="F65" s="174"/>
      <c r="G65" s="174"/>
      <c r="H65" s="174"/>
      <c r="I65" s="175"/>
      <c r="J65" s="176" t="s">
        <v>176</v>
      </c>
      <c r="K65" s="174"/>
      <c r="L65" s="44"/>
    </row>
    <row r="66" spans="2:12" s="1" customFormat="1" ht="10.3" customHeight="1">
      <c r="B66" s="39"/>
      <c r="C66" s="40"/>
      <c r="D66" s="40"/>
      <c r="E66" s="40"/>
      <c r="F66" s="40"/>
      <c r="G66" s="40"/>
      <c r="H66" s="40"/>
      <c r="I66" s="144"/>
      <c r="J66" s="40"/>
      <c r="K66" s="40"/>
      <c r="L66" s="44"/>
    </row>
    <row r="67" spans="2:47" s="1" customFormat="1" ht="22.8" customHeight="1">
      <c r="B67" s="39"/>
      <c r="C67" s="177" t="s">
        <v>73</v>
      </c>
      <c r="D67" s="40"/>
      <c r="E67" s="40"/>
      <c r="F67" s="40"/>
      <c r="G67" s="40"/>
      <c r="H67" s="40"/>
      <c r="I67" s="144"/>
      <c r="J67" s="98">
        <f>J91</f>
        <v>0</v>
      </c>
      <c r="K67" s="40"/>
      <c r="L67" s="44"/>
      <c r="AU67" s="18" t="s">
        <v>177</v>
      </c>
    </row>
    <row r="68" spans="2:12" s="1" customFormat="1" ht="21.8" customHeight="1">
      <c r="B68" s="39"/>
      <c r="C68" s="40"/>
      <c r="D68" s="40"/>
      <c r="E68" s="40"/>
      <c r="F68" s="40"/>
      <c r="G68" s="40"/>
      <c r="H68" s="40"/>
      <c r="I68" s="144"/>
      <c r="J68" s="40"/>
      <c r="K68" s="40"/>
      <c r="L68" s="44"/>
    </row>
    <row r="69" spans="2:12" s="1" customFormat="1" ht="6.95" customHeight="1">
      <c r="B69" s="58"/>
      <c r="C69" s="59"/>
      <c r="D69" s="59"/>
      <c r="E69" s="59"/>
      <c r="F69" s="59"/>
      <c r="G69" s="59"/>
      <c r="H69" s="59"/>
      <c r="I69" s="168"/>
      <c r="J69" s="59"/>
      <c r="K69" s="59"/>
      <c r="L69" s="44"/>
    </row>
    <row r="73" spans="2:12" s="1" customFormat="1" ht="6.95" customHeight="1">
      <c r="B73" s="60"/>
      <c r="C73" s="61"/>
      <c r="D73" s="61"/>
      <c r="E73" s="61"/>
      <c r="F73" s="61"/>
      <c r="G73" s="61"/>
      <c r="H73" s="61"/>
      <c r="I73" s="171"/>
      <c r="J73" s="61"/>
      <c r="K73" s="61"/>
      <c r="L73" s="44"/>
    </row>
    <row r="74" spans="2:12" s="1" customFormat="1" ht="24.95" customHeight="1">
      <c r="B74" s="39"/>
      <c r="C74" s="24" t="s">
        <v>206</v>
      </c>
      <c r="D74" s="40"/>
      <c r="E74" s="40"/>
      <c r="F74" s="40"/>
      <c r="G74" s="40"/>
      <c r="H74" s="40"/>
      <c r="I74" s="144"/>
      <c r="J74" s="40"/>
      <c r="K74" s="40"/>
      <c r="L74" s="44"/>
    </row>
    <row r="75" spans="2:12" s="1" customFormat="1" ht="6.95" customHeight="1">
      <c r="B75" s="39"/>
      <c r="C75" s="40"/>
      <c r="D75" s="40"/>
      <c r="E75" s="40"/>
      <c r="F75" s="40"/>
      <c r="G75" s="40"/>
      <c r="H75" s="40"/>
      <c r="I75" s="144"/>
      <c r="J75" s="40"/>
      <c r="K75" s="40"/>
      <c r="L75" s="44"/>
    </row>
    <row r="76" spans="2:12" s="1" customFormat="1" ht="12" customHeight="1">
      <c r="B76" s="39"/>
      <c r="C76" s="33" t="s">
        <v>16</v>
      </c>
      <c r="D76" s="40"/>
      <c r="E76" s="40"/>
      <c r="F76" s="40"/>
      <c r="G76" s="40"/>
      <c r="H76" s="40"/>
      <c r="I76" s="144"/>
      <c r="J76" s="40"/>
      <c r="K76" s="40"/>
      <c r="L76" s="44"/>
    </row>
    <row r="77" spans="2:12" s="1" customFormat="1" ht="16.5" customHeight="1">
      <c r="B77" s="39"/>
      <c r="C77" s="40"/>
      <c r="D77" s="40"/>
      <c r="E77" s="172" t="str">
        <f>E7</f>
        <v>Vestavba podkroví ZŠ Kmochova</v>
      </c>
      <c r="F77" s="33"/>
      <c r="G77" s="33"/>
      <c r="H77" s="33"/>
      <c r="I77" s="144"/>
      <c r="J77" s="40"/>
      <c r="K77" s="40"/>
      <c r="L77" s="44"/>
    </row>
    <row r="78" spans="2:12" ht="12" customHeight="1">
      <c r="B78" s="22"/>
      <c r="C78" s="33" t="s">
        <v>170</v>
      </c>
      <c r="D78" s="23"/>
      <c r="E78" s="23"/>
      <c r="F78" s="23"/>
      <c r="G78" s="23"/>
      <c r="H78" s="23"/>
      <c r="I78" s="137"/>
      <c r="J78" s="23"/>
      <c r="K78" s="23"/>
      <c r="L78" s="21"/>
    </row>
    <row r="79" spans="2:12" ht="16.5" customHeight="1">
      <c r="B79" s="22"/>
      <c r="C79" s="23"/>
      <c r="D79" s="23"/>
      <c r="E79" s="172" t="s">
        <v>171</v>
      </c>
      <c r="F79" s="23"/>
      <c r="G79" s="23"/>
      <c r="H79" s="23"/>
      <c r="I79" s="137"/>
      <c r="J79" s="23"/>
      <c r="K79" s="23"/>
      <c r="L79" s="21"/>
    </row>
    <row r="80" spans="2:12" ht="12" customHeight="1">
      <c r="B80" s="22"/>
      <c r="C80" s="33" t="s">
        <v>172</v>
      </c>
      <c r="D80" s="23"/>
      <c r="E80" s="23"/>
      <c r="F80" s="23"/>
      <c r="G80" s="23"/>
      <c r="H80" s="23"/>
      <c r="I80" s="137"/>
      <c r="J80" s="23"/>
      <c r="K80" s="23"/>
      <c r="L80" s="21"/>
    </row>
    <row r="81" spans="2:12" s="1" customFormat="1" ht="16.5" customHeight="1">
      <c r="B81" s="39"/>
      <c r="C81" s="40"/>
      <c r="D81" s="40"/>
      <c r="E81" s="33" t="s">
        <v>2797</v>
      </c>
      <c r="F81" s="40"/>
      <c r="G81" s="40"/>
      <c r="H81" s="40"/>
      <c r="I81" s="144"/>
      <c r="J81" s="40"/>
      <c r="K81" s="40"/>
      <c r="L81" s="44"/>
    </row>
    <row r="82" spans="2:12" s="1" customFormat="1" ht="12" customHeight="1">
      <c r="B82" s="39"/>
      <c r="C82" s="33" t="s">
        <v>2535</v>
      </c>
      <c r="D82" s="40"/>
      <c r="E82" s="40"/>
      <c r="F82" s="40"/>
      <c r="G82" s="40"/>
      <c r="H82" s="40"/>
      <c r="I82" s="144"/>
      <c r="J82" s="40"/>
      <c r="K82" s="40"/>
      <c r="L82" s="44"/>
    </row>
    <row r="83" spans="2:12" s="1" customFormat="1" ht="16.5" customHeight="1">
      <c r="B83" s="39"/>
      <c r="C83" s="40"/>
      <c r="D83" s="40"/>
      <c r="E83" s="65" t="str">
        <f>E13</f>
        <v>SO-01.6.5 - Stavba</v>
      </c>
      <c r="F83" s="40"/>
      <c r="G83" s="40"/>
      <c r="H83" s="40"/>
      <c r="I83" s="144"/>
      <c r="J83" s="40"/>
      <c r="K83" s="40"/>
      <c r="L83" s="44"/>
    </row>
    <row r="84" spans="2:12" s="1" customFormat="1" ht="6.95" customHeight="1">
      <c r="B84" s="39"/>
      <c r="C84" s="40"/>
      <c r="D84" s="40"/>
      <c r="E84" s="40"/>
      <c r="F84" s="40"/>
      <c r="G84" s="40"/>
      <c r="H84" s="40"/>
      <c r="I84" s="144"/>
      <c r="J84" s="40"/>
      <c r="K84" s="40"/>
      <c r="L84" s="44"/>
    </row>
    <row r="85" spans="2:12" s="1" customFormat="1" ht="12" customHeight="1">
      <c r="B85" s="39"/>
      <c r="C85" s="33" t="s">
        <v>22</v>
      </c>
      <c r="D85" s="40"/>
      <c r="E85" s="40"/>
      <c r="F85" s="28" t="str">
        <f>F16</f>
        <v>Kmochova č.p. 943</v>
      </c>
      <c r="G85" s="40"/>
      <c r="H85" s="40"/>
      <c r="I85" s="146" t="s">
        <v>24</v>
      </c>
      <c r="J85" s="68" t="str">
        <f>IF(J16="","",J16)</f>
        <v>8. 11. 2018</v>
      </c>
      <c r="K85" s="40"/>
      <c r="L85" s="44"/>
    </row>
    <row r="86" spans="2:12" s="1" customFormat="1" ht="6.95" customHeight="1">
      <c r="B86" s="39"/>
      <c r="C86" s="40"/>
      <c r="D86" s="40"/>
      <c r="E86" s="40"/>
      <c r="F86" s="40"/>
      <c r="G86" s="40"/>
      <c r="H86" s="40"/>
      <c r="I86" s="144"/>
      <c r="J86" s="40"/>
      <c r="K86" s="40"/>
      <c r="L86" s="44"/>
    </row>
    <row r="87" spans="2:12" s="1" customFormat="1" ht="13.65" customHeight="1">
      <c r="B87" s="39"/>
      <c r="C87" s="33" t="s">
        <v>26</v>
      </c>
      <c r="D87" s="40"/>
      <c r="E87" s="40"/>
      <c r="F87" s="28" t="str">
        <f>E19</f>
        <v>SONET Building s.r.o</v>
      </c>
      <c r="G87" s="40"/>
      <c r="H87" s="40"/>
      <c r="I87" s="146" t="s">
        <v>33</v>
      </c>
      <c r="J87" s="37" t="str">
        <f>E25</f>
        <v>Sodomka Lukáš</v>
      </c>
      <c r="K87" s="40"/>
      <c r="L87" s="44"/>
    </row>
    <row r="88" spans="2:12" s="1" customFormat="1" ht="13.65" customHeight="1">
      <c r="B88" s="39"/>
      <c r="C88" s="33" t="s">
        <v>31</v>
      </c>
      <c r="D88" s="40"/>
      <c r="E88" s="40"/>
      <c r="F88" s="28" t="str">
        <f>IF(E22="","",E22)</f>
        <v>Vyplň údaj</v>
      </c>
      <c r="G88" s="40"/>
      <c r="H88" s="40"/>
      <c r="I88" s="146" t="s">
        <v>36</v>
      </c>
      <c r="J88" s="37" t="str">
        <f>E28</f>
        <v>Toman Martin</v>
      </c>
      <c r="K88" s="40"/>
      <c r="L88" s="44"/>
    </row>
    <row r="89" spans="2:12" s="1" customFormat="1" ht="10.3" customHeight="1">
      <c r="B89" s="39"/>
      <c r="C89" s="40"/>
      <c r="D89" s="40"/>
      <c r="E89" s="40"/>
      <c r="F89" s="40"/>
      <c r="G89" s="40"/>
      <c r="H89" s="40"/>
      <c r="I89" s="144"/>
      <c r="J89" s="40"/>
      <c r="K89" s="40"/>
      <c r="L89" s="44"/>
    </row>
    <row r="90" spans="2:20" s="10" customFormat="1" ht="29.25" customHeight="1">
      <c r="B90" s="191"/>
      <c r="C90" s="192" t="s">
        <v>207</v>
      </c>
      <c r="D90" s="193" t="s">
        <v>60</v>
      </c>
      <c r="E90" s="193" t="s">
        <v>56</v>
      </c>
      <c r="F90" s="193" t="s">
        <v>57</v>
      </c>
      <c r="G90" s="193" t="s">
        <v>208</v>
      </c>
      <c r="H90" s="193" t="s">
        <v>209</v>
      </c>
      <c r="I90" s="194" t="s">
        <v>210</v>
      </c>
      <c r="J90" s="193" t="s">
        <v>176</v>
      </c>
      <c r="K90" s="195" t="s">
        <v>211</v>
      </c>
      <c r="L90" s="196"/>
      <c r="M90" s="88" t="s">
        <v>21</v>
      </c>
      <c r="N90" s="89" t="s">
        <v>45</v>
      </c>
      <c r="O90" s="89" t="s">
        <v>212</v>
      </c>
      <c r="P90" s="89" t="s">
        <v>213</v>
      </c>
      <c r="Q90" s="89" t="s">
        <v>214</v>
      </c>
      <c r="R90" s="89" t="s">
        <v>215</v>
      </c>
      <c r="S90" s="89" t="s">
        <v>216</v>
      </c>
      <c r="T90" s="90" t="s">
        <v>217</v>
      </c>
    </row>
    <row r="91" spans="2:63" s="1" customFormat="1" ht="22.8" customHeight="1">
      <c r="B91" s="39"/>
      <c r="C91" s="95" t="s">
        <v>218</v>
      </c>
      <c r="D91" s="40"/>
      <c r="E91" s="40"/>
      <c r="F91" s="40"/>
      <c r="G91" s="40"/>
      <c r="H91" s="40"/>
      <c r="I91" s="144"/>
      <c r="J91" s="197">
        <f>BK91</f>
        <v>0</v>
      </c>
      <c r="K91" s="40"/>
      <c r="L91" s="44"/>
      <c r="M91" s="91"/>
      <c r="N91" s="92"/>
      <c r="O91" s="92"/>
      <c r="P91" s="198">
        <f>SUM(P92:P99)</f>
        <v>0</v>
      </c>
      <c r="Q91" s="92"/>
      <c r="R91" s="198">
        <f>SUM(R92:R99)</f>
        <v>0</v>
      </c>
      <c r="S91" s="92"/>
      <c r="T91" s="199">
        <f>SUM(T92:T99)</f>
        <v>0</v>
      </c>
      <c r="AT91" s="18" t="s">
        <v>74</v>
      </c>
      <c r="AU91" s="18" t="s">
        <v>177</v>
      </c>
      <c r="BK91" s="200">
        <f>SUM(BK92:BK99)</f>
        <v>0</v>
      </c>
    </row>
    <row r="92" spans="2:65" s="1" customFormat="1" ht="16.5" customHeight="1">
      <c r="B92" s="39"/>
      <c r="C92" s="217" t="s">
        <v>82</v>
      </c>
      <c r="D92" s="217" t="s">
        <v>223</v>
      </c>
      <c r="E92" s="218" t="s">
        <v>2858</v>
      </c>
      <c r="F92" s="219" t="s">
        <v>2859</v>
      </c>
      <c r="G92" s="220" t="s">
        <v>2590</v>
      </c>
      <c r="H92" s="221">
        <v>1</v>
      </c>
      <c r="I92" s="222"/>
      <c r="J92" s="223">
        <f>ROUND(I92*H92,2)</f>
        <v>0</v>
      </c>
      <c r="K92" s="219" t="s">
        <v>365</v>
      </c>
      <c r="L92" s="44"/>
      <c r="M92" s="224" t="s">
        <v>21</v>
      </c>
      <c r="N92" s="225" t="s">
        <v>46</v>
      </c>
      <c r="O92" s="80"/>
      <c r="P92" s="226">
        <f>O92*H92</f>
        <v>0</v>
      </c>
      <c r="Q92" s="226">
        <v>0</v>
      </c>
      <c r="R92" s="226">
        <f>Q92*H92</f>
        <v>0</v>
      </c>
      <c r="S92" s="226">
        <v>0</v>
      </c>
      <c r="T92" s="227">
        <f>S92*H92</f>
        <v>0</v>
      </c>
      <c r="AR92" s="18" t="s">
        <v>228</v>
      </c>
      <c r="AT92" s="18" t="s">
        <v>223</v>
      </c>
      <c r="AU92" s="18" t="s">
        <v>75</v>
      </c>
      <c r="AY92" s="18" t="s">
        <v>221</v>
      </c>
      <c r="BE92" s="228">
        <f>IF(N92="základní",J92,0)</f>
        <v>0</v>
      </c>
      <c r="BF92" s="228">
        <f>IF(N92="snížená",J92,0)</f>
        <v>0</v>
      </c>
      <c r="BG92" s="228">
        <f>IF(N92="zákl. přenesená",J92,0)</f>
        <v>0</v>
      </c>
      <c r="BH92" s="228">
        <f>IF(N92="sníž. přenesená",J92,0)</f>
        <v>0</v>
      </c>
      <c r="BI92" s="228">
        <f>IF(N92="nulová",J92,0)</f>
        <v>0</v>
      </c>
      <c r="BJ92" s="18" t="s">
        <v>82</v>
      </c>
      <c r="BK92" s="228">
        <f>ROUND(I92*H92,2)</f>
        <v>0</v>
      </c>
      <c r="BL92" s="18" t="s">
        <v>228</v>
      </c>
      <c r="BM92" s="18" t="s">
        <v>84</v>
      </c>
    </row>
    <row r="93" spans="2:65" s="1" customFormat="1" ht="16.5" customHeight="1">
      <c r="B93" s="39"/>
      <c r="C93" s="217" t="s">
        <v>84</v>
      </c>
      <c r="D93" s="217" t="s">
        <v>223</v>
      </c>
      <c r="E93" s="218" t="s">
        <v>2860</v>
      </c>
      <c r="F93" s="219" t="s">
        <v>2861</v>
      </c>
      <c r="G93" s="220" t="s">
        <v>2590</v>
      </c>
      <c r="H93" s="221">
        <v>1</v>
      </c>
      <c r="I93" s="222"/>
      <c r="J93" s="223">
        <f>ROUND(I93*H93,2)</f>
        <v>0</v>
      </c>
      <c r="K93" s="219" t="s">
        <v>365</v>
      </c>
      <c r="L93" s="44"/>
      <c r="M93" s="224" t="s">
        <v>21</v>
      </c>
      <c r="N93" s="225" t="s">
        <v>46</v>
      </c>
      <c r="O93" s="80"/>
      <c r="P93" s="226">
        <f>O93*H93</f>
        <v>0</v>
      </c>
      <c r="Q93" s="226">
        <v>0</v>
      </c>
      <c r="R93" s="226">
        <f>Q93*H93</f>
        <v>0</v>
      </c>
      <c r="S93" s="226">
        <v>0</v>
      </c>
      <c r="T93" s="227">
        <f>S93*H93</f>
        <v>0</v>
      </c>
      <c r="AR93" s="18" t="s">
        <v>228</v>
      </c>
      <c r="AT93" s="18" t="s">
        <v>223</v>
      </c>
      <c r="AU93" s="18" t="s">
        <v>75</v>
      </c>
      <c r="AY93" s="18" t="s">
        <v>221</v>
      </c>
      <c r="BE93" s="228">
        <f>IF(N93="základní",J93,0)</f>
        <v>0</v>
      </c>
      <c r="BF93" s="228">
        <f>IF(N93="snížená",J93,0)</f>
        <v>0</v>
      </c>
      <c r="BG93" s="228">
        <f>IF(N93="zákl. přenesená",J93,0)</f>
        <v>0</v>
      </c>
      <c r="BH93" s="228">
        <f>IF(N93="sníž. přenesená",J93,0)</f>
        <v>0</v>
      </c>
      <c r="BI93" s="228">
        <f>IF(N93="nulová",J93,0)</f>
        <v>0</v>
      </c>
      <c r="BJ93" s="18" t="s">
        <v>82</v>
      </c>
      <c r="BK93" s="228">
        <f>ROUND(I93*H93,2)</f>
        <v>0</v>
      </c>
      <c r="BL93" s="18" t="s">
        <v>228</v>
      </c>
      <c r="BM93" s="18" t="s">
        <v>228</v>
      </c>
    </row>
    <row r="94" spans="2:65" s="1" customFormat="1" ht="16.5" customHeight="1">
      <c r="B94" s="39"/>
      <c r="C94" s="217" t="s">
        <v>101</v>
      </c>
      <c r="D94" s="217" t="s">
        <v>223</v>
      </c>
      <c r="E94" s="218" t="s">
        <v>2862</v>
      </c>
      <c r="F94" s="219" t="s">
        <v>2863</v>
      </c>
      <c r="G94" s="220" t="s">
        <v>2590</v>
      </c>
      <c r="H94" s="221">
        <v>1</v>
      </c>
      <c r="I94" s="222"/>
      <c r="J94" s="223">
        <f>ROUND(I94*H94,2)</f>
        <v>0</v>
      </c>
      <c r="K94" s="219" t="s">
        <v>365</v>
      </c>
      <c r="L94" s="44"/>
      <c r="M94" s="224" t="s">
        <v>21</v>
      </c>
      <c r="N94" s="225" t="s">
        <v>46</v>
      </c>
      <c r="O94" s="80"/>
      <c r="P94" s="226">
        <f>O94*H94</f>
        <v>0</v>
      </c>
      <c r="Q94" s="226">
        <v>0</v>
      </c>
      <c r="R94" s="226">
        <f>Q94*H94</f>
        <v>0</v>
      </c>
      <c r="S94" s="226">
        <v>0</v>
      </c>
      <c r="T94" s="227">
        <f>S94*H94</f>
        <v>0</v>
      </c>
      <c r="AR94" s="18" t="s">
        <v>228</v>
      </c>
      <c r="AT94" s="18" t="s">
        <v>223</v>
      </c>
      <c r="AU94" s="18" t="s">
        <v>75</v>
      </c>
      <c r="AY94" s="18" t="s">
        <v>221</v>
      </c>
      <c r="BE94" s="228">
        <f>IF(N94="základní",J94,0)</f>
        <v>0</v>
      </c>
      <c r="BF94" s="228">
        <f>IF(N94="snížená",J94,0)</f>
        <v>0</v>
      </c>
      <c r="BG94" s="228">
        <f>IF(N94="zákl. přenesená",J94,0)</f>
        <v>0</v>
      </c>
      <c r="BH94" s="228">
        <f>IF(N94="sníž. přenesená",J94,0)</f>
        <v>0</v>
      </c>
      <c r="BI94" s="228">
        <f>IF(N94="nulová",J94,0)</f>
        <v>0</v>
      </c>
      <c r="BJ94" s="18" t="s">
        <v>82</v>
      </c>
      <c r="BK94" s="228">
        <f>ROUND(I94*H94,2)</f>
        <v>0</v>
      </c>
      <c r="BL94" s="18" t="s">
        <v>228</v>
      </c>
      <c r="BM94" s="18" t="s">
        <v>271</v>
      </c>
    </row>
    <row r="95" spans="2:65" s="1" customFormat="1" ht="16.5" customHeight="1">
      <c r="B95" s="39"/>
      <c r="C95" s="217" t="s">
        <v>228</v>
      </c>
      <c r="D95" s="217" t="s">
        <v>223</v>
      </c>
      <c r="E95" s="218" t="s">
        <v>2864</v>
      </c>
      <c r="F95" s="219" t="s">
        <v>2865</v>
      </c>
      <c r="G95" s="220" t="s">
        <v>2590</v>
      </c>
      <c r="H95" s="221">
        <v>1</v>
      </c>
      <c r="I95" s="222"/>
      <c r="J95" s="223">
        <f>ROUND(I95*H95,2)</f>
        <v>0</v>
      </c>
      <c r="K95" s="219" t="s">
        <v>365</v>
      </c>
      <c r="L95" s="44"/>
      <c r="M95" s="224" t="s">
        <v>21</v>
      </c>
      <c r="N95" s="225" t="s">
        <v>46</v>
      </c>
      <c r="O95" s="80"/>
      <c r="P95" s="226">
        <f>O95*H95</f>
        <v>0</v>
      </c>
      <c r="Q95" s="226">
        <v>0</v>
      </c>
      <c r="R95" s="226">
        <f>Q95*H95</f>
        <v>0</v>
      </c>
      <c r="S95" s="226">
        <v>0</v>
      </c>
      <c r="T95" s="227">
        <f>S95*H95</f>
        <v>0</v>
      </c>
      <c r="AR95" s="18" t="s">
        <v>228</v>
      </c>
      <c r="AT95" s="18" t="s">
        <v>223</v>
      </c>
      <c r="AU95" s="18" t="s">
        <v>75</v>
      </c>
      <c r="AY95" s="18" t="s">
        <v>221</v>
      </c>
      <c r="BE95" s="228">
        <f>IF(N95="základní",J95,0)</f>
        <v>0</v>
      </c>
      <c r="BF95" s="228">
        <f>IF(N95="snížená",J95,0)</f>
        <v>0</v>
      </c>
      <c r="BG95" s="228">
        <f>IF(N95="zákl. přenesená",J95,0)</f>
        <v>0</v>
      </c>
      <c r="BH95" s="228">
        <f>IF(N95="sníž. přenesená",J95,0)</f>
        <v>0</v>
      </c>
      <c r="BI95" s="228">
        <f>IF(N95="nulová",J95,0)</f>
        <v>0</v>
      </c>
      <c r="BJ95" s="18" t="s">
        <v>82</v>
      </c>
      <c r="BK95" s="228">
        <f>ROUND(I95*H95,2)</f>
        <v>0</v>
      </c>
      <c r="BL95" s="18" t="s">
        <v>228</v>
      </c>
      <c r="BM95" s="18" t="s">
        <v>282</v>
      </c>
    </row>
    <row r="96" spans="2:65" s="1" customFormat="1" ht="16.5" customHeight="1">
      <c r="B96" s="39"/>
      <c r="C96" s="217" t="s">
        <v>267</v>
      </c>
      <c r="D96" s="217" t="s">
        <v>223</v>
      </c>
      <c r="E96" s="218" t="s">
        <v>2866</v>
      </c>
      <c r="F96" s="219" t="s">
        <v>2867</v>
      </c>
      <c r="G96" s="220" t="s">
        <v>2590</v>
      </c>
      <c r="H96" s="221">
        <v>1</v>
      </c>
      <c r="I96" s="222"/>
      <c r="J96" s="223">
        <f>ROUND(I96*H96,2)</f>
        <v>0</v>
      </c>
      <c r="K96" s="219" t="s">
        <v>365</v>
      </c>
      <c r="L96" s="44"/>
      <c r="M96" s="224" t="s">
        <v>21</v>
      </c>
      <c r="N96" s="225" t="s">
        <v>46</v>
      </c>
      <c r="O96" s="80"/>
      <c r="P96" s="226">
        <f>O96*H96</f>
        <v>0</v>
      </c>
      <c r="Q96" s="226">
        <v>0</v>
      </c>
      <c r="R96" s="226">
        <f>Q96*H96</f>
        <v>0</v>
      </c>
      <c r="S96" s="226">
        <v>0</v>
      </c>
      <c r="T96" s="227">
        <f>S96*H96</f>
        <v>0</v>
      </c>
      <c r="AR96" s="18" t="s">
        <v>228</v>
      </c>
      <c r="AT96" s="18" t="s">
        <v>223</v>
      </c>
      <c r="AU96" s="18" t="s">
        <v>75</v>
      </c>
      <c r="AY96" s="18" t="s">
        <v>221</v>
      </c>
      <c r="BE96" s="228">
        <f>IF(N96="základní",J96,0)</f>
        <v>0</v>
      </c>
      <c r="BF96" s="228">
        <f>IF(N96="snížená",J96,0)</f>
        <v>0</v>
      </c>
      <c r="BG96" s="228">
        <f>IF(N96="zákl. přenesená",J96,0)</f>
        <v>0</v>
      </c>
      <c r="BH96" s="228">
        <f>IF(N96="sníž. přenesená",J96,0)</f>
        <v>0</v>
      </c>
      <c r="BI96" s="228">
        <f>IF(N96="nulová",J96,0)</f>
        <v>0</v>
      </c>
      <c r="BJ96" s="18" t="s">
        <v>82</v>
      </c>
      <c r="BK96" s="228">
        <f>ROUND(I96*H96,2)</f>
        <v>0</v>
      </c>
      <c r="BL96" s="18" t="s">
        <v>228</v>
      </c>
      <c r="BM96" s="18" t="s">
        <v>292</v>
      </c>
    </row>
    <row r="97" spans="2:65" s="1" customFormat="1" ht="16.5" customHeight="1">
      <c r="B97" s="39"/>
      <c r="C97" s="217" t="s">
        <v>271</v>
      </c>
      <c r="D97" s="217" t="s">
        <v>223</v>
      </c>
      <c r="E97" s="218" t="s">
        <v>2868</v>
      </c>
      <c r="F97" s="219" t="s">
        <v>2869</v>
      </c>
      <c r="G97" s="220" t="s">
        <v>2590</v>
      </c>
      <c r="H97" s="221">
        <v>1</v>
      </c>
      <c r="I97" s="222"/>
      <c r="J97" s="223">
        <f>ROUND(I97*H97,2)</f>
        <v>0</v>
      </c>
      <c r="K97" s="219" t="s">
        <v>365</v>
      </c>
      <c r="L97" s="44"/>
      <c r="M97" s="224" t="s">
        <v>21</v>
      </c>
      <c r="N97" s="225" t="s">
        <v>46</v>
      </c>
      <c r="O97" s="80"/>
      <c r="P97" s="226">
        <f>O97*H97</f>
        <v>0</v>
      </c>
      <c r="Q97" s="226">
        <v>0</v>
      </c>
      <c r="R97" s="226">
        <f>Q97*H97</f>
        <v>0</v>
      </c>
      <c r="S97" s="226">
        <v>0</v>
      </c>
      <c r="T97" s="227">
        <f>S97*H97</f>
        <v>0</v>
      </c>
      <c r="AR97" s="18" t="s">
        <v>228</v>
      </c>
      <c r="AT97" s="18" t="s">
        <v>223</v>
      </c>
      <c r="AU97" s="18" t="s">
        <v>75</v>
      </c>
      <c r="AY97" s="18" t="s">
        <v>221</v>
      </c>
      <c r="BE97" s="228">
        <f>IF(N97="základní",J97,0)</f>
        <v>0</v>
      </c>
      <c r="BF97" s="228">
        <f>IF(N97="snížená",J97,0)</f>
        <v>0</v>
      </c>
      <c r="BG97" s="228">
        <f>IF(N97="zákl. přenesená",J97,0)</f>
        <v>0</v>
      </c>
      <c r="BH97" s="228">
        <f>IF(N97="sníž. přenesená",J97,0)</f>
        <v>0</v>
      </c>
      <c r="BI97" s="228">
        <f>IF(N97="nulová",J97,0)</f>
        <v>0</v>
      </c>
      <c r="BJ97" s="18" t="s">
        <v>82</v>
      </c>
      <c r="BK97" s="228">
        <f>ROUND(I97*H97,2)</f>
        <v>0</v>
      </c>
      <c r="BL97" s="18" t="s">
        <v>228</v>
      </c>
      <c r="BM97" s="18" t="s">
        <v>305</v>
      </c>
    </row>
    <row r="98" spans="2:65" s="1" customFormat="1" ht="16.5" customHeight="1">
      <c r="B98" s="39"/>
      <c r="C98" s="217" t="s">
        <v>276</v>
      </c>
      <c r="D98" s="217" t="s">
        <v>223</v>
      </c>
      <c r="E98" s="218" t="s">
        <v>2870</v>
      </c>
      <c r="F98" s="219" t="s">
        <v>2871</v>
      </c>
      <c r="G98" s="220" t="s">
        <v>2590</v>
      </c>
      <c r="H98" s="221">
        <v>1</v>
      </c>
      <c r="I98" s="222"/>
      <c r="J98" s="223">
        <f>ROUND(I98*H98,2)</f>
        <v>0</v>
      </c>
      <c r="K98" s="219" t="s">
        <v>365</v>
      </c>
      <c r="L98" s="44"/>
      <c r="M98" s="224" t="s">
        <v>21</v>
      </c>
      <c r="N98" s="225" t="s">
        <v>46</v>
      </c>
      <c r="O98" s="80"/>
      <c r="P98" s="226">
        <f>O98*H98</f>
        <v>0</v>
      </c>
      <c r="Q98" s="226">
        <v>0</v>
      </c>
      <c r="R98" s="226">
        <f>Q98*H98</f>
        <v>0</v>
      </c>
      <c r="S98" s="226">
        <v>0</v>
      </c>
      <c r="T98" s="227">
        <f>S98*H98</f>
        <v>0</v>
      </c>
      <c r="AR98" s="18" t="s">
        <v>228</v>
      </c>
      <c r="AT98" s="18" t="s">
        <v>223</v>
      </c>
      <c r="AU98" s="18" t="s">
        <v>75</v>
      </c>
      <c r="AY98" s="18" t="s">
        <v>221</v>
      </c>
      <c r="BE98" s="228">
        <f>IF(N98="základní",J98,0)</f>
        <v>0</v>
      </c>
      <c r="BF98" s="228">
        <f>IF(N98="snížená",J98,0)</f>
        <v>0</v>
      </c>
      <c r="BG98" s="228">
        <f>IF(N98="zákl. přenesená",J98,0)</f>
        <v>0</v>
      </c>
      <c r="BH98" s="228">
        <f>IF(N98="sníž. přenesená",J98,0)</f>
        <v>0</v>
      </c>
      <c r="BI98" s="228">
        <f>IF(N98="nulová",J98,0)</f>
        <v>0</v>
      </c>
      <c r="BJ98" s="18" t="s">
        <v>82</v>
      </c>
      <c r="BK98" s="228">
        <f>ROUND(I98*H98,2)</f>
        <v>0</v>
      </c>
      <c r="BL98" s="18" t="s">
        <v>228</v>
      </c>
      <c r="BM98" s="18" t="s">
        <v>333</v>
      </c>
    </row>
    <row r="99" spans="2:65" s="1" customFormat="1" ht="16.5" customHeight="1">
      <c r="B99" s="39"/>
      <c r="C99" s="217" t="s">
        <v>282</v>
      </c>
      <c r="D99" s="217" t="s">
        <v>223</v>
      </c>
      <c r="E99" s="218" t="s">
        <v>2872</v>
      </c>
      <c r="F99" s="219" t="s">
        <v>2873</v>
      </c>
      <c r="G99" s="220" t="s">
        <v>2590</v>
      </c>
      <c r="H99" s="221">
        <v>1</v>
      </c>
      <c r="I99" s="222"/>
      <c r="J99" s="223">
        <f>ROUND(I99*H99,2)</f>
        <v>0</v>
      </c>
      <c r="K99" s="219" t="s">
        <v>365</v>
      </c>
      <c r="L99" s="44"/>
      <c r="M99" s="290" t="s">
        <v>21</v>
      </c>
      <c r="N99" s="291" t="s">
        <v>46</v>
      </c>
      <c r="O99" s="287"/>
      <c r="P99" s="288">
        <f>O99*H99</f>
        <v>0</v>
      </c>
      <c r="Q99" s="288">
        <v>0</v>
      </c>
      <c r="R99" s="288">
        <f>Q99*H99</f>
        <v>0</v>
      </c>
      <c r="S99" s="288">
        <v>0</v>
      </c>
      <c r="T99" s="289">
        <f>S99*H99</f>
        <v>0</v>
      </c>
      <c r="AR99" s="18" t="s">
        <v>228</v>
      </c>
      <c r="AT99" s="18" t="s">
        <v>223</v>
      </c>
      <c r="AU99" s="18" t="s">
        <v>75</v>
      </c>
      <c r="AY99" s="18" t="s">
        <v>221</v>
      </c>
      <c r="BE99" s="228">
        <f>IF(N99="základní",J99,0)</f>
        <v>0</v>
      </c>
      <c r="BF99" s="228">
        <f>IF(N99="snížená",J99,0)</f>
        <v>0</v>
      </c>
      <c r="BG99" s="228">
        <f>IF(N99="zákl. přenesená",J99,0)</f>
        <v>0</v>
      </c>
      <c r="BH99" s="228">
        <f>IF(N99="sníž. přenesená",J99,0)</f>
        <v>0</v>
      </c>
      <c r="BI99" s="228">
        <f>IF(N99="nulová",J99,0)</f>
        <v>0</v>
      </c>
      <c r="BJ99" s="18" t="s">
        <v>82</v>
      </c>
      <c r="BK99" s="228">
        <f>ROUND(I99*H99,2)</f>
        <v>0</v>
      </c>
      <c r="BL99" s="18" t="s">
        <v>228</v>
      </c>
      <c r="BM99" s="18" t="s">
        <v>350</v>
      </c>
    </row>
    <row r="100" spans="2:12" s="1" customFormat="1" ht="6.95" customHeight="1">
      <c r="B100" s="58"/>
      <c r="C100" s="59"/>
      <c r="D100" s="59"/>
      <c r="E100" s="59"/>
      <c r="F100" s="59"/>
      <c r="G100" s="59"/>
      <c r="H100" s="59"/>
      <c r="I100" s="168"/>
      <c r="J100" s="59"/>
      <c r="K100" s="59"/>
      <c r="L100" s="44"/>
    </row>
  </sheetData>
  <sheetProtection password="CC35" sheet="1" objects="1" scenarios="1" formatColumns="0" formatRows="0" autoFilter="0"/>
  <autoFilter ref="C90:K99"/>
  <mergeCells count="15">
    <mergeCell ref="E7:H7"/>
    <mergeCell ref="E11:H11"/>
    <mergeCell ref="E9:H9"/>
    <mergeCell ref="E13:H13"/>
    <mergeCell ref="E22:H22"/>
    <mergeCell ref="E31:H31"/>
    <mergeCell ref="E52:H52"/>
    <mergeCell ref="E56:H56"/>
    <mergeCell ref="E54:H54"/>
    <mergeCell ref="E58:H58"/>
    <mergeCell ref="E77:H77"/>
    <mergeCell ref="E81:H81"/>
    <mergeCell ref="E79:H79"/>
    <mergeCell ref="E83:H8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2.xml><?xml version="1.0" encoding="utf-8"?>
<worksheet xmlns="http://schemas.openxmlformats.org/spreadsheetml/2006/main" xmlns:r="http://schemas.openxmlformats.org/officeDocument/2006/relationships">
  <sheetPr>
    <pageSetUpPr fitToPage="1"/>
  </sheetPr>
  <dimension ref="B2:BM96"/>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7"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8" t="s">
        <v>159</v>
      </c>
    </row>
    <row r="3" spans="2:46" ht="6.95" customHeight="1">
      <c r="B3" s="138"/>
      <c r="C3" s="139"/>
      <c r="D3" s="139"/>
      <c r="E3" s="139"/>
      <c r="F3" s="139"/>
      <c r="G3" s="139"/>
      <c r="H3" s="139"/>
      <c r="I3" s="140"/>
      <c r="J3" s="139"/>
      <c r="K3" s="139"/>
      <c r="L3" s="21"/>
      <c r="AT3" s="18" t="s">
        <v>84</v>
      </c>
    </row>
    <row r="4" spans="2:46" ht="24.95" customHeight="1">
      <c r="B4" s="21"/>
      <c r="D4" s="141" t="s">
        <v>169</v>
      </c>
      <c r="L4" s="21"/>
      <c r="M4" s="25" t="s">
        <v>10</v>
      </c>
      <c r="AT4" s="18" t="s">
        <v>4</v>
      </c>
    </row>
    <row r="5" spans="2:12" ht="6.95" customHeight="1">
      <c r="B5" s="21"/>
      <c r="L5" s="21"/>
    </row>
    <row r="6" spans="2:12" ht="12" customHeight="1">
      <c r="B6" s="21"/>
      <c r="D6" s="142" t="s">
        <v>16</v>
      </c>
      <c r="L6" s="21"/>
    </row>
    <row r="7" spans="2:12" ht="16.5" customHeight="1">
      <c r="B7" s="21"/>
      <c r="E7" s="143" t="str">
        <f>'Rekapitulace stavby'!K6</f>
        <v>Vestavba podkroví ZŠ Kmochova</v>
      </c>
      <c r="F7" s="142"/>
      <c r="G7" s="142"/>
      <c r="H7" s="142"/>
      <c r="L7" s="21"/>
    </row>
    <row r="8" spans="2:12" ht="12">
      <c r="B8" s="21"/>
      <c r="D8" s="142" t="s">
        <v>170</v>
      </c>
      <c r="L8" s="21"/>
    </row>
    <row r="9" spans="2:12" ht="16.5" customHeight="1">
      <c r="B9" s="21"/>
      <c r="E9" s="143" t="s">
        <v>171</v>
      </c>
      <c r="L9" s="21"/>
    </row>
    <row r="10" spans="2:12" ht="12" customHeight="1">
      <c r="B10" s="21"/>
      <c r="D10" s="142" t="s">
        <v>172</v>
      </c>
      <c r="L10" s="21"/>
    </row>
    <row r="11" spans="2:12" s="1" customFormat="1" ht="16.5" customHeight="1">
      <c r="B11" s="44"/>
      <c r="E11" s="142" t="s">
        <v>2797</v>
      </c>
      <c r="F11" s="1"/>
      <c r="G11" s="1"/>
      <c r="H11" s="1"/>
      <c r="I11" s="144"/>
      <c r="L11" s="44"/>
    </row>
    <row r="12" spans="2:12" s="1" customFormat="1" ht="12" customHeight="1">
      <c r="B12" s="44"/>
      <c r="D12" s="142" t="s">
        <v>2535</v>
      </c>
      <c r="I12" s="144"/>
      <c r="L12" s="44"/>
    </row>
    <row r="13" spans="2:12" s="1" customFormat="1" ht="36.95" customHeight="1">
      <c r="B13" s="44"/>
      <c r="E13" s="145" t="s">
        <v>2874</v>
      </c>
      <c r="F13" s="1"/>
      <c r="G13" s="1"/>
      <c r="H13" s="1"/>
      <c r="I13" s="144"/>
      <c r="L13" s="44"/>
    </row>
    <row r="14" spans="2:12" s="1" customFormat="1" ht="12">
      <c r="B14" s="44"/>
      <c r="I14" s="144"/>
      <c r="L14" s="44"/>
    </row>
    <row r="15" spans="2:12" s="1" customFormat="1" ht="12" customHeight="1">
      <c r="B15" s="44"/>
      <c r="D15" s="142" t="s">
        <v>18</v>
      </c>
      <c r="F15" s="18" t="s">
        <v>21</v>
      </c>
      <c r="I15" s="146" t="s">
        <v>20</v>
      </c>
      <c r="J15" s="18" t="s">
        <v>21</v>
      </c>
      <c r="L15" s="44"/>
    </row>
    <row r="16" spans="2:12" s="1" customFormat="1" ht="12" customHeight="1">
      <c r="B16" s="44"/>
      <c r="D16" s="142" t="s">
        <v>22</v>
      </c>
      <c r="F16" s="18" t="s">
        <v>23</v>
      </c>
      <c r="I16" s="146" t="s">
        <v>24</v>
      </c>
      <c r="J16" s="147" t="str">
        <f>'Rekapitulace stavby'!AN8</f>
        <v>8. 11. 2018</v>
      </c>
      <c r="L16" s="44"/>
    </row>
    <row r="17" spans="2:12" s="1" customFormat="1" ht="10.8" customHeight="1">
      <c r="B17" s="44"/>
      <c r="I17" s="144"/>
      <c r="L17" s="44"/>
    </row>
    <row r="18" spans="2:12" s="1" customFormat="1" ht="12" customHeight="1">
      <c r="B18" s="44"/>
      <c r="D18" s="142" t="s">
        <v>26</v>
      </c>
      <c r="I18" s="146" t="s">
        <v>27</v>
      </c>
      <c r="J18" s="18" t="s">
        <v>28</v>
      </c>
      <c r="L18" s="44"/>
    </row>
    <row r="19" spans="2:12" s="1" customFormat="1" ht="18" customHeight="1">
      <c r="B19" s="44"/>
      <c r="E19" s="18" t="s">
        <v>29</v>
      </c>
      <c r="I19" s="146" t="s">
        <v>30</v>
      </c>
      <c r="J19" s="18" t="s">
        <v>21</v>
      </c>
      <c r="L19" s="44"/>
    </row>
    <row r="20" spans="2:12" s="1" customFormat="1" ht="6.95" customHeight="1">
      <c r="B20" s="44"/>
      <c r="I20" s="144"/>
      <c r="L20" s="44"/>
    </row>
    <row r="21" spans="2:12" s="1" customFormat="1" ht="12" customHeight="1">
      <c r="B21" s="44"/>
      <c r="D21" s="142" t="s">
        <v>31</v>
      </c>
      <c r="I21" s="146" t="s">
        <v>27</v>
      </c>
      <c r="J21" s="34" t="str">
        <f>'Rekapitulace stavby'!AN13</f>
        <v>Vyplň údaj</v>
      </c>
      <c r="L21" s="44"/>
    </row>
    <row r="22" spans="2:12" s="1" customFormat="1" ht="18" customHeight="1">
      <c r="B22" s="44"/>
      <c r="E22" s="34" t="str">
        <f>'Rekapitulace stavby'!E14</f>
        <v>Vyplň údaj</v>
      </c>
      <c r="F22" s="18"/>
      <c r="G22" s="18"/>
      <c r="H22" s="18"/>
      <c r="I22" s="146" t="s">
        <v>30</v>
      </c>
      <c r="J22" s="34" t="str">
        <f>'Rekapitulace stavby'!AN14</f>
        <v>Vyplň údaj</v>
      </c>
      <c r="L22" s="44"/>
    </row>
    <row r="23" spans="2:12" s="1" customFormat="1" ht="6.95" customHeight="1">
      <c r="B23" s="44"/>
      <c r="I23" s="144"/>
      <c r="L23" s="44"/>
    </row>
    <row r="24" spans="2:12" s="1" customFormat="1" ht="12" customHeight="1">
      <c r="B24" s="44"/>
      <c r="D24" s="142" t="s">
        <v>33</v>
      </c>
      <c r="I24" s="146" t="s">
        <v>27</v>
      </c>
      <c r="J24" s="18" t="s">
        <v>21</v>
      </c>
      <c r="L24" s="44"/>
    </row>
    <row r="25" spans="2:12" s="1" customFormat="1" ht="18" customHeight="1">
      <c r="B25" s="44"/>
      <c r="E25" s="18" t="s">
        <v>34</v>
      </c>
      <c r="I25" s="146" t="s">
        <v>30</v>
      </c>
      <c r="J25" s="18" t="s">
        <v>21</v>
      </c>
      <c r="L25" s="44"/>
    </row>
    <row r="26" spans="2:12" s="1" customFormat="1" ht="6.95" customHeight="1">
      <c r="B26" s="44"/>
      <c r="I26" s="144"/>
      <c r="L26" s="44"/>
    </row>
    <row r="27" spans="2:12" s="1" customFormat="1" ht="12" customHeight="1">
      <c r="B27" s="44"/>
      <c r="D27" s="142" t="s">
        <v>36</v>
      </c>
      <c r="I27" s="146" t="s">
        <v>27</v>
      </c>
      <c r="J27" s="18" t="s">
        <v>37</v>
      </c>
      <c r="L27" s="44"/>
    </row>
    <row r="28" spans="2:12" s="1" customFormat="1" ht="18" customHeight="1">
      <c r="B28" s="44"/>
      <c r="E28" s="18" t="s">
        <v>38</v>
      </c>
      <c r="I28" s="146" t="s">
        <v>30</v>
      </c>
      <c r="J28" s="18" t="s">
        <v>21</v>
      </c>
      <c r="L28" s="44"/>
    </row>
    <row r="29" spans="2:12" s="1" customFormat="1" ht="6.95" customHeight="1">
      <c r="B29" s="44"/>
      <c r="I29" s="144"/>
      <c r="L29" s="44"/>
    </row>
    <row r="30" spans="2:12" s="1" customFormat="1" ht="12" customHeight="1">
      <c r="B30" s="44"/>
      <c r="D30" s="142" t="s">
        <v>39</v>
      </c>
      <c r="I30" s="144"/>
      <c r="L30" s="44"/>
    </row>
    <row r="31" spans="2:12" s="7" customFormat="1" ht="45" customHeight="1">
      <c r="B31" s="148"/>
      <c r="E31" s="149" t="s">
        <v>40</v>
      </c>
      <c r="F31" s="149"/>
      <c r="G31" s="149"/>
      <c r="H31" s="149"/>
      <c r="I31" s="150"/>
      <c r="L31" s="148"/>
    </row>
    <row r="32" spans="2:12" s="1" customFormat="1" ht="6.95" customHeight="1">
      <c r="B32" s="44"/>
      <c r="I32" s="144"/>
      <c r="L32" s="44"/>
    </row>
    <row r="33" spans="2:12" s="1" customFormat="1" ht="6.95" customHeight="1">
      <c r="B33" s="44"/>
      <c r="D33" s="72"/>
      <c r="E33" s="72"/>
      <c r="F33" s="72"/>
      <c r="G33" s="72"/>
      <c r="H33" s="72"/>
      <c r="I33" s="151"/>
      <c r="J33" s="72"/>
      <c r="K33" s="72"/>
      <c r="L33" s="44"/>
    </row>
    <row r="34" spans="2:12" s="1" customFormat="1" ht="25.4" customHeight="1">
      <c r="B34" s="44"/>
      <c r="D34" s="152" t="s">
        <v>41</v>
      </c>
      <c r="I34" s="144"/>
      <c r="J34" s="153">
        <f>ROUND(J91,2)</f>
        <v>0</v>
      </c>
      <c r="L34" s="44"/>
    </row>
    <row r="35" spans="2:12" s="1" customFormat="1" ht="6.95" customHeight="1">
      <c r="B35" s="44"/>
      <c r="D35" s="72"/>
      <c r="E35" s="72"/>
      <c r="F35" s="72"/>
      <c r="G35" s="72"/>
      <c r="H35" s="72"/>
      <c r="I35" s="151"/>
      <c r="J35" s="72"/>
      <c r="K35" s="72"/>
      <c r="L35" s="44"/>
    </row>
    <row r="36" spans="2:12" s="1" customFormat="1" ht="14.4" customHeight="1">
      <c r="B36" s="44"/>
      <c r="F36" s="154" t="s">
        <v>43</v>
      </c>
      <c r="I36" s="155" t="s">
        <v>42</v>
      </c>
      <c r="J36" s="154" t="s">
        <v>44</v>
      </c>
      <c r="L36" s="44"/>
    </row>
    <row r="37" spans="2:12" s="1" customFormat="1" ht="14.4" customHeight="1">
      <c r="B37" s="44"/>
      <c r="D37" s="142" t="s">
        <v>45</v>
      </c>
      <c r="E37" s="142" t="s">
        <v>46</v>
      </c>
      <c r="F37" s="156">
        <f>ROUND((SUM(BE91:BE95)),2)</f>
        <v>0</v>
      </c>
      <c r="I37" s="157">
        <v>0.21</v>
      </c>
      <c r="J37" s="156">
        <f>ROUND(((SUM(BE91:BE95))*I37),2)</f>
        <v>0</v>
      </c>
      <c r="L37" s="44"/>
    </row>
    <row r="38" spans="2:12" s="1" customFormat="1" ht="14.4" customHeight="1">
      <c r="B38" s="44"/>
      <c r="E38" s="142" t="s">
        <v>47</v>
      </c>
      <c r="F38" s="156">
        <f>ROUND((SUM(BF91:BF95)),2)</f>
        <v>0</v>
      </c>
      <c r="I38" s="157">
        <v>0.15</v>
      </c>
      <c r="J38" s="156">
        <f>ROUND(((SUM(BF91:BF95))*I38),2)</f>
        <v>0</v>
      </c>
      <c r="L38" s="44"/>
    </row>
    <row r="39" spans="2:12" s="1" customFormat="1" ht="14.4" customHeight="1" hidden="1">
      <c r="B39" s="44"/>
      <c r="E39" s="142" t="s">
        <v>48</v>
      </c>
      <c r="F39" s="156">
        <f>ROUND((SUM(BG91:BG95)),2)</f>
        <v>0</v>
      </c>
      <c r="I39" s="157">
        <v>0.21</v>
      </c>
      <c r="J39" s="156">
        <f>0</f>
        <v>0</v>
      </c>
      <c r="L39" s="44"/>
    </row>
    <row r="40" spans="2:12" s="1" customFormat="1" ht="14.4" customHeight="1" hidden="1">
      <c r="B40" s="44"/>
      <c r="E40" s="142" t="s">
        <v>49</v>
      </c>
      <c r="F40" s="156">
        <f>ROUND((SUM(BH91:BH95)),2)</f>
        <v>0</v>
      </c>
      <c r="I40" s="157">
        <v>0.15</v>
      </c>
      <c r="J40" s="156">
        <f>0</f>
        <v>0</v>
      </c>
      <c r="L40" s="44"/>
    </row>
    <row r="41" spans="2:12" s="1" customFormat="1" ht="14.4" customHeight="1" hidden="1">
      <c r="B41" s="44"/>
      <c r="E41" s="142" t="s">
        <v>50</v>
      </c>
      <c r="F41" s="156">
        <f>ROUND((SUM(BI91:BI95)),2)</f>
        <v>0</v>
      </c>
      <c r="I41" s="157">
        <v>0</v>
      </c>
      <c r="J41" s="156">
        <f>0</f>
        <v>0</v>
      </c>
      <c r="L41" s="44"/>
    </row>
    <row r="42" spans="2:12" s="1" customFormat="1" ht="6.95" customHeight="1">
      <c r="B42" s="44"/>
      <c r="I42" s="144"/>
      <c r="L42" s="44"/>
    </row>
    <row r="43" spans="2:12" s="1" customFormat="1" ht="25.4" customHeight="1">
      <c r="B43" s="44"/>
      <c r="C43" s="158"/>
      <c r="D43" s="159" t="s">
        <v>51</v>
      </c>
      <c r="E43" s="160"/>
      <c r="F43" s="160"/>
      <c r="G43" s="161" t="s">
        <v>52</v>
      </c>
      <c r="H43" s="162" t="s">
        <v>53</v>
      </c>
      <c r="I43" s="163"/>
      <c r="J43" s="164">
        <f>SUM(J34:J41)</f>
        <v>0</v>
      </c>
      <c r="K43" s="165"/>
      <c r="L43" s="44"/>
    </row>
    <row r="44" spans="2:12" s="1" customFormat="1" ht="14.4" customHeight="1">
      <c r="B44" s="166"/>
      <c r="C44" s="167"/>
      <c r="D44" s="167"/>
      <c r="E44" s="167"/>
      <c r="F44" s="167"/>
      <c r="G44" s="167"/>
      <c r="H44" s="167"/>
      <c r="I44" s="168"/>
      <c r="J44" s="167"/>
      <c r="K44" s="167"/>
      <c r="L44" s="44"/>
    </row>
    <row r="48" spans="2:12" s="1" customFormat="1" ht="6.95" customHeight="1">
      <c r="B48" s="169"/>
      <c r="C48" s="170"/>
      <c r="D48" s="170"/>
      <c r="E48" s="170"/>
      <c r="F48" s="170"/>
      <c r="G48" s="170"/>
      <c r="H48" s="170"/>
      <c r="I48" s="171"/>
      <c r="J48" s="170"/>
      <c r="K48" s="170"/>
      <c r="L48" s="44"/>
    </row>
    <row r="49" spans="2:12" s="1" customFormat="1" ht="24.95" customHeight="1">
      <c r="B49" s="39"/>
      <c r="C49" s="24" t="s">
        <v>174</v>
      </c>
      <c r="D49" s="40"/>
      <c r="E49" s="40"/>
      <c r="F49" s="40"/>
      <c r="G49" s="40"/>
      <c r="H49" s="40"/>
      <c r="I49" s="144"/>
      <c r="J49" s="40"/>
      <c r="K49" s="40"/>
      <c r="L49" s="44"/>
    </row>
    <row r="50" spans="2:12" s="1" customFormat="1" ht="6.95" customHeight="1">
      <c r="B50" s="39"/>
      <c r="C50" s="40"/>
      <c r="D50" s="40"/>
      <c r="E50" s="40"/>
      <c r="F50" s="40"/>
      <c r="G50" s="40"/>
      <c r="H50" s="40"/>
      <c r="I50" s="144"/>
      <c r="J50" s="40"/>
      <c r="K50" s="40"/>
      <c r="L50" s="44"/>
    </row>
    <row r="51" spans="2:12" s="1" customFormat="1" ht="12" customHeight="1">
      <c r="B51" s="39"/>
      <c r="C51" s="33" t="s">
        <v>16</v>
      </c>
      <c r="D51" s="40"/>
      <c r="E51" s="40"/>
      <c r="F51" s="40"/>
      <c r="G51" s="40"/>
      <c r="H51" s="40"/>
      <c r="I51" s="144"/>
      <c r="J51" s="40"/>
      <c r="K51" s="40"/>
      <c r="L51" s="44"/>
    </row>
    <row r="52" spans="2:12" s="1" customFormat="1" ht="16.5" customHeight="1">
      <c r="B52" s="39"/>
      <c r="C52" s="40"/>
      <c r="D52" s="40"/>
      <c r="E52" s="172" t="str">
        <f>E7</f>
        <v>Vestavba podkroví ZŠ Kmochova</v>
      </c>
      <c r="F52" s="33"/>
      <c r="G52" s="33"/>
      <c r="H52" s="33"/>
      <c r="I52" s="144"/>
      <c r="J52" s="40"/>
      <c r="K52" s="40"/>
      <c r="L52" s="44"/>
    </row>
    <row r="53" spans="2:12" ht="12" customHeight="1">
      <c r="B53" s="22"/>
      <c r="C53" s="33" t="s">
        <v>170</v>
      </c>
      <c r="D53" s="23"/>
      <c r="E53" s="23"/>
      <c r="F53" s="23"/>
      <c r="G53" s="23"/>
      <c r="H53" s="23"/>
      <c r="I53" s="137"/>
      <c r="J53" s="23"/>
      <c r="K53" s="23"/>
      <c r="L53" s="21"/>
    </row>
    <row r="54" spans="2:12" ht="16.5" customHeight="1">
      <c r="B54" s="22"/>
      <c r="C54" s="23"/>
      <c r="D54" s="23"/>
      <c r="E54" s="172" t="s">
        <v>171</v>
      </c>
      <c r="F54" s="23"/>
      <c r="G54" s="23"/>
      <c r="H54" s="23"/>
      <c r="I54" s="137"/>
      <c r="J54" s="23"/>
      <c r="K54" s="23"/>
      <c r="L54" s="21"/>
    </row>
    <row r="55" spans="2:12" ht="12" customHeight="1">
      <c r="B55" s="22"/>
      <c r="C55" s="33" t="s">
        <v>172</v>
      </c>
      <c r="D55" s="23"/>
      <c r="E55" s="23"/>
      <c r="F55" s="23"/>
      <c r="G55" s="23"/>
      <c r="H55" s="23"/>
      <c r="I55" s="137"/>
      <c r="J55" s="23"/>
      <c r="K55" s="23"/>
      <c r="L55" s="21"/>
    </row>
    <row r="56" spans="2:12" s="1" customFormat="1" ht="16.5" customHeight="1">
      <c r="B56" s="39"/>
      <c r="C56" s="40"/>
      <c r="D56" s="40"/>
      <c r="E56" s="33" t="s">
        <v>2797</v>
      </c>
      <c r="F56" s="40"/>
      <c r="G56" s="40"/>
      <c r="H56" s="40"/>
      <c r="I56" s="144"/>
      <c r="J56" s="40"/>
      <c r="K56" s="40"/>
      <c r="L56" s="44"/>
    </row>
    <row r="57" spans="2:12" s="1" customFormat="1" ht="12" customHeight="1">
      <c r="B57" s="39"/>
      <c r="C57" s="33" t="s">
        <v>2535</v>
      </c>
      <c r="D57" s="40"/>
      <c r="E57" s="40"/>
      <c r="F57" s="40"/>
      <c r="G57" s="40"/>
      <c r="H57" s="40"/>
      <c r="I57" s="144"/>
      <c r="J57" s="40"/>
      <c r="K57" s="40"/>
      <c r="L57" s="44"/>
    </row>
    <row r="58" spans="2:12" s="1" customFormat="1" ht="16.5" customHeight="1">
      <c r="B58" s="39"/>
      <c r="C58" s="40"/>
      <c r="D58" s="40"/>
      <c r="E58" s="65" t="str">
        <f>E13</f>
        <v xml:space="preserve">SO-01.6.6 - Ostatní </v>
      </c>
      <c r="F58" s="40"/>
      <c r="G58" s="40"/>
      <c r="H58" s="40"/>
      <c r="I58" s="144"/>
      <c r="J58" s="40"/>
      <c r="K58" s="40"/>
      <c r="L58" s="44"/>
    </row>
    <row r="59" spans="2:12" s="1" customFormat="1" ht="6.95" customHeight="1">
      <c r="B59" s="39"/>
      <c r="C59" s="40"/>
      <c r="D59" s="40"/>
      <c r="E59" s="40"/>
      <c r="F59" s="40"/>
      <c r="G59" s="40"/>
      <c r="H59" s="40"/>
      <c r="I59" s="144"/>
      <c r="J59" s="40"/>
      <c r="K59" s="40"/>
      <c r="L59" s="44"/>
    </row>
    <row r="60" spans="2:12" s="1" customFormat="1" ht="12" customHeight="1">
      <c r="B60" s="39"/>
      <c r="C60" s="33" t="s">
        <v>22</v>
      </c>
      <c r="D60" s="40"/>
      <c r="E60" s="40"/>
      <c r="F60" s="28" t="str">
        <f>F16</f>
        <v>Kmochova č.p. 943</v>
      </c>
      <c r="G60" s="40"/>
      <c r="H60" s="40"/>
      <c r="I60" s="146" t="s">
        <v>24</v>
      </c>
      <c r="J60" s="68" t="str">
        <f>IF(J16="","",J16)</f>
        <v>8. 11. 2018</v>
      </c>
      <c r="K60" s="40"/>
      <c r="L60" s="44"/>
    </row>
    <row r="61" spans="2:12" s="1" customFormat="1" ht="6.95" customHeight="1">
      <c r="B61" s="39"/>
      <c r="C61" s="40"/>
      <c r="D61" s="40"/>
      <c r="E61" s="40"/>
      <c r="F61" s="40"/>
      <c r="G61" s="40"/>
      <c r="H61" s="40"/>
      <c r="I61" s="144"/>
      <c r="J61" s="40"/>
      <c r="K61" s="40"/>
      <c r="L61" s="44"/>
    </row>
    <row r="62" spans="2:12" s="1" customFormat="1" ht="13.65" customHeight="1">
      <c r="B62" s="39"/>
      <c r="C62" s="33" t="s">
        <v>26</v>
      </c>
      <c r="D62" s="40"/>
      <c r="E62" s="40"/>
      <c r="F62" s="28" t="str">
        <f>E19</f>
        <v>SONET Building s.r.o</v>
      </c>
      <c r="G62" s="40"/>
      <c r="H62" s="40"/>
      <c r="I62" s="146" t="s">
        <v>33</v>
      </c>
      <c r="J62" s="37" t="str">
        <f>E25</f>
        <v>Sodomka Lukáš</v>
      </c>
      <c r="K62" s="40"/>
      <c r="L62" s="44"/>
    </row>
    <row r="63" spans="2:12" s="1" customFormat="1" ht="13.65" customHeight="1">
      <c r="B63" s="39"/>
      <c r="C63" s="33" t="s">
        <v>31</v>
      </c>
      <c r="D63" s="40"/>
      <c r="E63" s="40"/>
      <c r="F63" s="28" t="str">
        <f>IF(E22="","",E22)</f>
        <v>Vyplň údaj</v>
      </c>
      <c r="G63" s="40"/>
      <c r="H63" s="40"/>
      <c r="I63" s="146" t="s">
        <v>36</v>
      </c>
      <c r="J63" s="37" t="str">
        <f>E28</f>
        <v>Toman Martin</v>
      </c>
      <c r="K63" s="40"/>
      <c r="L63" s="44"/>
    </row>
    <row r="64" spans="2:12" s="1" customFormat="1" ht="10.3" customHeight="1">
      <c r="B64" s="39"/>
      <c r="C64" s="40"/>
      <c r="D64" s="40"/>
      <c r="E64" s="40"/>
      <c r="F64" s="40"/>
      <c r="G64" s="40"/>
      <c r="H64" s="40"/>
      <c r="I64" s="144"/>
      <c r="J64" s="40"/>
      <c r="K64" s="40"/>
      <c r="L64" s="44"/>
    </row>
    <row r="65" spans="2:12" s="1" customFormat="1" ht="29.25" customHeight="1">
      <c r="B65" s="39"/>
      <c r="C65" s="173" t="s">
        <v>175</v>
      </c>
      <c r="D65" s="174"/>
      <c r="E65" s="174"/>
      <c r="F65" s="174"/>
      <c r="G65" s="174"/>
      <c r="H65" s="174"/>
      <c r="I65" s="175"/>
      <c r="J65" s="176" t="s">
        <v>176</v>
      </c>
      <c r="K65" s="174"/>
      <c r="L65" s="44"/>
    </row>
    <row r="66" spans="2:12" s="1" customFormat="1" ht="10.3" customHeight="1">
      <c r="B66" s="39"/>
      <c r="C66" s="40"/>
      <c r="D66" s="40"/>
      <c r="E66" s="40"/>
      <c r="F66" s="40"/>
      <c r="G66" s="40"/>
      <c r="H66" s="40"/>
      <c r="I66" s="144"/>
      <c r="J66" s="40"/>
      <c r="K66" s="40"/>
      <c r="L66" s="44"/>
    </row>
    <row r="67" spans="2:47" s="1" customFormat="1" ht="22.8" customHeight="1">
      <c r="B67" s="39"/>
      <c r="C67" s="177" t="s">
        <v>73</v>
      </c>
      <c r="D67" s="40"/>
      <c r="E67" s="40"/>
      <c r="F67" s="40"/>
      <c r="G67" s="40"/>
      <c r="H67" s="40"/>
      <c r="I67" s="144"/>
      <c r="J67" s="98">
        <f>J91</f>
        <v>0</v>
      </c>
      <c r="K67" s="40"/>
      <c r="L67" s="44"/>
      <c r="AU67" s="18" t="s">
        <v>177</v>
      </c>
    </row>
    <row r="68" spans="2:12" s="1" customFormat="1" ht="21.8" customHeight="1">
      <c r="B68" s="39"/>
      <c r="C68" s="40"/>
      <c r="D68" s="40"/>
      <c r="E68" s="40"/>
      <c r="F68" s="40"/>
      <c r="G68" s="40"/>
      <c r="H68" s="40"/>
      <c r="I68" s="144"/>
      <c r="J68" s="40"/>
      <c r="K68" s="40"/>
      <c r="L68" s="44"/>
    </row>
    <row r="69" spans="2:12" s="1" customFormat="1" ht="6.95" customHeight="1">
      <c r="B69" s="58"/>
      <c r="C69" s="59"/>
      <c r="D69" s="59"/>
      <c r="E69" s="59"/>
      <c r="F69" s="59"/>
      <c r="G69" s="59"/>
      <c r="H69" s="59"/>
      <c r="I69" s="168"/>
      <c r="J69" s="59"/>
      <c r="K69" s="59"/>
      <c r="L69" s="44"/>
    </row>
    <row r="73" spans="2:12" s="1" customFormat="1" ht="6.95" customHeight="1">
      <c r="B73" s="60"/>
      <c r="C73" s="61"/>
      <c r="D73" s="61"/>
      <c r="E73" s="61"/>
      <c r="F73" s="61"/>
      <c r="G73" s="61"/>
      <c r="H73" s="61"/>
      <c r="I73" s="171"/>
      <c r="J73" s="61"/>
      <c r="K73" s="61"/>
      <c r="L73" s="44"/>
    </row>
    <row r="74" spans="2:12" s="1" customFormat="1" ht="24.95" customHeight="1">
      <c r="B74" s="39"/>
      <c r="C74" s="24" t="s">
        <v>206</v>
      </c>
      <c r="D74" s="40"/>
      <c r="E74" s="40"/>
      <c r="F74" s="40"/>
      <c r="G74" s="40"/>
      <c r="H74" s="40"/>
      <c r="I74" s="144"/>
      <c r="J74" s="40"/>
      <c r="K74" s="40"/>
      <c r="L74" s="44"/>
    </row>
    <row r="75" spans="2:12" s="1" customFormat="1" ht="6.95" customHeight="1">
      <c r="B75" s="39"/>
      <c r="C75" s="40"/>
      <c r="D75" s="40"/>
      <c r="E75" s="40"/>
      <c r="F75" s="40"/>
      <c r="G75" s="40"/>
      <c r="H75" s="40"/>
      <c r="I75" s="144"/>
      <c r="J75" s="40"/>
      <c r="K75" s="40"/>
      <c r="L75" s="44"/>
    </row>
    <row r="76" spans="2:12" s="1" customFormat="1" ht="12" customHeight="1">
      <c r="B76" s="39"/>
      <c r="C76" s="33" t="s">
        <v>16</v>
      </c>
      <c r="D76" s="40"/>
      <c r="E76" s="40"/>
      <c r="F76" s="40"/>
      <c r="G76" s="40"/>
      <c r="H76" s="40"/>
      <c r="I76" s="144"/>
      <c r="J76" s="40"/>
      <c r="K76" s="40"/>
      <c r="L76" s="44"/>
    </row>
    <row r="77" spans="2:12" s="1" customFormat="1" ht="16.5" customHeight="1">
      <c r="B77" s="39"/>
      <c r="C77" s="40"/>
      <c r="D77" s="40"/>
      <c r="E77" s="172" t="str">
        <f>E7</f>
        <v>Vestavba podkroví ZŠ Kmochova</v>
      </c>
      <c r="F77" s="33"/>
      <c r="G77" s="33"/>
      <c r="H77" s="33"/>
      <c r="I77" s="144"/>
      <c r="J77" s="40"/>
      <c r="K77" s="40"/>
      <c r="L77" s="44"/>
    </row>
    <row r="78" spans="2:12" ht="12" customHeight="1">
      <c r="B78" s="22"/>
      <c r="C78" s="33" t="s">
        <v>170</v>
      </c>
      <c r="D78" s="23"/>
      <c r="E78" s="23"/>
      <c r="F78" s="23"/>
      <c r="G78" s="23"/>
      <c r="H78" s="23"/>
      <c r="I78" s="137"/>
      <c r="J78" s="23"/>
      <c r="K78" s="23"/>
      <c r="L78" s="21"/>
    </row>
    <row r="79" spans="2:12" ht="16.5" customHeight="1">
      <c r="B79" s="22"/>
      <c r="C79" s="23"/>
      <c r="D79" s="23"/>
      <c r="E79" s="172" t="s">
        <v>171</v>
      </c>
      <c r="F79" s="23"/>
      <c r="G79" s="23"/>
      <c r="H79" s="23"/>
      <c r="I79" s="137"/>
      <c r="J79" s="23"/>
      <c r="K79" s="23"/>
      <c r="L79" s="21"/>
    </row>
    <row r="80" spans="2:12" ht="12" customHeight="1">
      <c r="B80" s="22"/>
      <c r="C80" s="33" t="s">
        <v>172</v>
      </c>
      <c r="D80" s="23"/>
      <c r="E80" s="23"/>
      <c r="F80" s="23"/>
      <c r="G80" s="23"/>
      <c r="H80" s="23"/>
      <c r="I80" s="137"/>
      <c r="J80" s="23"/>
      <c r="K80" s="23"/>
      <c r="L80" s="21"/>
    </row>
    <row r="81" spans="2:12" s="1" customFormat="1" ht="16.5" customHeight="1">
      <c r="B81" s="39"/>
      <c r="C81" s="40"/>
      <c r="D81" s="40"/>
      <c r="E81" s="33" t="s">
        <v>2797</v>
      </c>
      <c r="F81" s="40"/>
      <c r="G81" s="40"/>
      <c r="H81" s="40"/>
      <c r="I81" s="144"/>
      <c r="J81" s="40"/>
      <c r="K81" s="40"/>
      <c r="L81" s="44"/>
    </row>
    <row r="82" spans="2:12" s="1" customFormat="1" ht="12" customHeight="1">
      <c r="B82" s="39"/>
      <c r="C82" s="33" t="s">
        <v>2535</v>
      </c>
      <c r="D82" s="40"/>
      <c r="E82" s="40"/>
      <c r="F82" s="40"/>
      <c r="G82" s="40"/>
      <c r="H82" s="40"/>
      <c r="I82" s="144"/>
      <c r="J82" s="40"/>
      <c r="K82" s="40"/>
      <c r="L82" s="44"/>
    </row>
    <row r="83" spans="2:12" s="1" customFormat="1" ht="16.5" customHeight="1">
      <c r="B83" s="39"/>
      <c r="C83" s="40"/>
      <c r="D83" s="40"/>
      <c r="E83" s="65" t="str">
        <f>E13</f>
        <v xml:space="preserve">SO-01.6.6 - Ostatní </v>
      </c>
      <c r="F83" s="40"/>
      <c r="G83" s="40"/>
      <c r="H83" s="40"/>
      <c r="I83" s="144"/>
      <c r="J83" s="40"/>
      <c r="K83" s="40"/>
      <c r="L83" s="44"/>
    </row>
    <row r="84" spans="2:12" s="1" customFormat="1" ht="6.95" customHeight="1">
      <c r="B84" s="39"/>
      <c r="C84" s="40"/>
      <c r="D84" s="40"/>
      <c r="E84" s="40"/>
      <c r="F84" s="40"/>
      <c r="G84" s="40"/>
      <c r="H84" s="40"/>
      <c r="I84" s="144"/>
      <c r="J84" s="40"/>
      <c r="K84" s="40"/>
      <c r="L84" s="44"/>
    </row>
    <row r="85" spans="2:12" s="1" customFormat="1" ht="12" customHeight="1">
      <c r="B85" s="39"/>
      <c r="C85" s="33" t="s">
        <v>22</v>
      </c>
      <c r="D85" s="40"/>
      <c r="E85" s="40"/>
      <c r="F85" s="28" t="str">
        <f>F16</f>
        <v>Kmochova č.p. 943</v>
      </c>
      <c r="G85" s="40"/>
      <c r="H85" s="40"/>
      <c r="I85" s="146" t="s">
        <v>24</v>
      </c>
      <c r="J85" s="68" t="str">
        <f>IF(J16="","",J16)</f>
        <v>8. 11. 2018</v>
      </c>
      <c r="K85" s="40"/>
      <c r="L85" s="44"/>
    </row>
    <row r="86" spans="2:12" s="1" customFormat="1" ht="6.95" customHeight="1">
      <c r="B86" s="39"/>
      <c r="C86" s="40"/>
      <c r="D86" s="40"/>
      <c r="E86" s="40"/>
      <c r="F86" s="40"/>
      <c r="G86" s="40"/>
      <c r="H86" s="40"/>
      <c r="I86" s="144"/>
      <c r="J86" s="40"/>
      <c r="K86" s="40"/>
      <c r="L86" s="44"/>
    </row>
    <row r="87" spans="2:12" s="1" customFormat="1" ht="13.65" customHeight="1">
      <c r="B87" s="39"/>
      <c r="C87" s="33" t="s">
        <v>26</v>
      </c>
      <c r="D87" s="40"/>
      <c r="E87" s="40"/>
      <c r="F87" s="28" t="str">
        <f>E19</f>
        <v>SONET Building s.r.o</v>
      </c>
      <c r="G87" s="40"/>
      <c r="H87" s="40"/>
      <c r="I87" s="146" t="s">
        <v>33</v>
      </c>
      <c r="J87" s="37" t="str">
        <f>E25</f>
        <v>Sodomka Lukáš</v>
      </c>
      <c r="K87" s="40"/>
      <c r="L87" s="44"/>
    </row>
    <row r="88" spans="2:12" s="1" customFormat="1" ht="13.65" customHeight="1">
      <c r="B88" s="39"/>
      <c r="C88" s="33" t="s">
        <v>31</v>
      </c>
      <c r="D88" s="40"/>
      <c r="E88" s="40"/>
      <c r="F88" s="28" t="str">
        <f>IF(E22="","",E22)</f>
        <v>Vyplň údaj</v>
      </c>
      <c r="G88" s="40"/>
      <c r="H88" s="40"/>
      <c r="I88" s="146" t="s">
        <v>36</v>
      </c>
      <c r="J88" s="37" t="str">
        <f>E28</f>
        <v>Toman Martin</v>
      </c>
      <c r="K88" s="40"/>
      <c r="L88" s="44"/>
    </row>
    <row r="89" spans="2:12" s="1" customFormat="1" ht="10.3" customHeight="1">
      <c r="B89" s="39"/>
      <c r="C89" s="40"/>
      <c r="D89" s="40"/>
      <c r="E89" s="40"/>
      <c r="F89" s="40"/>
      <c r="G89" s="40"/>
      <c r="H89" s="40"/>
      <c r="I89" s="144"/>
      <c r="J89" s="40"/>
      <c r="K89" s="40"/>
      <c r="L89" s="44"/>
    </row>
    <row r="90" spans="2:20" s="10" customFormat="1" ht="29.25" customHeight="1">
      <c r="B90" s="191"/>
      <c r="C90" s="192" t="s">
        <v>207</v>
      </c>
      <c r="D90" s="193" t="s">
        <v>60</v>
      </c>
      <c r="E90" s="193" t="s">
        <v>56</v>
      </c>
      <c r="F90" s="193" t="s">
        <v>57</v>
      </c>
      <c r="G90" s="193" t="s">
        <v>208</v>
      </c>
      <c r="H90" s="193" t="s">
        <v>209</v>
      </c>
      <c r="I90" s="194" t="s">
        <v>210</v>
      </c>
      <c r="J90" s="193" t="s">
        <v>176</v>
      </c>
      <c r="K90" s="195" t="s">
        <v>211</v>
      </c>
      <c r="L90" s="196"/>
      <c r="M90" s="88" t="s">
        <v>21</v>
      </c>
      <c r="N90" s="89" t="s">
        <v>45</v>
      </c>
      <c r="O90" s="89" t="s">
        <v>212</v>
      </c>
      <c r="P90" s="89" t="s">
        <v>213</v>
      </c>
      <c r="Q90" s="89" t="s">
        <v>214</v>
      </c>
      <c r="R90" s="89" t="s">
        <v>215</v>
      </c>
      <c r="S90" s="89" t="s">
        <v>216</v>
      </c>
      <c r="T90" s="90" t="s">
        <v>217</v>
      </c>
    </row>
    <row r="91" spans="2:63" s="1" customFormat="1" ht="22.8" customHeight="1">
      <c r="B91" s="39"/>
      <c r="C91" s="95" t="s">
        <v>218</v>
      </c>
      <c r="D91" s="40"/>
      <c r="E91" s="40"/>
      <c r="F91" s="40"/>
      <c r="G91" s="40"/>
      <c r="H91" s="40"/>
      <c r="I91" s="144"/>
      <c r="J91" s="197">
        <f>BK91</f>
        <v>0</v>
      </c>
      <c r="K91" s="40"/>
      <c r="L91" s="44"/>
      <c r="M91" s="91"/>
      <c r="N91" s="92"/>
      <c r="O91" s="92"/>
      <c r="P91" s="198">
        <f>SUM(P92:P95)</f>
        <v>0</v>
      </c>
      <c r="Q91" s="92"/>
      <c r="R91" s="198">
        <f>SUM(R92:R95)</f>
        <v>0</v>
      </c>
      <c r="S91" s="92"/>
      <c r="T91" s="199">
        <f>SUM(T92:T95)</f>
        <v>0</v>
      </c>
      <c r="AT91" s="18" t="s">
        <v>74</v>
      </c>
      <c r="AU91" s="18" t="s">
        <v>177</v>
      </c>
      <c r="BK91" s="200">
        <f>SUM(BK92:BK95)</f>
        <v>0</v>
      </c>
    </row>
    <row r="92" spans="2:65" s="1" customFormat="1" ht="16.5" customHeight="1">
      <c r="B92" s="39"/>
      <c r="C92" s="217" t="s">
        <v>82</v>
      </c>
      <c r="D92" s="217" t="s">
        <v>223</v>
      </c>
      <c r="E92" s="218" t="s">
        <v>2875</v>
      </c>
      <c r="F92" s="219" t="s">
        <v>2876</v>
      </c>
      <c r="G92" s="220" t="s">
        <v>2590</v>
      </c>
      <c r="H92" s="221">
        <v>1</v>
      </c>
      <c r="I92" s="222"/>
      <c r="J92" s="223">
        <f>ROUND(I92*H92,2)</f>
        <v>0</v>
      </c>
      <c r="K92" s="219" t="s">
        <v>365</v>
      </c>
      <c r="L92" s="44"/>
      <c r="M92" s="224" t="s">
        <v>21</v>
      </c>
      <c r="N92" s="225" t="s">
        <v>46</v>
      </c>
      <c r="O92" s="80"/>
      <c r="P92" s="226">
        <f>O92*H92</f>
        <v>0</v>
      </c>
      <c r="Q92" s="226">
        <v>0</v>
      </c>
      <c r="R92" s="226">
        <f>Q92*H92</f>
        <v>0</v>
      </c>
      <c r="S92" s="226">
        <v>0</v>
      </c>
      <c r="T92" s="227">
        <f>S92*H92</f>
        <v>0</v>
      </c>
      <c r="AR92" s="18" t="s">
        <v>228</v>
      </c>
      <c r="AT92" s="18" t="s">
        <v>223</v>
      </c>
      <c r="AU92" s="18" t="s">
        <v>75</v>
      </c>
      <c r="AY92" s="18" t="s">
        <v>221</v>
      </c>
      <c r="BE92" s="228">
        <f>IF(N92="základní",J92,0)</f>
        <v>0</v>
      </c>
      <c r="BF92" s="228">
        <f>IF(N92="snížená",J92,0)</f>
        <v>0</v>
      </c>
      <c r="BG92" s="228">
        <f>IF(N92="zákl. přenesená",J92,0)</f>
        <v>0</v>
      </c>
      <c r="BH92" s="228">
        <f>IF(N92="sníž. přenesená",J92,0)</f>
        <v>0</v>
      </c>
      <c r="BI92" s="228">
        <f>IF(N92="nulová",J92,0)</f>
        <v>0</v>
      </c>
      <c r="BJ92" s="18" t="s">
        <v>82</v>
      </c>
      <c r="BK92" s="228">
        <f>ROUND(I92*H92,2)</f>
        <v>0</v>
      </c>
      <c r="BL92" s="18" t="s">
        <v>228</v>
      </c>
      <c r="BM92" s="18" t="s">
        <v>84</v>
      </c>
    </row>
    <row r="93" spans="2:65" s="1" customFormat="1" ht="16.5" customHeight="1">
      <c r="B93" s="39"/>
      <c r="C93" s="217" t="s">
        <v>84</v>
      </c>
      <c r="D93" s="217" t="s">
        <v>223</v>
      </c>
      <c r="E93" s="218" t="s">
        <v>2877</v>
      </c>
      <c r="F93" s="219" t="s">
        <v>2878</v>
      </c>
      <c r="G93" s="220" t="s">
        <v>2590</v>
      </c>
      <c r="H93" s="221">
        <v>1</v>
      </c>
      <c r="I93" s="222"/>
      <c r="J93" s="223">
        <f>ROUND(I93*H93,2)</f>
        <v>0</v>
      </c>
      <c r="K93" s="219" t="s">
        <v>365</v>
      </c>
      <c r="L93" s="44"/>
      <c r="M93" s="224" t="s">
        <v>21</v>
      </c>
      <c r="N93" s="225" t="s">
        <v>46</v>
      </c>
      <c r="O93" s="80"/>
      <c r="P93" s="226">
        <f>O93*H93</f>
        <v>0</v>
      </c>
      <c r="Q93" s="226">
        <v>0</v>
      </c>
      <c r="R93" s="226">
        <f>Q93*H93</f>
        <v>0</v>
      </c>
      <c r="S93" s="226">
        <v>0</v>
      </c>
      <c r="T93" s="227">
        <f>S93*H93</f>
        <v>0</v>
      </c>
      <c r="AR93" s="18" t="s">
        <v>228</v>
      </c>
      <c r="AT93" s="18" t="s">
        <v>223</v>
      </c>
      <c r="AU93" s="18" t="s">
        <v>75</v>
      </c>
      <c r="AY93" s="18" t="s">
        <v>221</v>
      </c>
      <c r="BE93" s="228">
        <f>IF(N93="základní",J93,0)</f>
        <v>0</v>
      </c>
      <c r="BF93" s="228">
        <f>IF(N93="snížená",J93,0)</f>
        <v>0</v>
      </c>
      <c r="BG93" s="228">
        <f>IF(N93="zákl. přenesená",J93,0)</f>
        <v>0</v>
      </c>
      <c r="BH93" s="228">
        <f>IF(N93="sníž. přenesená",J93,0)</f>
        <v>0</v>
      </c>
      <c r="BI93" s="228">
        <f>IF(N93="nulová",J93,0)</f>
        <v>0</v>
      </c>
      <c r="BJ93" s="18" t="s">
        <v>82</v>
      </c>
      <c r="BK93" s="228">
        <f>ROUND(I93*H93,2)</f>
        <v>0</v>
      </c>
      <c r="BL93" s="18" t="s">
        <v>228</v>
      </c>
      <c r="BM93" s="18" t="s">
        <v>228</v>
      </c>
    </row>
    <row r="94" spans="2:65" s="1" customFormat="1" ht="16.5" customHeight="1">
      <c r="B94" s="39"/>
      <c r="C94" s="217" t="s">
        <v>101</v>
      </c>
      <c r="D94" s="217" t="s">
        <v>223</v>
      </c>
      <c r="E94" s="218" t="s">
        <v>2879</v>
      </c>
      <c r="F94" s="219" t="s">
        <v>2880</v>
      </c>
      <c r="G94" s="220" t="s">
        <v>2590</v>
      </c>
      <c r="H94" s="221">
        <v>1</v>
      </c>
      <c r="I94" s="222"/>
      <c r="J94" s="223">
        <f>ROUND(I94*H94,2)</f>
        <v>0</v>
      </c>
      <c r="K94" s="219" t="s">
        <v>365</v>
      </c>
      <c r="L94" s="44"/>
      <c r="M94" s="224" t="s">
        <v>21</v>
      </c>
      <c r="N94" s="225" t="s">
        <v>46</v>
      </c>
      <c r="O94" s="80"/>
      <c r="P94" s="226">
        <f>O94*H94</f>
        <v>0</v>
      </c>
      <c r="Q94" s="226">
        <v>0</v>
      </c>
      <c r="R94" s="226">
        <f>Q94*H94</f>
        <v>0</v>
      </c>
      <c r="S94" s="226">
        <v>0</v>
      </c>
      <c r="T94" s="227">
        <f>S94*H94</f>
        <v>0</v>
      </c>
      <c r="AR94" s="18" t="s">
        <v>228</v>
      </c>
      <c r="AT94" s="18" t="s">
        <v>223</v>
      </c>
      <c r="AU94" s="18" t="s">
        <v>75</v>
      </c>
      <c r="AY94" s="18" t="s">
        <v>221</v>
      </c>
      <c r="BE94" s="228">
        <f>IF(N94="základní",J94,0)</f>
        <v>0</v>
      </c>
      <c r="BF94" s="228">
        <f>IF(N94="snížená",J94,0)</f>
        <v>0</v>
      </c>
      <c r="BG94" s="228">
        <f>IF(N94="zákl. přenesená",J94,0)</f>
        <v>0</v>
      </c>
      <c r="BH94" s="228">
        <f>IF(N94="sníž. přenesená",J94,0)</f>
        <v>0</v>
      </c>
      <c r="BI94" s="228">
        <f>IF(N94="nulová",J94,0)</f>
        <v>0</v>
      </c>
      <c r="BJ94" s="18" t="s">
        <v>82</v>
      </c>
      <c r="BK94" s="228">
        <f>ROUND(I94*H94,2)</f>
        <v>0</v>
      </c>
      <c r="BL94" s="18" t="s">
        <v>228</v>
      </c>
      <c r="BM94" s="18" t="s">
        <v>271</v>
      </c>
    </row>
    <row r="95" spans="2:65" s="1" customFormat="1" ht="16.5" customHeight="1">
      <c r="B95" s="39"/>
      <c r="C95" s="217" t="s">
        <v>228</v>
      </c>
      <c r="D95" s="217" t="s">
        <v>223</v>
      </c>
      <c r="E95" s="218" t="s">
        <v>2881</v>
      </c>
      <c r="F95" s="219" t="s">
        <v>2882</v>
      </c>
      <c r="G95" s="220" t="s">
        <v>903</v>
      </c>
      <c r="H95" s="221">
        <v>1</v>
      </c>
      <c r="I95" s="222"/>
      <c r="J95" s="223">
        <f>ROUND(I95*H95,2)</f>
        <v>0</v>
      </c>
      <c r="K95" s="219" t="s">
        <v>365</v>
      </c>
      <c r="L95" s="44"/>
      <c r="M95" s="290" t="s">
        <v>21</v>
      </c>
      <c r="N95" s="291" t="s">
        <v>46</v>
      </c>
      <c r="O95" s="287"/>
      <c r="P95" s="288">
        <f>O95*H95</f>
        <v>0</v>
      </c>
      <c r="Q95" s="288">
        <v>0</v>
      </c>
      <c r="R95" s="288">
        <f>Q95*H95</f>
        <v>0</v>
      </c>
      <c r="S95" s="288">
        <v>0</v>
      </c>
      <c r="T95" s="289">
        <f>S95*H95</f>
        <v>0</v>
      </c>
      <c r="AR95" s="18" t="s">
        <v>350</v>
      </c>
      <c r="AT95" s="18" t="s">
        <v>223</v>
      </c>
      <c r="AU95" s="18" t="s">
        <v>75</v>
      </c>
      <c r="AY95" s="18" t="s">
        <v>221</v>
      </c>
      <c r="BE95" s="228">
        <f>IF(N95="základní",J95,0)</f>
        <v>0</v>
      </c>
      <c r="BF95" s="228">
        <f>IF(N95="snížená",J95,0)</f>
        <v>0</v>
      </c>
      <c r="BG95" s="228">
        <f>IF(N95="zákl. přenesená",J95,0)</f>
        <v>0</v>
      </c>
      <c r="BH95" s="228">
        <f>IF(N95="sníž. přenesená",J95,0)</f>
        <v>0</v>
      </c>
      <c r="BI95" s="228">
        <f>IF(N95="nulová",J95,0)</f>
        <v>0</v>
      </c>
      <c r="BJ95" s="18" t="s">
        <v>82</v>
      </c>
      <c r="BK95" s="228">
        <f>ROUND(I95*H95,2)</f>
        <v>0</v>
      </c>
      <c r="BL95" s="18" t="s">
        <v>350</v>
      </c>
      <c r="BM95" s="18" t="s">
        <v>2883</v>
      </c>
    </row>
    <row r="96" spans="2:12" s="1" customFormat="1" ht="6.95" customHeight="1">
      <c r="B96" s="58"/>
      <c r="C96" s="59"/>
      <c r="D96" s="59"/>
      <c r="E96" s="59"/>
      <c r="F96" s="59"/>
      <c r="G96" s="59"/>
      <c r="H96" s="59"/>
      <c r="I96" s="168"/>
      <c r="J96" s="59"/>
      <c r="K96" s="59"/>
      <c r="L96" s="44"/>
    </row>
  </sheetData>
  <sheetProtection password="CC35" sheet="1" objects="1" scenarios="1" formatColumns="0" formatRows="0" autoFilter="0"/>
  <autoFilter ref="C90:K95"/>
  <mergeCells count="15">
    <mergeCell ref="E7:H7"/>
    <mergeCell ref="E11:H11"/>
    <mergeCell ref="E9:H9"/>
    <mergeCell ref="E13:H13"/>
    <mergeCell ref="E22:H22"/>
    <mergeCell ref="E31:H31"/>
    <mergeCell ref="E52:H52"/>
    <mergeCell ref="E56:H56"/>
    <mergeCell ref="E54:H54"/>
    <mergeCell ref="E58:H58"/>
    <mergeCell ref="E77:H77"/>
    <mergeCell ref="E81:H81"/>
    <mergeCell ref="E79:H79"/>
    <mergeCell ref="E83:H8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3.xml><?xml version="1.0" encoding="utf-8"?>
<worksheet xmlns="http://schemas.openxmlformats.org/spreadsheetml/2006/main" xmlns:r="http://schemas.openxmlformats.org/officeDocument/2006/relationships">
  <sheetPr>
    <pageSetUpPr fitToPage="1"/>
  </sheetPr>
  <dimension ref="B2:BM117"/>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7"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8" t="s">
        <v>162</v>
      </c>
    </row>
    <row r="3" spans="2:46" ht="6.95" customHeight="1">
      <c r="B3" s="138"/>
      <c r="C3" s="139"/>
      <c r="D3" s="139"/>
      <c r="E3" s="139"/>
      <c r="F3" s="139"/>
      <c r="G3" s="139"/>
      <c r="H3" s="139"/>
      <c r="I3" s="140"/>
      <c r="J3" s="139"/>
      <c r="K3" s="139"/>
      <c r="L3" s="21"/>
      <c r="AT3" s="18" t="s">
        <v>84</v>
      </c>
    </row>
    <row r="4" spans="2:46" ht="24.95" customHeight="1">
      <c r="B4" s="21"/>
      <c r="D4" s="141" t="s">
        <v>169</v>
      </c>
      <c r="L4" s="21"/>
      <c r="M4" s="25" t="s">
        <v>10</v>
      </c>
      <c r="AT4" s="18" t="s">
        <v>4</v>
      </c>
    </row>
    <row r="5" spans="2:12" ht="6.95" customHeight="1">
      <c r="B5" s="21"/>
      <c r="L5" s="21"/>
    </row>
    <row r="6" spans="2:12" ht="12" customHeight="1">
      <c r="B6" s="21"/>
      <c r="D6" s="142" t="s">
        <v>16</v>
      </c>
      <c r="L6" s="21"/>
    </row>
    <row r="7" spans="2:12" ht="16.5" customHeight="1">
      <c r="B7" s="21"/>
      <c r="E7" s="143" t="str">
        <f>'Rekapitulace stavby'!K6</f>
        <v>Vestavba podkroví ZŠ Kmochova</v>
      </c>
      <c r="F7" s="142"/>
      <c r="G7" s="142"/>
      <c r="H7" s="142"/>
      <c r="L7" s="21"/>
    </row>
    <row r="8" spans="2:12" s="1" customFormat="1" ht="12" customHeight="1">
      <c r="B8" s="44"/>
      <c r="D8" s="142" t="s">
        <v>170</v>
      </c>
      <c r="I8" s="144"/>
      <c r="L8" s="44"/>
    </row>
    <row r="9" spans="2:12" s="1" customFormat="1" ht="36.95" customHeight="1">
      <c r="B9" s="44"/>
      <c r="E9" s="145" t="s">
        <v>2884</v>
      </c>
      <c r="F9" s="1"/>
      <c r="G9" s="1"/>
      <c r="H9" s="1"/>
      <c r="I9" s="144"/>
      <c r="L9" s="44"/>
    </row>
    <row r="10" spans="2:12" s="1" customFormat="1" ht="12">
      <c r="B10" s="44"/>
      <c r="I10" s="144"/>
      <c r="L10" s="44"/>
    </row>
    <row r="11" spans="2:12" s="1" customFormat="1" ht="12" customHeight="1">
      <c r="B11" s="44"/>
      <c r="D11" s="142" t="s">
        <v>18</v>
      </c>
      <c r="F11" s="18" t="s">
        <v>19</v>
      </c>
      <c r="I11" s="146" t="s">
        <v>20</v>
      </c>
      <c r="J11" s="18" t="s">
        <v>21</v>
      </c>
      <c r="L11" s="44"/>
    </row>
    <row r="12" spans="2:12" s="1" customFormat="1" ht="12" customHeight="1">
      <c r="B12" s="44"/>
      <c r="D12" s="142" t="s">
        <v>22</v>
      </c>
      <c r="F12" s="18" t="s">
        <v>23</v>
      </c>
      <c r="I12" s="146" t="s">
        <v>24</v>
      </c>
      <c r="J12" s="147" t="str">
        <f>'Rekapitulace stavby'!AN8</f>
        <v>8. 11. 2018</v>
      </c>
      <c r="L12" s="44"/>
    </row>
    <row r="13" spans="2:12" s="1" customFormat="1" ht="10.8" customHeight="1">
      <c r="B13" s="44"/>
      <c r="I13" s="144"/>
      <c r="L13" s="44"/>
    </row>
    <row r="14" spans="2:12" s="1" customFormat="1" ht="12" customHeight="1">
      <c r="B14" s="44"/>
      <c r="D14" s="142" t="s">
        <v>26</v>
      </c>
      <c r="I14" s="146" t="s">
        <v>27</v>
      </c>
      <c r="J14" s="18" t="s">
        <v>28</v>
      </c>
      <c r="L14" s="44"/>
    </row>
    <row r="15" spans="2:12" s="1" customFormat="1" ht="18" customHeight="1">
      <c r="B15" s="44"/>
      <c r="E15" s="18" t="s">
        <v>29</v>
      </c>
      <c r="I15" s="146" t="s">
        <v>30</v>
      </c>
      <c r="J15" s="18" t="s">
        <v>21</v>
      </c>
      <c r="L15" s="44"/>
    </row>
    <row r="16" spans="2:12" s="1" customFormat="1" ht="6.95" customHeight="1">
      <c r="B16" s="44"/>
      <c r="I16" s="144"/>
      <c r="L16" s="44"/>
    </row>
    <row r="17" spans="2:12" s="1" customFormat="1" ht="12" customHeight="1">
      <c r="B17" s="44"/>
      <c r="D17" s="142" t="s">
        <v>31</v>
      </c>
      <c r="I17" s="146" t="s">
        <v>27</v>
      </c>
      <c r="J17" s="34" t="str">
        <f>'Rekapitulace stavby'!AN13</f>
        <v>Vyplň údaj</v>
      </c>
      <c r="L17" s="44"/>
    </row>
    <row r="18" spans="2:12" s="1" customFormat="1" ht="18" customHeight="1">
      <c r="B18" s="44"/>
      <c r="E18" s="34" t="str">
        <f>'Rekapitulace stavby'!E14</f>
        <v>Vyplň údaj</v>
      </c>
      <c r="F18" s="18"/>
      <c r="G18" s="18"/>
      <c r="H18" s="18"/>
      <c r="I18" s="146" t="s">
        <v>30</v>
      </c>
      <c r="J18" s="34" t="str">
        <f>'Rekapitulace stavby'!AN14</f>
        <v>Vyplň údaj</v>
      </c>
      <c r="L18" s="44"/>
    </row>
    <row r="19" spans="2:12" s="1" customFormat="1" ht="6.95" customHeight="1">
      <c r="B19" s="44"/>
      <c r="I19" s="144"/>
      <c r="L19" s="44"/>
    </row>
    <row r="20" spans="2:12" s="1" customFormat="1" ht="12" customHeight="1">
      <c r="B20" s="44"/>
      <c r="D20" s="142" t="s">
        <v>33</v>
      </c>
      <c r="I20" s="146" t="s">
        <v>27</v>
      </c>
      <c r="J20" s="18" t="s">
        <v>21</v>
      </c>
      <c r="L20" s="44"/>
    </row>
    <row r="21" spans="2:12" s="1" customFormat="1" ht="18" customHeight="1">
      <c r="B21" s="44"/>
      <c r="E21" s="18" t="s">
        <v>34</v>
      </c>
      <c r="I21" s="146" t="s">
        <v>30</v>
      </c>
      <c r="J21" s="18" t="s">
        <v>21</v>
      </c>
      <c r="L21" s="44"/>
    </row>
    <row r="22" spans="2:12" s="1" customFormat="1" ht="6.95" customHeight="1">
      <c r="B22" s="44"/>
      <c r="I22" s="144"/>
      <c r="L22" s="44"/>
    </row>
    <row r="23" spans="2:12" s="1" customFormat="1" ht="12" customHeight="1">
      <c r="B23" s="44"/>
      <c r="D23" s="142" t="s">
        <v>36</v>
      </c>
      <c r="I23" s="146" t="s">
        <v>27</v>
      </c>
      <c r="J23" s="18" t="s">
        <v>37</v>
      </c>
      <c r="L23" s="44"/>
    </row>
    <row r="24" spans="2:12" s="1" customFormat="1" ht="18" customHeight="1">
      <c r="B24" s="44"/>
      <c r="E24" s="18" t="s">
        <v>38</v>
      </c>
      <c r="I24" s="146" t="s">
        <v>30</v>
      </c>
      <c r="J24" s="18" t="s">
        <v>21</v>
      </c>
      <c r="L24" s="44"/>
    </row>
    <row r="25" spans="2:12" s="1" customFormat="1" ht="6.95" customHeight="1">
      <c r="B25" s="44"/>
      <c r="I25" s="144"/>
      <c r="L25" s="44"/>
    </row>
    <row r="26" spans="2:12" s="1" customFormat="1" ht="12" customHeight="1">
      <c r="B26" s="44"/>
      <c r="D26" s="142" t="s">
        <v>39</v>
      </c>
      <c r="I26" s="144"/>
      <c r="L26" s="44"/>
    </row>
    <row r="27" spans="2:12" s="7" customFormat="1" ht="45" customHeight="1">
      <c r="B27" s="148"/>
      <c r="E27" s="149" t="s">
        <v>40</v>
      </c>
      <c r="F27" s="149"/>
      <c r="G27" s="149"/>
      <c r="H27" s="149"/>
      <c r="I27" s="150"/>
      <c r="L27" s="148"/>
    </row>
    <row r="28" spans="2:12" s="1" customFormat="1" ht="6.95" customHeight="1">
      <c r="B28" s="44"/>
      <c r="I28" s="144"/>
      <c r="L28" s="44"/>
    </row>
    <row r="29" spans="2:12" s="1" customFormat="1" ht="6.95" customHeight="1">
      <c r="B29" s="44"/>
      <c r="D29" s="72"/>
      <c r="E29" s="72"/>
      <c r="F29" s="72"/>
      <c r="G29" s="72"/>
      <c r="H29" s="72"/>
      <c r="I29" s="151"/>
      <c r="J29" s="72"/>
      <c r="K29" s="72"/>
      <c r="L29" s="44"/>
    </row>
    <row r="30" spans="2:12" s="1" customFormat="1" ht="25.4" customHeight="1">
      <c r="B30" s="44"/>
      <c r="D30" s="152" t="s">
        <v>41</v>
      </c>
      <c r="I30" s="144"/>
      <c r="J30" s="153">
        <f>ROUND(J84,2)</f>
        <v>0</v>
      </c>
      <c r="L30" s="44"/>
    </row>
    <row r="31" spans="2:12" s="1" customFormat="1" ht="6.95" customHeight="1">
      <c r="B31" s="44"/>
      <c r="D31" s="72"/>
      <c r="E31" s="72"/>
      <c r="F31" s="72"/>
      <c r="G31" s="72"/>
      <c r="H31" s="72"/>
      <c r="I31" s="151"/>
      <c r="J31" s="72"/>
      <c r="K31" s="72"/>
      <c r="L31" s="44"/>
    </row>
    <row r="32" spans="2:12" s="1" customFormat="1" ht="14.4" customHeight="1">
      <c r="B32" s="44"/>
      <c r="F32" s="154" t="s">
        <v>43</v>
      </c>
      <c r="I32" s="155" t="s">
        <v>42</v>
      </c>
      <c r="J32" s="154" t="s">
        <v>44</v>
      </c>
      <c r="L32" s="44"/>
    </row>
    <row r="33" spans="2:12" s="1" customFormat="1" ht="14.4" customHeight="1">
      <c r="B33" s="44"/>
      <c r="D33" s="142" t="s">
        <v>45</v>
      </c>
      <c r="E33" s="142" t="s">
        <v>46</v>
      </c>
      <c r="F33" s="156">
        <f>ROUND((SUM(BE84:BE116)),2)</f>
        <v>0</v>
      </c>
      <c r="I33" s="157">
        <v>0.21</v>
      </c>
      <c r="J33" s="156">
        <f>ROUND(((SUM(BE84:BE116))*I33),2)</f>
        <v>0</v>
      </c>
      <c r="L33" s="44"/>
    </row>
    <row r="34" spans="2:12" s="1" customFormat="1" ht="14.4" customHeight="1">
      <c r="B34" s="44"/>
      <c r="E34" s="142" t="s">
        <v>47</v>
      </c>
      <c r="F34" s="156">
        <f>ROUND((SUM(BF84:BF116)),2)</f>
        <v>0</v>
      </c>
      <c r="I34" s="157">
        <v>0.15</v>
      </c>
      <c r="J34" s="156">
        <f>ROUND(((SUM(BF84:BF116))*I34),2)</f>
        <v>0</v>
      </c>
      <c r="L34" s="44"/>
    </row>
    <row r="35" spans="2:12" s="1" customFormat="1" ht="14.4" customHeight="1" hidden="1">
      <c r="B35" s="44"/>
      <c r="E35" s="142" t="s">
        <v>48</v>
      </c>
      <c r="F35" s="156">
        <f>ROUND((SUM(BG84:BG116)),2)</f>
        <v>0</v>
      </c>
      <c r="I35" s="157">
        <v>0.21</v>
      </c>
      <c r="J35" s="156">
        <f>0</f>
        <v>0</v>
      </c>
      <c r="L35" s="44"/>
    </row>
    <row r="36" spans="2:12" s="1" customFormat="1" ht="14.4" customHeight="1" hidden="1">
      <c r="B36" s="44"/>
      <c r="E36" s="142" t="s">
        <v>49</v>
      </c>
      <c r="F36" s="156">
        <f>ROUND((SUM(BH84:BH116)),2)</f>
        <v>0</v>
      </c>
      <c r="I36" s="157">
        <v>0.15</v>
      </c>
      <c r="J36" s="156">
        <f>0</f>
        <v>0</v>
      </c>
      <c r="L36" s="44"/>
    </row>
    <row r="37" spans="2:12" s="1" customFormat="1" ht="14.4" customHeight="1" hidden="1">
      <c r="B37" s="44"/>
      <c r="E37" s="142" t="s">
        <v>50</v>
      </c>
      <c r="F37" s="156">
        <f>ROUND((SUM(BI84:BI116)),2)</f>
        <v>0</v>
      </c>
      <c r="I37" s="157">
        <v>0</v>
      </c>
      <c r="J37" s="156">
        <f>0</f>
        <v>0</v>
      </c>
      <c r="L37" s="44"/>
    </row>
    <row r="38" spans="2:12" s="1" customFormat="1" ht="6.95" customHeight="1">
      <c r="B38" s="44"/>
      <c r="I38" s="144"/>
      <c r="L38" s="44"/>
    </row>
    <row r="39" spans="2:12" s="1" customFormat="1" ht="25.4" customHeight="1">
      <c r="B39" s="44"/>
      <c r="C39" s="158"/>
      <c r="D39" s="159" t="s">
        <v>51</v>
      </c>
      <c r="E39" s="160"/>
      <c r="F39" s="160"/>
      <c r="G39" s="161" t="s">
        <v>52</v>
      </c>
      <c r="H39" s="162" t="s">
        <v>53</v>
      </c>
      <c r="I39" s="163"/>
      <c r="J39" s="164">
        <f>SUM(J30:J37)</f>
        <v>0</v>
      </c>
      <c r="K39" s="165"/>
      <c r="L39" s="44"/>
    </row>
    <row r="40" spans="2:12" s="1" customFormat="1" ht="14.4" customHeight="1">
      <c r="B40" s="166"/>
      <c r="C40" s="167"/>
      <c r="D40" s="167"/>
      <c r="E40" s="167"/>
      <c r="F40" s="167"/>
      <c r="G40" s="167"/>
      <c r="H40" s="167"/>
      <c r="I40" s="168"/>
      <c r="J40" s="167"/>
      <c r="K40" s="167"/>
      <c r="L40" s="44"/>
    </row>
    <row r="44" spans="2:12" s="1" customFormat="1" ht="6.95" customHeight="1">
      <c r="B44" s="169"/>
      <c r="C44" s="170"/>
      <c r="D44" s="170"/>
      <c r="E44" s="170"/>
      <c r="F44" s="170"/>
      <c r="G44" s="170"/>
      <c r="H44" s="170"/>
      <c r="I44" s="171"/>
      <c r="J44" s="170"/>
      <c r="K44" s="170"/>
      <c r="L44" s="44"/>
    </row>
    <row r="45" spans="2:12" s="1" customFormat="1" ht="24.95" customHeight="1">
      <c r="B45" s="39"/>
      <c r="C45" s="24" t="s">
        <v>174</v>
      </c>
      <c r="D45" s="40"/>
      <c r="E45" s="40"/>
      <c r="F45" s="40"/>
      <c r="G45" s="40"/>
      <c r="H45" s="40"/>
      <c r="I45" s="144"/>
      <c r="J45" s="40"/>
      <c r="K45" s="40"/>
      <c r="L45" s="44"/>
    </row>
    <row r="46" spans="2:12" s="1" customFormat="1" ht="6.95" customHeight="1">
      <c r="B46" s="39"/>
      <c r="C46" s="40"/>
      <c r="D46" s="40"/>
      <c r="E46" s="40"/>
      <c r="F46" s="40"/>
      <c r="G46" s="40"/>
      <c r="H46" s="40"/>
      <c r="I46" s="144"/>
      <c r="J46" s="40"/>
      <c r="K46" s="40"/>
      <c r="L46" s="44"/>
    </row>
    <row r="47" spans="2:12" s="1" customFormat="1" ht="12" customHeight="1">
      <c r="B47" s="39"/>
      <c r="C47" s="33" t="s">
        <v>16</v>
      </c>
      <c r="D47" s="40"/>
      <c r="E47" s="40"/>
      <c r="F47" s="40"/>
      <c r="G47" s="40"/>
      <c r="H47" s="40"/>
      <c r="I47" s="144"/>
      <c r="J47" s="40"/>
      <c r="K47" s="40"/>
      <c r="L47" s="44"/>
    </row>
    <row r="48" spans="2:12" s="1" customFormat="1" ht="16.5" customHeight="1">
      <c r="B48" s="39"/>
      <c r="C48" s="40"/>
      <c r="D48" s="40"/>
      <c r="E48" s="172" t="str">
        <f>E7</f>
        <v>Vestavba podkroví ZŠ Kmochova</v>
      </c>
      <c r="F48" s="33"/>
      <c r="G48" s="33"/>
      <c r="H48" s="33"/>
      <c r="I48" s="144"/>
      <c r="J48" s="40"/>
      <c r="K48" s="40"/>
      <c r="L48" s="44"/>
    </row>
    <row r="49" spans="2:12" s="1" customFormat="1" ht="12" customHeight="1">
      <c r="B49" s="39"/>
      <c r="C49" s="33" t="s">
        <v>170</v>
      </c>
      <c r="D49" s="40"/>
      <c r="E49" s="40"/>
      <c r="F49" s="40"/>
      <c r="G49" s="40"/>
      <c r="H49" s="40"/>
      <c r="I49" s="144"/>
      <c r="J49" s="40"/>
      <c r="K49" s="40"/>
      <c r="L49" s="44"/>
    </row>
    <row r="50" spans="2:12" s="1" customFormat="1" ht="16.5" customHeight="1">
      <c r="B50" s="39"/>
      <c r="C50" s="40"/>
      <c r="D50" s="40"/>
      <c r="E50" s="65" t="str">
        <f>E9</f>
        <v>SO-02 - Zpevněné plochy</v>
      </c>
      <c r="F50" s="40"/>
      <c r="G50" s="40"/>
      <c r="H50" s="40"/>
      <c r="I50" s="144"/>
      <c r="J50" s="40"/>
      <c r="K50" s="40"/>
      <c r="L50" s="44"/>
    </row>
    <row r="51" spans="2:12" s="1" customFormat="1" ht="6.95" customHeight="1">
      <c r="B51" s="39"/>
      <c r="C51" s="40"/>
      <c r="D51" s="40"/>
      <c r="E51" s="40"/>
      <c r="F51" s="40"/>
      <c r="G51" s="40"/>
      <c r="H51" s="40"/>
      <c r="I51" s="144"/>
      <c r="J51" s="40"/>
      <c r="K51" s="40"/>
      <c r="L51" s="44"/>
    </row>
    <row r="52" spans="2:12" s="1" customFormat="1" ht="12" customHeight="1">
      <c r="B52" s="39"/>
      <c r="C52" s="33" t="s">
        <v>22</v>
      </c>
      <c r="D52" s="40"/>
      <c r="E52" s="40"/>
      <c r="F52" s="28" t="str">
        <f>F12</f>
        <v>Kmochova č.p. 943</v>
      </c>
      <c r="G52" s="40"/>
      <c r="H52" s="40"/>
      <c r="I52" s="146" t="s">
        <v>24</v>
      </c>
      <c r="J52" s="68" t="str">
        <f>IF(J12="","",J12)</f>
        <v>8. 11. 2018</v>
      </c>
      <c r="K52" s="40"/>
      <c r="L52" s="44"/>
    </row>
    <row r="53" spans="2:12" s="1" customFormat="1" ht="6.95" customHeight="1">
      <c r="B53" s="39"/>
      <c r="C53" s="40"/>
      <c r="D53" s="40"/>
      <c r="E53" s="40"/>
      <c r="F53" s="40"/>
      <c r="G53" s="40"/>
      <c r="H53" s="40"/>
      <c r="I53" s="144"/>
      <c r="J53" s="40"/>
      <c r="K53" s="40"/>
      <c r="L53" s="44"/>
    </row>
    <row r="54" spans="2:12" s="1" customFormat="1" ht="13.65" customHeight="1">
      <c r="B54" s="39"/>
      <c r="C54" s="33" t="s">
        <v>26</v>
      </c>
      <c r="D54" s="40"/>
      <c r="E54" s="40"/>
      <c r="F54" s="28" t="str">
        <f>E15</f>
        <v>SONET Building s.r.o</v>
      </c>
      <c r="G54" s="40"/>
      <c r="H54" s="40"/>
      <c r="I54" s="146" t="s">
        <v>33</v>
      </c>
      <c r="J54" s="37" t="str">
        <f>E21</f>
        <v>Sodomka Lukáš</v>
      </c>
      <c r="K54" s="40"/>
      <c r="L54" s="44"/>
    </row>
    <row r="55" spans="2:12" s="1" customFormat="1" ht="13.65" customHeight="1">
      <c r="B55" s="39"/>
      <c r="C55" s="33" t="s">
        <v>31</v>
      </c>
      <c r="D55" s="40"/>
      <c r="E55" s="40"/>
      <c r="F55" s="28" t="str">
        <f>IF(E18="","",E18)</f>
        <v>Vyplň údaj</v>
      </c>
      <c r="G55" s="40"/>
      <c r="H55" s="40"/>
      <c r="I55" s="146" t="s">
        <v>36</v>
      </c>
      <c r="J55" s="37" t="str">
        <f>E24</f>
        <v>Toman Martin</v>
      </c>
      <c r="K55" s="40"/>
      <c r="L55" s="44"/>
    </row>
    <row r="56" spans="2:12" s="1" customFormat="1" ht="10.3" customHeight="1">
      <c r="B56" s="39"/>
      <c r="C56" s="40"/>
      <c r="D56" s="40"/>
      <c r="E56" s="40"/>
      <c r="F56" s="40"/>
      <c r="G56" s="40"/>
      <c r="H56" s="40"/>
      <c r="I56" s="144"/>
      <c r="J56" s="40"/>
      <c r="K56" s="40"/>
      <c r="L56" s="44"/>
    </row>
    <row r="57" spans="2:12" s="1" customFormat="1" ht="29.25" customHeight="1">
      <c r="B57" s="39"/>
      <c r="C57" s="173" t="s">
        <v>175</v>
      </c>
      <c r="D57" s="174"/>
      <c r="E57" s="174"/>
      <c r="F57" s="174"/>
      <c r="G57" s="174"/>
      <c r="H57" s="174"/>
      <c r="I57" s="175"/>
      <c r="J57" s="176" t="s">
        <v>176</v>
      </c>
      <c r="K57" s="174"/>
      <c r="L57" s="44"/>
    </row>
    <row r="58" spans="2:12" s="1" customFormat="1" ht="10.3" customHeight="1">
      <c r="B58" s="39"/>
      <c r="C58" s="40"/>
      <c r="D58" s="40"/>
      <c r="E58" s="40"/>
      <c r="F58" s="40"/>
      <c r="G58" s="40"/>
      <c r="H58" s="40"/>
      <c r="I58" s="144"/>
      <c r="J58" s="40"/>
      <c r="K58" s="40"/>
      <c r="L58" s="44"/>
    </row>
    <row r="59" spans="2:47" s="1" customFormat="1" ht="22.8" customHeight="1">
      <c r="B59" s="39"/>
      <c r="C59" s="177" t="s">
        <v>73</v>
      </c>
      <c r="D59" s="40"/>
      <c r="E59" s="40"/>
      <c r="F59" s="40"/>
      <c r="G59" s="40"/>
      <c r="H59" s="40"/>
      <c r="I59" s="144"/>
      <c r="J59" s="98">
        <f>J84</f>
        <v>0</v>
      </c>
      <c r="K59" s="40"/>
      <c r="L59" s="44"/>
      <c r="AU59" s="18" t="s">
        <v>177</v>
      </c>
    </row>
    <row r="60" spans="2:12" s="8" customFormat="1" ht="24.95" customHeight="1">
      <c r="B60" s="178"/>
      <c r="C60" s="179"/>
      <c r="D60" s="180" t="s">
        <v>178</v>
      </c>
      <c r="E60" s="181"/>
      <c r="F60" s="181"/>
      <c r="G60" s="181"/>
      <c r="H60" s="181"/>
      <c r="I60" s="182"/>
      <c r="J60" s="183">
        <f>J85</f>
        <v>0</v>
      </c>
      <c r="K60" s="179"/>
      <c r="L60" s="184"/>
    </row>
    <row r="61" spans="2:12" s="9" customFormat="1" ht="19.9" customHeight="1">
      <c r="B61" s="185"/>
      <c r="C61" s="122"/>
      <c r="D61" s="186" t="s">
        <v>179</v>
      </c>
      <c r="E61" s="187"/>
      <c r="F61" s="187"/>
      <c r="G61" s="187"/>
      <c r="H61" s="187"/>
      <c r="I61" s="188"/>
      <c r="J61" s="189">
        <f>J86</f>
        <v>0</v>
      </c>
      <c r="K61" s="122"/>
      <c r="L61" s="190"/>
    </row>
    <row r="62" spans="2:12" s="9" customFormat="1" ht="19.9" customHeight="1">
      <c r="B62" s="185"/>
      <c r="C62" s="122"/>
      <c r="D62" s="186" t="s">
        <v>2885</v>
      </c>
      <c r="E62" s="187"/>
      <c r="F62" s="187"/>
      <c r="G62" s="187"/>
      <c r="H62" s="187"/>
      <c r="I62" s="188"/>
      <c r="J62" s="189">
        <f>J98</f>
        <v>0</v>
      </c>
      <c r="K62" s="122"/>
      <c r="L62" s="190"/>
    </row>
    <row r="63" spans="2:12" s="9" customFormat="1" ht="19.9" customHeight="1">
      <c r="B63" s="185"/>
      <c r="C63" s="122"/>
      <c r="D63" s="186" t="s">
        <v>184</v>
      </c>
      <c r="E63" s="187"/>
      <c r="F63" s="187"/>
      <c r="G63" s="187"/>
      <c r="H63" s="187"/>
      <c r="I63" s="188"/>
      <c r="J63" s="189">
        <f>J109</f>
        <v>0</v>
      </c>
      <c r="K63" s="122"/>
      <c r="L63" s="190"/>
    </row>
    <row r="64" spans="2:12" s="9" customFormat="1" ht="19.9" customHeight="1">
      <c r="B64" s="185"/>
      <c r="C64" s="122"/>
      <c r="D64" s="186" t="s">
        <v>186</v>
      </c>
      <c r="E64" s="187"/>
      <c r="F64" s="187"/>
      <c r="G64" s="187"/>
      <c r="H64" s="187"/>
      <c r="I64" s="188"/>
      <c r="J64" s="189">
        <f>J115</f>
        <v>0</v>
      </c>
      <c r="K64" s="122"/>
      <c r="L64" s="190"/>
    </row>
    <row r="65" spans="2:12" s="1" customFormat="1" ht="21.8" customHeight="1">
      <c r="B65" s="39"/>
      <c r="C65" s="40"/>
      <c r="D65" s="40"/>
      <c r="E65" s="40"/>
      <c r="F65" s="40"/>
      <c r="G65" s="40"/>
      <c r="H65" s="40"/>
      <c r="I65" s="144"/>
      <c r="J65" s="40"/>
      <c r="K65" s="40"/>
      <c r="L65" s="44"/>
    </row>
    <row r="66" spans="2:12" s="1" customFormat="1" ht="6.95" customHeight="1">
      <c r="B66" s="58"/>
      <c r="C66" s="59"/>
      <c r="D66" s="59"/>
      <c r="E66" s="59"/>
      <c r="F66" s="59"/>
      <c r="G66" s="59"/>
      <c r="H66" s="59"/>
      <c r="I66" s="168"/>
      <c r="J66" s="59"/>
      <c r="K66" s="59"/>
      <c r="L66" s="44"/>
    </row>
    <row r="70" spans="2:12" s="1" customFormat="1" ht="6.95" customHeight="1">
      <c r="B70" s="60"/>
      <c r="C70" s="61"/>
      <c r="D70" s="61"/>
      <c r="E70" s="61"/>
      <c r="F70" s="61"/>
      <c r="G70" s="61"/>
      <c r="H70" s="61"/>
      <c r="I70" s="171"/>
      <c r="J70" s="61"/>
      <c r="K70" s="61"/>
      <c r="L70" s="44"/>
    </row>
    <row r="71" spans="2:12" s="1" customFormat="1" ht="24.95" customHeight="1">
      <c r="B71" s="39"/>
      <c r="C71" s="24" t="s">
        <v>206</v>
      </c>
      <c r="D71" s="40"/>
      <c r="E71" s="40"/>
      <c r="F71" s="40"/>
      <c r="G71" s="40"/>
      <c r="H71" s="40"/>
      <c r="I71" s="144"/>
      <c r="J71" s="40"/>
      <c r="K71" s="40"/>
      <c r="L71" s="44"/>
    </row>
    <row r="72" spans="2:12" s="1" customFormat="1" ht="6.95" customHeight="1">
      <c r="B72" s="39"/>
      <c r="C72" s="40"/>
      <c r="D72" s="40"/>
      <c r="E72" s="40"/>
      <c r="F72" s="40"/>
      <c r="G72" s="40"/>
      <c r="H72" s="40"/>
      <c r="I72" s="144"/>
      <c r="J72" s="40"/>
      <c r="K72" s="40"/>
      <c r="L72" s="44"/>
    </row>
    <row r="73" spans="2:12" s="1" customFormat="1" ht="12" customHeight="1">
      <c r="B73" s="39"/>
      <c r="C73" s="33" t="s">
        <v>16</v>
      </c>
      <c r="D73" s="40"/>
      <c r="E73" s="40"/>
      <c r="F73" s="40"/>
      <c r="G73" s="40"/>
      <c r="H73" s="40"/>
      <c r="I73" s="144"/>
      <c r="J73" s="40"/>
      <c r="K73" s="40"/>
      <c r="L73" s="44"/>
    </row>
    <row r="74" spans="2:12" s="1" customFormat="1" ht="16.5" customHeight="1">
      <c r="B74" s="39"/>
      <c r="C74" s="40"/>
      <c r="D74" s="40"/>
      <c r="E74" s="172" t="str">
        <f>E7</f>
        <v>Vestavba podkroví ZŠ Kmochova</v>
      </c>
      <c r="F74" s="33"/>
      <c r="G74" s="33"/>
      <c r="H74" s="33"/>
      <c r="I74" s="144"/>
      <c r="J74" s="40"/>
      <c r="K74" s="40"/>
      <c r="L74" s="44"/>
    </row>
    <row r="75" spans="2:12" s="1" customFormat="1" ht="12" customHeight="1">
      <c r="B75" s="39"/>
      <c r="C75" s="33" t="s">
        <v>170</v>
      </c>
      <c r="D75" s="40"/>
      <c r="E75" s="40"/>
      <c r="F75" s="40"/>
      <c r="G75" s="40"/>
      <c r="H75" s="40"/>
      <c r="I75" s="144"/>
      <c r="J75" s="40"/>
      <c r="K75" s="40"/>
      <c r="L75" s="44"/>
    </row>
    <row r="76" spans="2:12" s="1" customFormat="1" ht="16.5" customHeight="1">
      <c r="B76" s="39"/>
      <c r="C76" s="40"/>
      <c r="D76" s="40"/>
      <c r="E76" s="65" t="str">
        <f>E9</f>
        <v>SO-02 - Zpevněné plochy</v>
      </c>
      <c r="F76" s="40"/>
      <c r="G76" s="40"/>
      <c r="H76" s="40"/>
      <c r="I76" s="144"/>
      <c r="J76" s="40"/>
      <c r="K76" s="40"/>
      <c r="L76" s="44"/>
    </row>
    <row r="77" spans="2:12" s="1" customFormat="1" ht="6.95" customHeight="1">
      <c r="B77" s="39"/>
      <c r="C77" s="40"/>
      <c r="D77" s="40"/>
      <c r="E77" s="40"/>
      <c r="F77" s="40"/>
      <c r="G77" s="40"/>
      <c r="H77" s="40"/>
      <c r="I77" s="144"/>
      <c r="J77" s="40"/>
      <c r="K77" s="40"/>
      <c r="L77" s="44"/>
    </row>
    <row r="78" spans="2:12" s="1" customFormat="1" ht="12" customHeight="1">
      <c r="B78" s="39"/>
      <c r="C78" s="33" t="s">
        <v>22</v>
      </c>
      <c r="D78" s="40"/>
      <c r="E78" s="40"/>
      <c r="F78" s="28" t="str">
        <f>F12</f>
        <v>Kmochova č.p. 943</v>
      </c>
      <c r="G78" s="40"/>
      <c r="H78" s="40"/>
      <c r="I78" s="146" t="s">
        <v>24</v>
      </c>
      <c r="J78" s="68" t="str">
        <f>IF(J12="","",J12)</f>
        <v>8. 11. 2018</v>
      </c>
      <c r="K78" s="40"/>
      <c r="L78" s="44"/>
    </row>
    <row r="79" spans="2:12" s="1" customFormat="1" ht="6.95" customHeight="1">
      <c r="B79" s="39"/>
      <c r="C79" s="40"/>
      <c r="D79" s="40"/>
      <c r="E79" s="40"/>
      <c r="F79" s="40"/>
      <c r="G79" s="40"/>
      <c r="H79" s="40"/>
      <c r="I79" s="144"/>
      <c r="J79" s="40"/>
      <c r="K79" s="40"/>
      <c r="L79" s="44"/>
    </row>
    <row r="80" spans="2:12" s="1" customFormat="1" ht="13.65" customHeight="1">
      <c r="B80" s="39"/>
      <c r="C80" s="33" t="s">
        <v>26</v>
      </c>
      <c r="D80" s="40"/>
      <c r="E80" s="40"/>
      <c r="F80" s="28" t="str">
        <f>E15</f>
        <v>SONET Building s.r.o</v>
      </c>
      <c r="G80" s="40"/>
      <c r="H80" s="40"/>
      <c r="I80" s="146" t="s">
        <v>33</v>
      </c>
      <c r="J80" s="37" t="str">
        <f>E21</f>
        <v>Sodomka Lukáš</v>
      </c>
      <c r="K80" s="40"/>
      <c r="L80" s="44"/>
    </row>
    <row r="81" spans="2:12" s="1" customFormat="1" ht="13.65" customHeight="1">
      <c r="B81" s="39"/>
      <c r="C81" s="33" t="s">
        <v>31</v>
      </c>
      <c r="D81" s="40"/>
      <c r="E81" s="40"/>
      <c r="F81" s="28" t="str">
        <f>IF(E18="","",E18)</f>
        <v>Vyplň údaj</v>
      </c>
      <c r="G81" s="40"/>
      <c r="H81" s="40"/>
      <c r="I81" s="146" t="s">
        <v>36</v>
      </c>
      <c r="J81" s="37" t="str">
        <f>E24</f>
        <v>Toman Martin</v>
      </c>
      <c r="K81" s="40"/>
      <c r="L81" s="44"/>
    </row>
    <row r="82" spans="2:12" s="1" customFormat="1" ht="10.3" customHeight="1">
      <c r="B82" s="39"/>
      <c r="C82" s="40"/>
      <c r="D82" s="40"/>
      <c r="E82" s="40"/>
      <c r="F82" s="40"/>
      <c r="G82" s="40"/>
      <c r="H82" s="40"/>
      <c r="I82" s="144"/>
      <c r="J82" s="40"/>
      <c r="K82" s="40"/>
      <c r="L82" s="44"/>
    </row>
    <row r="83" spans="2:20" s="10" customFormat="1" ht="29.25" customHeight="1">
      <c r="B83" s="191"/>
      <c r="C83" s="192" t="s">
        <v>207</v>
      </c>
      <c r="D83" s="193" t="s">
        <v>60</v>
      </c>
      <c r="E83" s="193" t="s">
        <v>56</v>
      </c>
      <c r="F83" s="193" t="s">
        <v>57</v>
      </c>
      <c r="G83" s="193" t="s">
        <v>208</v>
      </c>
      <c r="H83" s="193" t="s">
        <v>209</v>
      </c>
      <c r="I83" s="194" t="s">
        <v>210</v>
      </c>
      <c r="J83" s="193" t="s">
        <v>176</v>
      </c>
      <c r="K83" s="195" t="s">
        <v>211</v>
      </c>
      <c r="L83" s="196"/>
      <c r="M83" s="88" t="s">
        <v>21</v>
      </c>
      <c r="N83" s="89" t="s">
        <v>45</v>
      </c>
      <c r="O83" s="89" t="s">
        <v>212</v>
      </c>
      <c r="P83" s="89" t="s">
        <v>213</v>
      </c>
      <c r="Q83" s="89" t="s">
        <v>214</v>
      </c>
      <c r="R83" s="89" t="s">
        <v>215</v>
      </c>
      <c r="S83" s="89" t="s">
        <v>216</v>
      </c>
      <c r="T83" s="90" t="s">
        <v>217</v>
      </c>
    </row>
    <row r="84" spans="2:63" s="1" customFormat="1" ht="22.8" customHeight="1">
      <c r="B84" s="39"/>
      <c r="C84" s="95" t="s">
        <v>218</v>
      </c>
      <c r="D84" s="40"/>
      <c r="E84" s="40"/>
      <c r="F84" s="40"/>
      <c r="G84" s="40"/>
      <c r="H84" s="40"/>
      <c r="I84" s="144"/>
      <c r="J84" s="197">
        <f>BK84</f>
        <v>0</v>
      </c>
      <c r="K84" s="40"/>
      <c r="L84" s="44"/>
      <c r="M84" s="91"/>
      <c r="N84" s="92"/>
      <c r="O84" s="92"/>
      <c r="P84" s="198">
        <f>P85</f>
        <v>0</v>
      </c>
      <c r="Q84" s="92"/>
      <c r="R84" s="198">
        <f>R85</f>
        <v>68.8643364</v>
      </c>
      <c r="S84" s="92"/>
      <c r="T84" s="199">
        <f>T85</f>
        <v>0</v>
      </c>
      <c r="AT84" s="18" t="s">
        <v>74</v>
      </c>
      <c r="AU84" s="18" t="s">
        <v>177</v>
      </c>
      <c r="BK84" s="200">
        <f>BK85</f>
        <v>0</v>
      </c>
    </row>
    <row r="85" spans="2:63" s="11" customFormat="1" ht="25.9" customHeight="1">
      <c r="B85" s="201"/>
      <c r="C85" s="202"/>
      <c r="D85" s="203" t="s">
        <v>74</v>
      </c>
      <c r="E85" s="204" t="s">
        <v>219</v>
      </c>
      <c r="F85" s="204" t="s">
        <v>220</v>
      </c>
      <c r="G85" s="202"/>
      <c r="H85" s="202"/>
      <c r="I85" s="205"/>
      <c r="J85" s="206">
        <f>BK85</f>
        <v>0</v>
      </c>
      <c r="K85" s="202"/>
      <c r="L85" s="207"/>
      <c r="M85" s="208"/>
      <c r="N85" s="209"/>
      <c r="O85" s="209"/>
      <c r="P85" s="210">
        <f>P86+P98+P109+P115</f>
        <v>0</v>
      </c>
      <c r="Q85" s="209"/>
      <c r="R85" s="210">
        <f>R86+R98+R109+R115</f>
        <v>68.8643364</v>
      </c>
      <c r="S85" s="209"/>
      <c r="T85" s="211">
        <f>T86+T98+T109+T115</f>
        <v>0</v>
      </c>
      <c r="AR85" s="212" t="s">
        <v>82</v>
      </c>
      <c r="AT85" s="213" t="s">
        <v>74</v>
      </c>
      <c r="AU85" s="213" t="s">
        <v>75</v>
      </c>
      <c r="AY85" s="212" t="s">
        <v>221</v>
      </c>
      <c r="BK85" s="214">
        <f>BK86+BK98+BK109+BK115</f>
        <v>0</v>
      </c>
    </row>
    <row r="86" spans="2:63" s="11" customFormat="1" ht="22.8" customHeight="1">
      <c r="B86" s="201"/>
      <c r="C86" s="202"/>
      <c r="D86" s="203" t="s">
        <v>74</v>
      </c>
      <c r="E86" s="215" t="s">
        <v>82</v>
      </c>
      <c r="F86" s="215" t="s">
        <v>222</v>
      </c>
      <c r="G86" s="202"/>
      <c r="H86" s="202"/>
      <c r="I86" s="205"/>
      <c r="J86" s="216">
        <f>BK86</f>
        <v>0</v>
      </c>
      <c r="K86" s="202"/>
      <c r="L86" s="207"/>
      <c r="M86" s="208"/>
      <c r="N86" s="209"/>
      <c r="O86" s="209"/>
      <c r="P86" s="210">
        <f>SUM(P87:P97)</f>
        <v>0</v>
      </c>
      <c r="Q86" s="209"/>
      <c r="R86" s="210">
        <f>SUM(R87:R97)</f>
        <v>0</v>
      </c>
      <c r="S86" s="209"/>
      <c r="T86" s="211">
        <f>SUM(T87:T97)</f>
        <v>0</v>
      </c>
      <c r="AR86" s="212" t="s">
        <v>82</v>
      </c>
      <c r="AT86" s="213" t="s">
        <v>74</v>
      </c>
      <c r="AU86" s="213" t="s">
        <v>82</v>
      </c>
      <c r="AY86" s="212" t="s">
        <v>221</v>
      </c>
      <c r="BK86" s="214">
        <f>SUM(BK87:BK97)</f>
        <v>0</v>
      </c>
    </row>
    <row r="87" spans="2:65" s="1" customFormat="1" ht="22.5" customHeight="1">
      <c r="B87" s="39"/>
      <c r="C87" s="217" t="s">
        <v>82</v>
      </c>
      <c r="D87" s="217" t="s">
        <v>223</v>
      </c>
      <c r="E87" s="218" t="s">
        <v>2886</v>
      </c>
      <c r="F87" s="219" t="s">
        <v>2887</v>
      </c>
      <c r="G87" s="220" t="s">
        <v>226</v>
      </c>
      <c r="H87" s="221">
        <v>94.488</v>
      </c>
      <c r="I87" s="222"/>
      <c r="J87" s="223">
        <f>ROUND(I87*H87,2)</f>
        <v>0</v>
      </c>
      <c r="K87" s="219" t="s">
        <v>227</v>
      </c>
      <c r="L87" s="44"/>
      <c r="M87" s="224" t="s">
        <v>21</v>
      </c>
      <c r="N87" s="225" t="s">
        <v>46</v>
      </c>
      <c r="O87" s="80"/>
      <c r="P87" s="226">
        <f>O87*H87</f>
        <v>0</v>
      </c>
      <c r="Q87" s="226">
        <v>0</v>
      </c>
      <c r="R87" s="226">
        <f>Q87*H87</f>
        <v>0</v>
      </c>
      <c r="S87" s="226">
        <v>0</v>
      </c>
      <c r="T87" s="227">
        <f>S87*H87</f>
        <v>0</v>
      </c>
      <c r="AR87" s="18" t="s">
        <v>228</v>
      </c>
      <c r="AT87" s="18" t="s">
        <v>223</v>
      </c>
      <c r="AU87" s="18" t="s">
        <v>84</v>
      </c>
      <c r="AY87" s="18" t="s">
        <v>221</v>
      </c>
      <c r="BE87" s="228">
        <f>IF(N87="základní",J87,0)</f>
        <v>0</v>
      </c>
      <c r="BF87" s="228">
        <f>IF(N87="snížená",J87,0)</f>
        <v>0</v>
      </c>
      <c r="BG87" s="228">
        <f>IF(N87="zákl. přenesená",J87,0)</f>
        <v>0</v>
      </c>
      <c r="BH87" s="228">
        <f>IF(N87="sníž. přenesená",J87,0)</f>
        <v>0</v>
      </c>
      <c r="BI87" s="228">
        <f>IF(N87="nulová",J87,0)</f>
        <v>0</v>
      </c>
      <c r="BJ87" s="18" t="s">
        <v>82</v>
      </c>
      <c r="BK87" s="228">
        <f>ROUND(I87*H87,2)</f>
        <v>0</v>
      </c>
      <c r="BL87" s="18" t="s">
        <v>228</v>
      </c>
      <c r="BM87" s="18" t="s">
        <v>2888</v>
      </c>
    </row>
    <row r="88" spans="2:47" s="1" customFormat="1" ht="12">
      <c r="B88" s="39"/>
      <c r="C88" s="40"/>
      <c r="D88" s="229" t="s">
        <v>230</v>
      </c>
      <c r="E88" s="40"/>
      <c r="F88" s="230" t="s">
        <v>2889</v>
      </c>
      <c r="G88" s="40"/>
      <c r="H88" s="40"/>
      <c r="I88" s="144"/>
      <c r="J88" s="40"/>
      <c r="K88" s="40"/>
      <c r="L88" s="44"/>
      <c r="M88" s="231"/>
      <c r="N88" s="80"/>
      <c r="O88" s="80"/>
      <c r="P88" s="80"/>
      <c r="Q88" s="80"/>
      <c r="R88" s="80"/>
      <c r="S88" s="80"/>
      <c r="T88" s="81"/>
      <c r="AT88" s="18" t="s">
        <v>230</v>
      </c>
      <c r="AU88" s="18" t="s">
        <v>84</v>
      </c>
    </row>
    <row r="89" spans="2:51" s="12" customFormat="1" ht="12">
      <c r="B89" s="232"/>
      <c r="C89" s="233"/>
      <c r="D89" s="229" t="s">
        <v>232</v>
      </c>
      <c r="E89" s="234" t="s">
        <v>21</v>
      </c>
      <c r="F89" s="235" t="s">
        <v>2890</v>
      </c>
      <c r="G89" s="233"/>
      <c r="H89" s="234" t="s">
        <v>21</v>
      </c>
      <c r="I89" s="236"/>
      <c r="J89" s="233"/>
      <c r="K89" s="233"/>
      <c r="L89" s="237"/>
      <c r="M89" s="238"/>
      <c r="N89" s="239"/>
      <c r="O89" s="239"/>
      <c r="P89" s="239"/>
      <c r="Q89" s="239"/>
      <c r="R89" s="239"/>
      <c r="S89" s="239"/>
      <c r="T89" s="240"/>
      <c r="AT89" s="241" t="s">
        <v>232</v>
      </c>
      <c r="AU89" s="241" t="s">
        <v>84</v>
      </c>
      <c r="AV89" s="12" t="s">
        <v>82</v>
      </c>
      <c r="AW89" s="12" t="s">
        <v>35</v>
      </c>
      <c r="AX89" s="12" t="s">
        <v>75</v>
      </c>
      <c r="AY89" s="241" t="s">
        <v>221</v>
      </c>
    </row>
    <row r="90" spans="2:51" s="13" customFormat="1" ht="12">
      <c r="B90" s="242"/>
      <c r="C90" s="243"/>
      <c r="D90" s="229" t="s">
        <v>232</v>
      </c>
      <c r="E90" s="244" t="s">
        <v>21</v>
      </c>
      <c r="F90" s="245" t="s">
        <v>2891</v>
      </c>
      <c r="G90" s="243"/>
      <c r="H90" s="246">
        <v>94.488</v>
      </c>
      <c r="I90" s="247"/>
      <c r="J90" s="243"/>
      <c r="K90" s="243"/>
      <c r="L90" s="248"/>
      <c r="M90" s="249"/>
      <c r="N90" s="250"/>
      <c r="O90" s="250"/>
      <c r="P90" s="250"/>
      <c r="Q90" s="250"/>
      <c r="R90" s="250"/>
      <c r="S90" s="250"/>
      <c r="T90" s="251"/>
      <c r="AT90" s="252" t="s">
        <v>232</v>
      </c>
      <c r="AU90" s="252" t="s">
        <v>84</v>
      </c>
      <c r="AV90" s="13" t="s">
        <v>84</v>
      </c>
      <c r="AW90" s="13" t="s">
        <v>35</v>
      </c>
      <c r="AX90" s="13" t="s">
        <v>75</v>
      </c>
      <c r="AY90" s="252" t="s">
        <v>221</v>
      </c>
    </row>
    <row r="91" spans="2:51" s="14" customFormat="1" ht="12">
      <c r="B91" s="253"/>
      <c r="C91" s="254"/>
      <c r="D91" s="229" t="s">
        <v>232</v>
      </c>
      <c r="E91" s="255" t="s">
        <v>21</v>
      </c>
      <c r="F91" s="256" t="s">
        <v>235</v>
      </c>
      <c r="G91" s="254"/>
      <c r="H91" s="257">
        <v>94.488</v>
      </c>
      <c r="I91" s="258"/>
      <c r="J91" s="254"/>
      <c r="K91" s="254"/>
      <c r="L91" s="259"/>
      <c r="M91" s="260"/>
      <c r="N91" s="261"/>
      <c r="O91" s="261"/>
      <c r="P91" s="261"/>
      <c r="Q91" s="261"/>
      <c r="R91" s="261"/>
      <c r="S91" s="261"/>
      <c r="T91" s="262"/>
      <c r="AT91" s="263" t="s">
        <v>232</v>
      </c>
      <c r="AU91" s="263" t="s">
        <v>84</v>
      </c>
      <c r="AV91" s="14" t="s">
        <v>228</v>
      </c>
      <c r="AW91" s="14" t="s">
        <v>35</v>
      </c>
      <c r="AX91" s="14" t="s">
        <v>82</v>
      </c>
      <c r="AY91" s="263" t="s">
        <v>221</v>
      </c>
    </row>
    <row r="92" spans="2:65" s="1" customFormat="1" ht="22.5" customHeight="1">
      <c r="B92" s="39"/>
      <c r="C92" s="217" t="s">
        <v>84</v>
      </c>
      <c r="D92" s="217" t="s">
        <v>223</v>
      </c>
      <c r="E92" s="218" t="s">
        <v>277</v>
      </c>
      <c r="F92" s="219" t="s">
        <v>278</v>
      </c>
      <c r="G92" s="220" t="s">
        <v>226</v>
      </c>
      <c r="H92" s="221">
        <v>94.488</v>
      </c>
      <c r="I92" s="222"/>
      <c r="J92" s="223">
        <f>ROUND(I92*H92,2)</f>
        <v>0</v>
      </c>
      <c r="K92" s="219" t="s">
        <v>227</v>
      </c>
      <c r="L92" s="44"/>
      <c r="M92" s="224" t="s">
        <v>21</v>
      </c>
      <c r="N92" s="225" t="s">
        <v>46</v>
      </c>
      <c r="O92" s="80"/>
      <c r="P92" s="226">
        <f>O92*H92</f>
        <v>0</v>
      </c>
      <c r="Q92" s="226">
        <v>0</v>
      </c>
      <c r="R92" s="226">
        <f>Q92*H92</f>
        <v>0</v>
      </c>
      <c r="S92" s="226">
        <v>0</v>
      </c>
      <c r="T92" s="227">
        <f>S92*H92</f>
        <v>0</v>
      </c>
      <c r="AR92" s="18" t="s">
        <v>228</v>
      </c>
      <c r="AT92" s="18" t="s">
        <v>223</v>
      </c>
      <c r="AU92" s="18" t="s">
        <v>84</v>
      </c>
      <c r="AY92" s="18" t="s">
        <v>221</v>
      </c>
      <c r="BE92" s="228">
        <f>IF(N92="základní",J92,0)</f>
        <v>0</v>
      </c>
      <c r="BF92" s="228">
        <f>IF(N92="snížená",J92,0)</f>
        <v>0</v>
      </c>
      <c r="BG92" s="228">
        <f>IF(N92="zákl. přenesená",J92,0)</f>
        <v>0</v>
      </c>
      <c r="BH92" s="228">
        <f>IF(N92="sníž. přenesená",J92,0)</f>
        <v>0</v>
      </c>
      <c r="BI92" s="228">
        <f>IF(N92="nulová",J92,0)</f>
        <v>0</v>
      </c>
      <c r="BJ92" s="18" t="s">
        <v>82</v>
      </c>
      <c r="BK92" s="228">
        <f>ROUND(I92*H92,2)</f>
        <v>0</v>
      </c>
      <c r="BL92" s="18" t="s">
        <v>228</v>
      </c>
      <c r="BM92" s="18" t="s">
        <v>2892</v>
      </c>
    </row>
    <row r="93" spans="2:47" s="1" customFormat="1" ht="12">
      <c r="B93" s="39"/>
      <c r="C93" s="40"/>
      <c r="D93" s="229" t="s">
        <v>230</v>
      </c>
      <c r="E93" s="40"/>
      <c r="F93" s="230" t="s">
        <v>280</v>
      </c>
      <c r="G93" s="40"/>
      <c r="H93" s="40"/>
      <c r="I93" s="144"/>
      <c r="J93" s="40"/>
      <c r="K93" s="40"/>
      <c r="L93" s="44"/>
      <c r="M93" s="231"/>
      <c r="N93" s="80"/>
      <c r="O93" s="80"/>
      <c r="P93" s="80"/>
      <c r="Q93" s="80"/>
      <c r="R93" s="80"/>
      <c r="S93" s="80"/>
      <c r="T93" s="81"/>
      <c r="AT93" s="18" t="s">
        <v>230</v>
      </c>
      <c r="AU93" s="18" t="s">
        <v>84</v>
      </c>
    </row>
    <row r="94" spans="2:65" s="1" customFormat="1" ht="16.5" customHeight="1">
      <c r="B94" s="39"/>
      <c r="C94" s="217" t="s">
        <v>101</v>
      </c>
      <c r="D94" s="217" t="s">
        <v>223</v>
      </c>
      <c r="E94" s="218" t="s">
        <v>2893</v>
      </c>
      <c r="F94" s="219" t="s">
        <v>2894</v>
      </c>
      <c r="G94" s="220" t="s">
        <v>226</v>
      </c>
      <c r="H94" s="221">
        <v>94.488</v>
      </c>
      <c r="I94" s="222"/>
      <c r="J94" s="223">
        <f>ROUND(I94*H94,2)</f>
        <v>0</v>
      </c>
      <c r="K94" s="219" t="s">
        <v>227</v>
      </c>
      <c r="L94" s="44"/>
      <c r="M94" s="224" t="s">
        <v>21</v>
      </c>
      <c r="N94" s="225" t="s">
        <v>46</v>
      </c>
      <c r="O94" s="80"/>
      <c r="P94" s="226">
        <f>O94*H94</f>
        <v>0</v>
      </c>
      <c r="Q94" s="226">
        <v>0</v>
      </c>
      <c r="R94" s="226">
        <f>Q94*H94</f>
        <v>0</v>
      </c>
      <c r="S94" s="226">
        <v>0</v>
      </c>
      <c r="T94" s="227">
        <f>S94*H94</f>
        <v>0</v>
      </c>
      <c r="AR94" s="18" t="s">
        <v>228</v>
      </c>
      <c r="AT94" s="18" t="s">
        <v>223</v>
      </c>
      <c r="AU94" s="18" t="s">
        <v>84</v>
      </c>
      <c r="AY94" s="18" t="s">
        <v>221</v>
      </c>
      <c r="BE94" s="228">
        <f>IF(N94="základní",J94,0)</f>
        <v>0</v>
      </c>
      <c r="BF94" s="228">
        <f>IF(N94="snížená",J94,0)</f>
        <v>0</v>
      </c>
      <c r="BG94" s="228">
        <f>IF(N94="zákl. přenesená",J94,0)</f>
        <v>0</v>
      </c>
      <c r="BH94" s="228">
        <f>IF(N94="sníž. přenesená",J94,0)</f>
        <v>0</v>
      </c>
      <c r="BI94" s="228">
        <f>IF(N94="nulová",J94,0)</f>
        <v>0</v>
      </c>
      <c r="BJ94" s="18" t="s">
        <v>82</v>
      </c>
      <c r="BK94" s="228">
        <f>ROUND(I94*H94,2)</f>
        <v>0</v>
      </c>
      <c r="BL94" s="18" t="s">
        <v>228</v>
      </c>
      <c r="BM94" s="18" t="s">
        <v>2895</v>
      </c>
    </row>
    <row r="95" spans="2:47" s="1" customFormat="1" ht="12">
      <c r="B95" s="39"/>
      <c r="C95" s="40"/>
      <c r="D95" s="229" t="s">
        <v>230</v>
      </c>
      <c r="E95" s="40"/>
      <c r="F95" s="230" t="s">
        <v>2896</v>
      </c>
      <c r="G95" s="40"/>
      <c r="H95" s="40"/>
      <c r="I95" s="144"/>
      <c r="J95" s="40"/>
      <c r="K95" s="40"/>
      <c r="L95" s="44"/>
      <c r="M95" s="231"/>
      <c r="N95" s="80"/>
      <c r="O95" s="80"/>
      <c r="P95" s="80"/>
      <c r="Q95" s="80"/>
      <c r="R95" s="80"/>
      <c r="S95" s="80"/>
      <c r="T95" s="81"/>
      <c r="AT95" s="18" t="s">
        <v>230</v>
      </c>
      <c r="AU95" s="18" t="s">
        <v>84</v>
      </c>
    </row>
    <row r="96" spans="2:65" s="1" customFormat="1" ht="22.5" customHeight="1">
      <c r="B96" s="39"/>
      <c r="C96" s="217" t="s">
        <v>228</v>
      </c>
      <c r="D96" s="217" t="s">
        <v>223</v>
      </c>
      <c r="E96" s="218" t="s">
        <v>293</v>
      </c>
      <c r="F96" s="219" t="s">
        <v>294</v>
      </c>
      <c r="G96" s="220" t="s">
        <v>295</v>
      </c>
      <c r="H96" s="221">
        <v>94.488</v>
      </c>
      <c r="I96" s="222"/>
      <c r="J96" s="223">
        <f>ROUND(I96*H96,2)</f>
        <v>0</v>
      </c>
      <c r="K96" s="219" t="s">
        <v>227</v>
      </c>
      <c r="L96" s="44"/>
      <c r="M96" s="224" t="s">
        <v>21</v>
      </c>
      <c r="N96" s="225" t="s">
        <v>46</v>
      </c>
      <c r="O96" s="80"/>
      <c r="P96" s="226">
        <f>O96*H96</f>
        <v>0</v>
      </c>
      <c r="Q96" s="226">
        <v>0</v>
      </c>
      <c r="R96" s="226">
        <f>Q96*H96</f>
        <v>0</v>
      </c>
      <c r="S96" s="226">
        <v>0</v>
      </c>
      <c r="T96" s="227">
        <f>S96*H96</f>
        <v>0</v>
      </c>
      <c r="AR96" s="18" t="s">
        <v>228</v>
      </c>
      <c r="AT96" s="18" t="s">
        <v>223</v>
      </c>
      <c r="AU96" s="18" t="s">
        <v>84</v>
      </c>
      <c r="AY96" s="18" t="s">
        <v>221</v>
      </c>
      <c r="BE96" s="228">
        <f>IF(N96="základní",J96,0)</f>
        <v>0</v>
      </c>
      <c r="BF96" s="228">
        <f>IF(N96="snížená",J96,0)</f>
        <v>0</v>
      </c>
      <c r="BG96" s="228">
        <f>IF(N96="zákl. přenesená",J96,0)</f>
        <v>0</v>
      </c>
      <c r="BH96" s="228">
        <f>IF(N96="sníž. přenesená",J96,0)</f>
        <v>0</v>
      </c>
      <c r="BI96" s="228">
        <f>IF(N96="nulová",J96,0)</f>
        <v>0</v>
      </c>
      <c r="BJ96" s="18" t="s">
        <v>82</v>
      </c>
      <c r="BK96" s="228">
        <f>ROUND(I96*H96,2)</f>
        <v>0</v>
      </c>
      <c r="BL96" s="18" t="s">
        <v>228</v>
      </c>
      <c r="BM96" s="18" t="s">
        <v>2897</v>
      </c>
    </row>
    <row r="97" spans="2:47" s="1" customFormat="1" ht="12">
      <c r="B97" s="39"/>
      <c r="C97" s="40"/>
      <c r="D97" s="229" t="s">
        <v>230</v>
      </c>
      <c r="E97" s="40"/>
      <c r="F97" s="230" t="s">
        <v>297</v>
      </c>
      <c r="G97" s="40"/>
      <c r="H97" s="40"/>
      <c r="I97" s="144"/>
      <c r="J97" s="40"/>
      <c r="K97" s="40"/>
      <c r="L97" s="44"/>
      <c r="M97" s="231"/>
      <c r="N97" s="80"/>
      <c r="O97" s="80"/>
      <c r="P97" s="80"/>
      <c r="Q97" s="80"/>
      <c r="R97" s="80"/>
      <c r="S97" s="80"/>
      <c r="T97" s="81"/>
      <c r="AT97" s="18" t="s">
        <v>230</v>
      </c>
      <c r="AU97" s="18" t="s">
        <v>84</v>
      </c>
    </row>
    <row r="98" spans="2:63" s="11" customFormat="1" ht="22.8" customHeight="1">
      <c r="B98" s="201"/>
      <c r="C98" s="202"/>
      <c r="D98" s="203" t="s">
        <v>74</v>
      </c>
      <c r="E98" s="215" t="s">
        <v>267</v>
      </c>
      <c r="F98" s="215" t="s">
        <v>2898</v>
      </c>
      <c r="G98" s="202"/>
      <c r="H98" s="202"/>
      <c r="I98" s="205"/>
      <c r="J98" s="216">
        <f>BK98</f>
        <v>0</v>
      </c>
      <c r="K98" s="202"/>
      <c r="L98" s="207"/>
      <c r="M98" s="208"/>
      <c r="N98" s="209"/>
      <c r="O98" s="209"/>
      <c r="P98" s="210">
        <f>SUM(P99:P108)</f>
        <v>0</v>
      </c>
      <c r="Q98" s="209"/>
      <c r="R98" s="210">
        <f>SUM(R99:R108)</f>
        <v>66.0518364</v>
      </c>
      <c r="S98" s="209"/>
      <c r="T98" s="211">
        <f>SUM(T99:T108)</f>
        <v>0</v>
      </c>
      <c r="AR98" s="212" t="s">
        <v>82</v>
      </c>
      <c r="AT98" s="213" t="s">
        <v>74</v>
      </c>
      <c r="AU98" s="213" t="s">
        <v>82</v>
      </c>
      <c r="AY98" s="212" t="s">
        <v>221</v>
      </c>
      <c r="BK98" s="214">
        <f>SUM(BK99:BK108)</f>
        <v>0</v>
      </c>
    </row>
    <row r="99" spans="2:65" s="1" customFormat="1" ht="16.5" customHeight="1">
      <c r="B99" s="39"/>
      <c r="C99" s="217" t="s">
        <v>267</v>
      </c>
      <c r="D99" s="217" t="s">
        <v>223</v>
      </c>
      <c r="E99" s="218" t="s">
        <v>2899</v>
      </c>
      <c r="F99" s="219" t="s">
        <v>2900</v>
      </c>
      <c r="G99" s="220" t="s">
        <v>358</v>
      </c>
      <c r="H99" s="221">
        <v>336.22</v>
      </c>
      <c r="I99" s="222"/>
      <c r="J99" s="223">
        <f>ROUND(I99*H99,2)</f>
        <v>0</v>
      </c>
      <c r="K99" s="219" t="s">
        <v>227</v>
      </c>
      <c r="L99" s="44"/>
      <c r="M99" s="224" t="s">
        <v>21</v>
      </c>
      <c r="N99" s="225" t="s">
        <v>46</v>
      </c>
      <c r="O99" s="80"/>
      <c r="P99" s="226">
        <f>O99*H99</f>
        <v>0</v>
      </c>
      <c r="Q99" s="226">
        <v>0</v>
      </c>
      <c r="R99" s="226">
        <f>Q99*H99</f>
        <v>0</v>
      </c>
      <c r="S99" s="226">
        <v>0</v>
      </c>
      <c r="T99" s="227">
        <f>S99*H99</f>
        <v>0</v>
      </c>
      <c r="AR99" s="18" t="s">
        <v>228</v>
      </c>
      <c r="AT99" s="18" t="s">
        <v>223</v>
      </c>
      <c r="AU99" s="18" t="s">
        <v>84</v>
      </c>
      <c r="AY99" s="18" t="s">
        <v>221</v>
      </c>
      <c r="BE99" s="228">
        <f>IF(N99="základní",J99,0)</f>
        <v>0</v>
      </c>
      <c r="BF99" s="228">
        <f>IF(N99="snížená",J99,0)</f>
        <v>0</v>
      </c>
      <c r="BG99" s="228">
        <f>IF(N99="zákl. přenesená",J99,0)</f>
        <v>0</v>
      </c>
      <c r="BH99" s="228">
        <f>IF(N99="sníž. přenesená",J99,0)</f>
        <v>0</v>
      </c>
      <c r="BI99" s="228">
        <f>IF(N99="nulová",J99,0)</f>
        <v>0</v>
      </c>
      <c r="BJ99" s="18" t="s">
        <v>82</v>
      </c>
      <c r="BK99" s="228">
        <f>ROUND(I99*H99,2)</f>
        <v>0</v>
      </c>
      <c r="BL99" s="18" t="s">
        <v>228</v>
      </c>
      <c r="BM99" s="18" t="s">
        <v>2901</v>
      </c>
    </row>
    <row r="100" spans="2:51" s="12" customFormat="1" ht="12">
      <c r="B100" s="232"/>
      <c r="C100" s="233"/>
      <c r="D100" s="229" t="s">
        <v>232</v>
      </c>
      <c r="E100" s="234" t="s">
        <v>21</v>
      </c>
      <c r="F100" s="235" t="s">
        <v>2902</v>
      </c>
      <c r="G100" s="233"/>
      <c r="H100" s="234" t="s">
        <v>21</v>
      </c>
      <c r="I100" s="236"/>
      <c r="J100" s="233"/>
      <c r="K100" s="233"/>
      <c r="L100" s="237"/>
      <c r="M100" s="238"/>
      <c r="N100" s="239"/>
      <c r="O100" s="239"/>
      <c r="P100" s="239"/>
      <c r="Q100" s="239"/>
      <c r="R100" s="239"/>
      <c r="S100" s="239"/>
      <c r="T100" s="240"/>
      <c r="AT100" s="241" t="s">
        <v>232</v>
      </c>
      <c r="AU100" s="241" t="s">
        <v>84</v>
      </c>
      <c r="AV100" s="12" t="s">
        <v>82</v>
      </c>
      <c r="AW100" s="12" t="s">
        <v>35</v>
      </c>
      <c r="AX100" s="12" t="s">
        <v>75</v>
      </c>
      <c r="AY100" s="241" t="s">
        <v>221</v>
      </c>
    </row>
    <row r="101" spans="2:51" s="13" customFormat="1" ht="12">
      <c r="B101" s="242"/>
      <c r="C101" s="243"/>
      <c r="D101" s="229" t="s">
        <v>232</v>
      </c>
      <c r="E101" s="244" t="s">
        <v>21</v>
      </c>
      <c r="F101" s="245" t="s">
        <v>2903</v>
      </c>
      <c r="G101" s="243"/>
      <c r="H101" s="246">
        <v>336.22</v>
      </c>
      <c r="I101" s="247"/>
      <c r="J101" s="243"/>
      <c r="K101" s="243"/>
      <c r="L101" s="248"/>
      <c r="M101" s="249"/>
      <c r="N101" s="250"/>
      <c r="O101" s="250"/>
      <c r="P101" s="250"/>
      <c r="Q101" s="250"/>
      <c r="R101" s="250"/>
      <c r="S101" s="250"/>
      <c r="T101" s="251"/>
      <c r="AT101" s="252" t="s">
        <v>232</v>
      </c>
      <c r="AU101" s="252" t="s">
        <v>84</v>
      </c>
      <c r="AV101" s="13" t="s">
        <v>84</v>
      </c>
      <c r="AW101" s="13" t="s">
        <v>35</v>
      </c>
      <c r="AX101" s="13" t="s">
        <v>75</v>
      </c>
      <c r="AY101" s="252" t="s">
        <v>221</v>
      </c>
    </row>
    <row r="102" spans="2:51" s="14" customFormat="1" ht="12">
      <c r="B102" s="253"/>
      <c r="C102" s="254"/>
      <c r="D102" s="229" t="s">
        <v>232</v>
      </c>
      <c r="E102" s="255" t="s">
        <v>21</v>
      </c>
      <c r="F102" s="256" t="s">
        <v>235</v>
      </c>
      <c r="G102" s="254"/>
      <c r="H102" s="257">
        <v>336.22</v>
      </c>
      <c r="I102" s="258"/>
      <c r="J102" s="254"/>
      <c r="K102" s="254"/>
      <c r="L102" s="259"/>
      <c r="M102" s="260"/>
      <c r="N102" s="261"/>
      <c r="O102" s="261"/>
      <c r="P102" s="261"/>
      <c r="Q102" s="261"/>
      <c r="R102" s="261"/>
      <c r="S102" s="261"/>
      <c r="T102" s="262"/>
      <c r="AT102" s="263" t="s">
        <v>232</v>
      </c>
      <c r="AU102" s="263" t="s">
        <v>84</v>
      </c>
      <c r="AV102" s="14" t="s">
        <v>228</v>
      </c>
      <c r="AW102" s="14" t="s">
        <v>35</v>
      </c>
      <c r="AX102" s="14" t="s">
        <v>82</v>
      </c>
      <c r="AY102" s="263" t="s">
        <v>221</v>
      </c>
    </row>
    <row r="103" spans="2:65" s="1" customFormat="1" ht="33.75" customHeight="1">
      <c r="B103" s="39"/>
      <c r="C103" s="217" t="s">
        <v>271</v>
      </c>
      <c r="D103" s="217" t="s">
        <v>223</v>
      </c>
      <c r="E103" s="218" t="s">
        <v>2904</v>
      </c>
      <c r="F103" s="219" t="s">
        <v>2905</v>
      </c>
      <c r="G103" s="220" t="s">
        <v>358</v>
      </c>
      <c r="H103" s="221">
        <v>236.22</v>
      </c>
      <c r="I103" s="222"/>
      <c r="J103" s="223">
        <f>ROUND(I103*H103,2)</f>
        <v>0</v>
      </c>
      <c r="K103" s="219" t="s">
        <v>227</v>
      </c>
      <c r="L103" s="44"/>
      <c r="M103" s="224" t="s">
        <v>21</v>
      </c>
      <c r="N103" s="225" t="s">
        <v>46</v>
      </c>
      <c r="O103" s="80"/>
      <c r="P103" s="226">
        <f>O103*H103</f>
        <v>0</v>
      </c>
      <c r="Q103" s="226">
        <v>0.10362</v>
      </c>
      <c r="R103" s="226">
        <f>Q103*H103</f>
        <v>24.4771164</v>
      </c>
      <c r="S103" s="226">
        <v>0</v>
      </c>
      <c r="T103" s="227">
        <f>S103*H103</f>
        <v>0</v>
      </c>
      <c r="AR103" s="18" t="s">
        <v>228</v>
      </c>
      <c r="AT103" s="18" t="s">
        <v>223</v>
      </c>
      <c r="AU103" s="18" t="s">
        <v>84</v>
      </c>
      <c r="AY103" s="18" t="s">
        <v>221</v>
      </c>
      <c r="BE103" s="228">
        <f>IF(N103="základní",J103,0)</f>
        <v>0</v>
      </c>
      <c r="BF103" s="228">
        <f>IF(N103="snížená",J103,0)</f>
        <v>0</v>
      </c>
      <c r="BG103" s="228">
        <f>IF(N103="zákl. přenesená",J103,0)</f>
        <v>0</v>
      </c>
      <c r="BH103" s="228">
        <f>IF(N103="sníž. přenesená",J103,0)</f>
        <v>0</v>
      </c>
      <c r="BI103" s="228">
        <f>IF(N103="nulová",J103,0)</f>
        <v>0</v>
      </c>
      <c r="BJ103" s="18" t="s">
        <v>82</v>
      </c>
      <c r="BK103" s="228">
        <f>ROUND(I103*H103,2)</f>
        <v>0</v>
      </c>
      <c r="BL103" s="18" t="s">
        <v>228</v>
      </c>
      <c r="BM103" s="18" t="s">
        <v>2906</v>
      </c>
    </row>
    <row r="104" spans="2:47" s="1" customFormat="1" ht="12">
      <c r="B104" s="39"/>
      <c r="C104" s="40"/>
      <c r="D104" s="229" t="s">
        <v>230</v>
      </c>
      <c r="E104" s="40"/>
      <c r="F104" s="230" t="s">
        <v>2907</v>
      </c>
      <c r="G104" s="40"/>
      <c r="H104" s="40"/>
      <c r="I104" s="144"/>
      <c r="J104" s="40"/>
      <c r="K104" s="40"/>
      <c r="L104" s="44"/>
      <c r="M104" s="231"/>
      <c r="N104" s="80"/>
      <c r="O104" s="80"/>
      <c r="P104" s="80"/>
      <c r="Q104" s="80"/>
      <c r="R104" s="80"/>
      <c r="S104" s="80"/>
      <c r="T104" s="81"/>
      <c r="AT104" s="18" t="s">
        <v>230</v>
      </c>
      <c r="AU104" s="18" t="s">
        <v>84</v>
      </c>
    </row>
    <row r="105" spans="2:51" s="12" customFormat="1" ht="12">
      <c r="B105" s="232"/>
      <c r="C105" s="233"/>
      <c r="D105" s="229" t="s">
        <v>232</v>
      </c>
      <c r="E105" s="234" t="s">
        <v>21</v>
      </c>
      <c r="F105" s="235" t="s">
        <v>2908</v>
      </c>
      <c r="G105" s="233"/>
      <c r="H105" s="234" t="s">
        <v>21</v>
      </c>
      <c r="I105" s="236"/>
      <c r="J105" s="233"/>
      <c r="K105" s="233"/>
      <c r="L105" s="237"/>
      <c r="M105" s="238"/>
      <c r="N105" s="239"/>
      <c r="O105" s="239"/>
      <c r="P105" s="239"/>
      <c r="Q105" s="239"/>
      <c r="R105" s="239"/>
      <c r="S105" s="239"/>
      <c r="T105" s="240"/>
      <c r="AT105" s="241" t="s">
        <v>232</v>
      </c>
      <c r="AU105" s="241" t="s">
        <v>84</v>
      </c>
      <c r="AV105" s="12" t="s">
        <v>82</v>
      </c>
      <c r="AW105" s="12" t="s">
        <v>35</v>
      </c>
      <c r="AX105" s="12" t="s">
        <v>75</v>
      </c>
      <c r="AY105" s="241" t="s">
        <v>221</v>
      </c>
    </row>
    <row r="106" spans="2:51" s="13" customFormat="1" ht="12">
      <c r="B106" s="242"/>
      <c r="C106" s="243"/>
      <c r="D106" s="229" t="s">
        <v>232</v>
      </c>
      <c r="E106" s="244" t="s">
        <v>21</v>
      </c>
      <c r="F106" s="245" t="s">
        <v>2909</v>
      </c>
      <c r="G106" s="243"/>
      <c r="H106" s="246">
        <v>236.22</v>
      </c>
      <c r="I106" s="247"/>
      <c r="J106" s="243"/>
      <c r="K106" s="243"/>
      <c r="L106" s="248"/>
      <c r="M106" s="249"/>
      <c r="N106" s="250"/>
      <c r="O106" s="250"/>
      <c r="P106" s="250"/>
      <c r="Q106" s="250"/>
      <c r="R106" s="250"/>
      <c r="S106" s="250"/>
      <c r="T106" s="251"/>
      <c r="AT106" s="252" t="s">
        <v>232</v>
      </c>
      <c r="AU106" s="252" t="s">
        <v>84</v>
      </c>
      <c r="AV106" s="13" t="s">
        <v>84</v>
      </c>
      <c r="AW106" s="13" t="s">
        <v>35</v>
      </c>
      <c r="AX106" s="13" t="s">
        <v>75</v>
      </c>
      <c r="AY106" s="252" t="s">
        <v>221</v>
      </c>
    </row>
    <row r="107" spans="2:51" s="14" customFormat="1" ht="12">
      <c r="B107" s="253"/>
      <c r="C107" s="254"/>
      <c r="D107" s="229" t="s">
        <v>232</v>
      </c>
      <c r="E107" s="255" t="s">
        <v>21</v>
      </c>
      <c r="F107" s="256" t="s">
        <v>235</v>
      </c>
      <c r="G107" s="254"/>
      <c r="H107" s="257">
        <v>236.22</v>
      </c>
      <c r="I107" s="258"/>
      <c r="J107" s="254"/>
      <c r="K107" s="254"/>
      <c r="L107" s="259"/>
      <c r="M107" s="260"/>
      <c r="N107" s="261"/>
      <c r="O107" s="261"/>
      <c r="P107" s="261"/>
      <c r="Q107" s="261"/>
      <c r="R107" s="261"/>
      <c r="S107" s="261"/>
      <c r="T107" s="262"/>
      <c r="AT107" s="263" t="s">
        <v>232</v>
      </c>
      <c r="AU107" s="263" t="s">
        <v>84</v>
      </c>
      <c r="AV107" s="14" t="s">
        <v>228</v>
      </c>
      <c r="AW107" s="14" t="s">
        <v>35</v>
      </c>
      <c r="AX107" s="14" t="s">
        <v>82</v>
      </c>
      <c r="AY107" s="263" t="s">
        <v>221</v>
      </c>
    </row>
    <row r="108" spans="2:65" s="1" customFormat="1" ht="16.5" customHeight="1">
      <c r="B108" s="39"/>
      <c r="C108" s="275" t="s">
        <v>276</v>
      </c>
      <c r="D108" s="275" t="s">
        <v>426</v>
      </c>
      <c r="E108" s="276" t="s">
        <v>2910</v>
      </c>
      <c r="F108" s="277" t="s">
        <v>2911</v>
      </c>
      <c r="G108" s="278" t="s">
        <v>358</v>
      </c>
      <c r="H108" s="279">
        <v>236.22</v>
      </c>
      <c r="I108" s="280"/>
      <c r="J108" s="281">
        <f>ROUND(I108*H108,2)</f>
        <v>0</v>
      </c>
      <c r="K108" s="277" t="s">
        <v>227</v>
      </c>
      <c r="L108" s="282"/>
      <c r="M108" s="283" t="s">
        <v>21</v>
      </c>
      <c r="N108" s="284" t="s">
        <v>46</v>
      </c>
      <c r="O108" s="80"/>
      <c r="P108" s="226">
        <f>O108*H108</f>
        <v>0</v>
      </c>
      <c r="Q108" s="226">
        <v>0.176</v>
      </c>
      <c r="R108" s="226">
        <f>Q108*H108</f>
        <v>41.57472</v>
      </c>
      <c r="S108" s="226">
        <v>0</v>
      </c>
      <c r="T108" s="227">
        <f>S108*H108</f>
        <v>0</v>
      </c>
      <c r="AR108" s="18" t="s">
        <v>282</v>
      </c>
      <c r="AT108" s="18" t="s">
        <v>426</v>
      </c>
      <c r="AU108" s="18" t="s">
        <v>84</v>
      </c>
      <c r="AY108" s="18" t="s">
        <v>221</v>
      </c>
      <c r="BE108" s="228">
        <f>IF(N108="základní",J108,0)</f>
        <v>0</v>
      </c>
      <c r="BF108" s="228">
        <f>IF(N108="snížená",J108,0)</f>
        <v>0</v>
      </c>
      <c r="BG108" s="228">
        <f>IF(N108="zákl. přenesená",J108,0)</f>
        <v>0</v>
      </c>
      <c r="BH108" s="228">
        <f>IF(N108="sníž. přenesená",J108,0)</f>
        <v>0</v>
      </c>
      <c r="BI108" s="228">
        <f>IF(N108="nulová",J108,0)</f>
        <v>0</v>
      </c>
      <c r="BJ108" s="18" t="s">
        <v>82</v>
      </c>
      <c r="BK108" s="228">
        <f>ROUND(I108*H108,2)</f>
        <v>0</v>
      </c>
      <c r="BL108" s="18" t="s">
        <v>228</v>
      </c>
      <c r="BM108" s="18" t="s">
        <v>2912</v>
      </c>
    </row>
    <row r="109" spans="2:63" s="11" customFormat="1" ht="22.8" customHeight="1">
      <c r="B109" s="201"/>
      <c r="C109" s="202"/>
      <c r="D109" s="203" t="s">
        <v>74</v>
      </c>
      <c r="E109" s="215" t="s">
        <v>287</v>
      </c>
      <c r="F109" s="215" t="s">
        <v>833</v>
      </c>
      <c r="G109" s="202"/>
      <c r="H109" s="202"/>
      <c r="I109" s="205"/>
      <c r="J109" s="216">
        <f>BK109</f>
        <v>0</v>
      </c>
      <c r="K109" s="202"/>
      <c r="L109" s="207"/>
      <c r="M109" s="208"/>
      <c r="N109" s="209"/>
      <c r="O109" s="209"/>
      <c r="P109" s="210">
        <f>SUM(P110:P114)</f>
        <v>0</v>
      </c>
      <c r="Q109" s="209"/>
      <c r="R109" s="210">
        <f>SUM(R110:R114)</f>
        <v>2.8125</v>
      </c>
      <c r="S109" s="209"/>
      <c r="T109" s="211">
        <f>SUM(T110:T114)</f>
        <v>0</v>
      </c>
      <c r="AR109" s="212" t="s">
        <v>82</v>
      </c>
      <c r="AT109" s="213" t="s">
        <v>74</v>
      </c>
      <c r="AU109" s="213" t="s">
        <v>82</v>
      </c>
      <c r="AY109" s="212" t="s">
        <v>221</v>
      </c>
      <c r="BK109" s="214">
        <f>SUM(BK110:BK114)</f>
        <v>0</v>
      </c>
    </row>
    <row r="110" spans="2:65" s="1" customFormat="1" ht="22.5" customHeight="1">
      <c r="B110" s="39"/>
      <c r="C110" s="217" t="s">
        <v>282</v>
      </c>
      <c r="D110" s="217" t="s">
        <v>223</v>
      </c>
      <c r="E110" s="218" t="s">
        <v>2913</v>
      </c>
      <c r="F110" s="219" t="s">
        <v>2914</v>
      </c>
      <c r="G110" s="220" t="s">
        <v>730</v>
      </c>
      <c r="H110" s="221">
        <v>15</v>
      </c>
      <c r="I110" s="222"/>
      <c r="J110" s="223">
        <f>ROUND(I110*H110,2)</f>
        <v>0</v>
      </c>
      <c r="K110" s="219" t="s">
        <v>227</v>
      </c>
      <c r="L110" s="44"/>
      <c r="M110" s="224" t="s">
        <v>21</v>
      </c>
      <c r="N110" s="225" t="s">
        <v>46</v>
      </c>
      <c r="O110" s="80"/>
      <c r="P110" s="226">
        <f>O110*H110</f>
        <v>0</v>
      </c>
      <c r="Q110" s="226">
        <v>0.1295</v>
      </c>
      <c r="R110" s="226">
        <f>Q110*H110</f>
        <v>1.9425000000000001</v>
      </c>
      <c r="S110" s="226">
        <v>0</v>
      </c>
      <c r="T110" s="227">
        <f>S110*H110</f>
        <v>0</v>
      </c>
      <c r="AR110" s="18" t="s">
        <v>228</v>
      </c>
      <c r="AT110" s="18" t="s">
        <v>223</v>
      </c>
      <c r="AU110" s="18" t="s">
        <v>84</v>
      </c>
      <c r="AY110" s="18" t="s">
        <v>221</v>
      </c>
      <c r="BE110" s="228">
        <f>IF(N110="základní",J110,0)</f>
        <v>0</v>
      </c>
      <c r="BF110" s="228">
        <f>IF(N110="snížená",J110,0)</f>
        <v>0</v>
      </c>
      <c r="BG110" s="228">
        <f>IF(N110="zákl. přenesená",J110,0)</f>
        <v>0</v>
      </c>
      <c r="BH110" s="228">
        <f>IF(N110="sníž. přenesená",J110,0)</f>
        <v>0</v>
      </c>
      <c r="BI110" s="228">
        <f>IF(N110="nulová",J110,0)</f>
        <v>0</v>
      </c>
      <c r="BJ110" s="18" t="s">
        <v>82</v>
      </c>
      <c r="BK110" s="228">
        <f>ROUND(I110*H110,2)</f>
        <v>0</v>
      </c>
      <c r="BL110" s="18" t="s">
        <v>228</v>
      </c>
      <c r="BM110" s="18" t="s">
        <v>2915</v>
      </c>
    </row>
    <row r="111" spans="2:47" s="1" customFormat="1" ht="12">
      <c r="B111" s="39"/>
      <c r="C111" s="40"/>
      <c r="D111" s="229" t="s">
        <v>230</v>
      </c>
      <c r="E111" s="40"/>
      <c r="F111" s="230" t="s">
        <v>2916</v>
      </c>
      <c r="G111" s="40"/>
      <c r="H111" s="40"/>
      <c r="I111" s="144"/>
      <c r="J111" s="40"/>
      <c r="K111" s="40"/>
      <c r="L111" s="44"/>
      <c r="M111" s="231"/>
      <c r="N111" s="80"/>
      <c r="O111" s="80"/>
      <c r="P111" s="80"/>
      <c r="Q111" s="80"/>
      <c r="R111" s="80"/>
      <c r="S111" s="80"/>
      <c r="T111" s="81"/>
      <c r="AT111" s="18" t="s">
        <v>230</v>
      </c>
      <c r="AU111" s="18" t="s">
        <v>84</v>
      </c>
    </row>
    <row r="112" spans="2:51" s="13" customFormat="1" ht="12">
      <c r="B112" s="242"/>
      <c r="C112" s="243"/>
      <c r="D112" s="229" t="s">
        <v>232</v>
      </c>
      <c r="E112" s="244" t="s">
        <v>21</v>
      </c>
      <c r="F112" s="245" t="s">
        <v>8</v>
      </c>
      <c r="G112" s="243"/>
      <c r="H112" s="246">
        <v>15</v>
      </c>
      <c r="I112" s="247"/>
      <c r="J112" s="243"/>
      <c r="K112" s="243"/>
      <c r="L112" s="248"/>
      <c r="M112" s="249"/>
      <c r="N112" s="250"/>
      <c r="O112" s="250"/>
      <c r="P112" s="250"/>
      <c r="Q112" s="250"/>
      <c r="R112" s="250"/>
      <c r="S112" s="250"/>
      <c r="T112" s="251"/>
      <c r="AT112" s="252" t="s">
        <v>232</v>
      </c>
      <c r="AU112" s="252" t="s">
        <v>84</v>
      </c>
      <c r="AV112" s="13" t="s">
        <v>84</v>
      </c>
      <c r="AW112" s="13" t="s">
        <v>35</v>
      </c>
      <c r="AX112" s="13" t="s">
        <v>75</v>
      </c>
      <c r="AY112" s="252" t="s">
        <v>221</v>
      </c>
    </row>
    <row r="113" spans="2:51" s="14" customFormat="1" ht="12">
      <c r="B113" s="253"/>
      <c r="C113" s="254"/>
      <c r="D113" s="229" t="s">
        <v>232</v>
      </c>
      <c r="E113" s="255" t="s">
        <v>21</v>
      </c>
      <c r="F113" s="256" t="s">
        <v>235</v>
      </c>
      <c r="G113" s="254"/>
      <c r="H113" s="257">
        <v>15</v>
      </c>
      <c r="I113" s="258"/>
      <c r="J113" s="254"/>
      <c r="K113" s="254"/>
      <c r="L113" s="259"/>
      <c r="M113" s="260"/>
      <c r="N113" s="261"/>
      <c r="O113" s="261"/>
      <c r="P113" s="261"/>
      <c r="Q113" s="261"/>
      <c r="R113" s="261"/>
      <c r="S113" s="261"/>
      <c r="T113" s="262"/>
      <c r="AT113" s="263" t="s">
        <v>232</v>
      </c>
      <c r="AU113" s="263" t="s">
        <v>84</v>
      </c>
      <c r="AV113" s="14" t="s">
        <v>228</v>
      </c>
      <c r="AW113" s="14" t="s">
        <v>35</v>
      </c>
      <c r="AX113" s="14" t="s">
        <v>82</v>
      </c>
      <c r="AY113" s="263" t="s">
        <v>221</v>
      </c>
    </row>
    <row r="114" spans="2:65" s="1" customFormat="1" ht="16.5" customHeight="1">
      <c r="B114" s="39"/>
      <c r="C114" s="275" t="s">
        <v>287</v>
      </c>
      <c r="D114" s="275" t="s">
        <v>426</v>
      </c>
      <c r="E114" s="276" t="s">
        <v>2917</v>
      </c>
      <c r="F114" s="277" t="s">
        <v>2918</v>
      </c>
      <c r="G114" s="278" t="s">
        <v>730</v>
      </c>
      <c r="H114" s="279">
        <v>15</v>
      </c>
      <c r="I114" s="280"/>
      <c r="J114" s="281">
        <f>ROUND(I114*H114,2)</f>
        <v>0</v>
      </c>
      <c r="K114" s="277" t="s">
        <v>227</v>
      </c>
      <c r="L114" s="282"/>
      <c r="M114" s="283" t="s">
        <v>21</v>
      </c>
      <c r="N114" s="284" t="s">
        <v>46</v>
      </c>
      <c r="O114" s="80"/>
      <c r="P114" s="226">
        <f>O114*H114</f>
        <v>0</v>
      </c>
      <c r="Q114" s="226">
        <v>0.058</v>
      </c>
      <c r="R114" s="226">
        <f>Q114*H114</f>
        <v>0.87</v>
      </c>
      <c r="S114" s="226">
        <v>0</v>
      </c>
      <c r="T114" s="227">
        <f>S114*H114</f>
        <v>0</v>
      </c>
      <c r="AR114" s="18" t="s">
        <v>282</v>
      </c>
      <c r="AT114" s="18" t="s">
        <v>426</v>
      </c>
      <c r="AU114" s="18" t="s">
        <v>84</v>
      </c>
      <c r="AY114" s="18" t="s">
        <v>221</v>
      </c>
      <c r="BE114" s="228">
        <f>IF(N114="základní",J114,0)</f>
        <v>0</v>
      </c>
      <c r="BF114" s="228">
        <f>IF(N114="snížená",J114,0)</f>
        <v>0</v>
      </c>
      <c r="BG114" s="228">
        <f>IF(N114="zákl. přenesená",J114,0)</f>
        <v>0</v>
      </c>
      <c r="BH114" s="228">
        <f>IF(N114="sníž. přenesená",J114,0)</f>
        <v>0</v>
      </c>
      <c r="BI114" s="228">
        <f>IF(N114="nulová",J114,0)</f>
        <v>0</v>
      </c>
      <c r="BJ114" s="18" t="s">
        <v>82</v>
      </c>
      <c r="BK114" s="228">
        <f>ROUND(I114*H114,2)</f>
        <v>0</v>
      </c>
      <c r="BL114" s="18" t="s">
        <v>228</v>
      </c>
      <c r="BM114" s="18" t="s">
        <v>2919</v>
      </c>
    </row>
    <row r="115" spans="2:63" s="11" customFormat="1" ht="22.8" customHeight="1">
      <c r="B115" s="201"/>
      <c r="C115" s="202"/>
      <c r="D115" s="203" t="s">
        <v>74</v>
      </c>
      <c r="E115" s="215" t="s">
        <v>1034</v>
      </c>
      <c r="F115" s="215" t="s">
        <v>1035</v>
      </c>
      <c r="G115" s="202"/>
      <c r="H115" s="202"/>
      <c r="I115" s="205"/>
      <c r="J115" s="216">
        <f>BK115</f>
        <v>0</v>
      </c>
      <c r="K115" s="202"/>
      <c r="L115" s="207"/>
      <c r="M115" s="208"/>
      <c r="N115" s="209"/>
      <c r="O115" s="209"/>
      <c r="P115" s="210">
        <f>P116</f>
        <v>0</v>
      </c>
      <c r="Q115" s="209"/>
      <c r="R115" s="210">
        <f>R116</f>
        <v>0</v>
      </c>
      <c r="S115" s="209"/>
      <c r="T115" s="211">
        <f>T116</f>
        <v>0</v>
      </c>
      <c r="AR115" s="212" t="s">
        <v>82</v>
      </c>
      <c r="AT115" s="213" t="s">
        <v>74</v>
      </c>
      <c r="AU115" s="213" t="s">
        <v>82</v>
      </c>
      <c r="AY115" s="212" t="s">
        <v>221</v>
      </c>
      <c r="BK115" s="214">
        <f>BK116</f>
        <v>0</v>
      </c>
    </row>
    <row r="116" spans="2:65" s="1" customFormat="1" ht="16.5" customHeight="1">
      <c r="B116" s="39"/>
      <c r="C116" s="217" t="s">
        <v>292</v>
      </c>
      <c r="D116" s="217" t="s">
        <v>223</v>
      </c>
      <c r="E116" s="218" t="s">
        <v>2920</v>
      </c>
      <c r="F116" s="219" t="s">
        <v>2921</v>
      </c>
      <c r="G116" s="220" t="s">
        <v>295</v>
      </c>
      <c r="H116" s="221">
        <v>68.864</v>
      </c>
      <c r="I116" s="222"/>
      <c r="J116" s="223">
        <f>ROUND(I116*H116,2)</f>
        <v>0</v>
      </c>
      <c r="K116" s="219" t="s">
        <v>227</v>
      </c>
      <c r="L116" s="44"/>
      <c r="M116" s="290" t="s">
        <v>21</v>
      </c>
      <c r="N116" s="291" t="s">
        <v>46</v>
      </c>
      <c r="O116" s="287"/>
      <c r="P116" s="288">
        <f>O116*H116</f>
        <v>0</v>
      </c>
      <c r="Q116" s="288">
        <v>0</v>
      </c>
      <c r="R116" s="288">
        <f>Q116*H116</f>
        <v>0</v>
      </c>
      <c r="S116" s="288">
        <v>0</v>
      </c>
      <c r="T116" s="289">
        <f>S116*H116</f>
        <v>0</v>
      </c>
      <c r="AR116" s="18" t="s">
        <v>228</v>
      </c>
      <c r="AT116" s="18" t="s">
        <v>223</v>
      </c>
      <c r="AU116" s="18" t="s">
        <v>84</v>
      </c>
      <c r="AY116" s="18" t="s">
        <v>221</v>
      </c>
      <c r="BE116" s="228">
        <f>IF(N116="základní",J116,0)</f>
        <v>0</v>
      </c>
      <c r="BF116" s="228">
        <f>IF(N116="snížená",J116,0)</f>
        <v>0</v>
      </c>
      <c r="BG116" s="228">
        <f>IF(N116="zákl. přenesená",J116,0)</f>
        <v>0</v>
      </c>
      <c r="BH116" s="228">
        <f>IF(N116="sníž. přenesená",J116,0)</f>
        <v>0</v>
      </c>
      <c r="BI116" s="228">
        <f>IF(N116="nulová",J116,0)</f>
        <v>0</v>
      </c>
      <c r="BJ116" s="18" t="s">
        <v>82</v>
      </c>
      <c r="BK116" s="228">
        <f>ROUND(I116*H116,2)</f>
        <v>0</v>
      </c>
      <c r="BL116" s="18" t="s">
        <v>228</v>
      </c>
      <c r="BM116" s="18" t="s">
        <v>2922</v>
      </c>
    </row>
    <row r="117" spans="2:12" s="1" customFormat="1" ht="6.95" customHeight="1">
      <c r="B117" s="58"/>
      <c r="C117" s="59"/>
      <c r="D117" s="59"/>
      <c r="E117" s="59"/>
      <c r="F117" s="59"/>
      <c r="G117" s="59"/>
      <c r="H117" s="59"/>
      <c r="I117" s="168"/>
      <c r="J117" s="59"/>
      <c r="K117" s="59"/>
      <c r="L117" s="44"/>
    </row>
  </sheetData>
  <sheetProtection password="CC35" sheet="1" objects="1" scenarios="1" formatColumns="0" formatRows="0" autoFilter="0"/>
  <autoFilter ref="C83:K116"/>
  <mergeCells count="9">
    <mergeCell ref="E7:H7"/>
    <mergeCell ref="E9:H9"/>
    <mergeCell ref="E18:H18"/>
    <mergeCell ref="E27:H27"/>
    <mergeCell ref="E48:H48"/>
    <mergeCell ref="E50:H50"/>
    <mergeCell ref="E74:H74"/>
    <mergeCell ref="E76:H76"/>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4.xml><?xml version="1.0" encoding="utf-8"?>
<worksheet xmlns="http://schemas.openxmlformats.org/spreadsheetml/2006/main" xmlns:r="http://schemas.openxmlformats.org/officeDocument/2006/relationships">
  <sheetPr>
    <pageSetUpPr fitToPage="1"/>
  </sheetPr>
  <dimension ref="B2:BM136"/>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7"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8" t="s">
        <v>165</v>
      </c>
    </row>
    <row r="3" spans="2:46" ht="6.95" customHeight="1">
      <c r="B3" s="138"/>
      <c r="C3" s="139"/>
      <c r="D3" s="139"/>
      <c r="E3" s="139"/>
      <c r="F3" s="139"/>
      <c r="G3" s="139"/>
      <c r="H3" s="139"/>
      <c r="I3" s="140"/>
      <c r="J3" s="139"/>
      <c r="K3" s="139"/>
      <c r="L3" s="21"/>
      <c r="AT3" s="18" t="s">
        <v>84</v>
      </c>
    </row>
    <row r="4" spans="2:46" ht="24.95" customHeight="1">
      <c r="B4" s="21"/>
      <c r="D4" s="141" t="s">
        <v>169</v>
      </c>
      <c r="L4" s="21"/>
      <c r="M4" s="25" t="s">
        <v>10</v>
      </c>
      <c r="AT4" s="18" t="s">
        <v>4</v>
      </c>
    </row>
    <row r="5" spans="2:12" ht="6.95" customHeight="1">
      <c r="B5" s="21"/>
      <c r="L5" s="21"/>
    </row>
    <row r="6" spans="2:12" ht="12" customHeight="1">
      <c r="B6" s="21"/>
      <c r="D6" s="142" t="s">
        <v>16</v>
      </c>
      <c r="L6" s="21"/>
    </row>
    <row r="7" spans="2:12" ht="16.5" customHeight="1">
      <c r="B7" s="21"/>
      <c r="E7" s="143" t="str">
        <f>'Rekapitulace stavby'!K6</f>
        <v>Vestavba podkroví ZŠ Kmochova</v>
      </c>
      <c r="F7" s="142"/>
      <c r="G7" s="142"/>
      <c r="H7" s="142"/>
      <c r="L7" s="21"/>
    </row>
    <row r="8" spans="2:12" s="1" customFormat="1" ht="12" customHeight="1">
      <c r="B8" s="44"/>
      <c r="D8" s="142" t="s">
        <v>170</v>
      </c>
      <c r="I8" s="144"/>
      <c r="L8" s="44"/>
    </row>
    <row r="9" spans="2:12" s="1" customFormat="1" ht="36.95" customHeight="1">
      <c r="B9" s="44"/>
      <c r="E9" s="145" t="s">
        <v>2923</v>
      </c>
      <c r="F9" s="1"/>
      <c r="G9" s="1"/>
      <c r="H9" s="1"/>
      <c r="I9" s="144"/>
      <c r="L9" s="44"/>
    </row>
    <row r="10" spans="2:12" s="1" customFormat="1" ht="12">
      <c r="B10" s="44"/>
      <c r="I10" s="144"/>
      <c r="L10" s="44"/>
    </row>
    <row r="11" spans="2:12" s="1" customFormat="1" ht="12" customHeight="1">
      <c r="B11" s="44"/>
      <c r="D11" s="142" t="s">
        <v>18</v>
      </c>
      <c r="F11" s="18" t="s">
        <v>21</v>
      </c>
      <c r="I11" s="146" t="s">
        <v>20</v>
      </c>
      <c r="J11" s="18" t="s">
        <v>21</v>
      </c>
      <c r="L11" s="44"/>
    </row>
    <row r="12" spans="2:12" s="1" customFormat="1" ht="12" customHeight="1">
      <c r="B12" s="44"/>
      <c r="D12" s="142" t="s">
        <v>22</v>
      </c>
      <c r="F12" s="18" t="s">
        <v>23</v>
      </c>
      <c r="I12" s="146" t="s">
        <v>24</v>
      </c>
      <c r="J12" s="147" t="str">
        <f>'Rekapitulace stavby'!AN8</f>
        <v>8. 11. 2018</v>
      </c>
      <c r="L12" s="44"/>
    </row>
    <row r="13" spans="2:12" s="1" customFormat="1" ht="10.8" customHeight="1">
      <c r="B13" s="44"/>
      <c r="I13" s="144"/>
      <c r="L13" s="44"/>
    </row>
    <row r="14" spans="2:12" s="1" customFormat="1" ht="12" customHeight="1">
      <c r="B14" s="44"/>
      <c r="D14" s="142" t="s">
        <v>26</v>
      </c>
      <c r="I14" s="146" t="s">
        <v>27</v>
      </c>
      <c r="J14" s="18" t="s">
        <v>28</v>
      </c>
      <c r="L14" s="44"/>
    </row>
    <row r="15" spans="2:12" s="1" customFormat="1" ht="18" customHeight="1">
      <c r="B15" s="44"/>
      <c r="E15" s="18" t="s">
        <v>29</v>
      </c>
      <c r="I15" s="146" t="s">
        <v>30</v>
      </c>
      <c r="J15" s="18" t="s">
        <v>21</v>
      </c>
      <c r="L15" s="44"/>
    </row>
    <row r="16" spans="2:12" s="1" customFormat="1" ht="6.95" customHeight="1">
      <c r="B16" s="44"/>
      <c r="I16" s="144"/>
      <c r="L16" s="44"/>
    </row>
    <row r="17" spans="2:12" s="1" customFormat="1" ht="12" customHeight="1">
      <c r="B17" s="44"/>
      <c r="D17" s="142" t="s">
        <v>31</v>
      </c>
      <c r="I17" s="146" t="s">
        <v>27</v>
      </c>
      <c r="J17" s="34" t="str">
        <f>'Rekapitulace stavby'!AN13</f>
        <v>Vyplň údaj</v>
      </c>
      <c r="L17" s="44"/>
    </row>
    <row r="18" spans="2:12" s="1" customFormat="1" ht="18" customHeight="1">
      <c r="B18" s="44"/>
      <c r="E18" s="34" t="str">
        <f>'Rekapitulace stavby'!E14</f>
        <v>Vyplň údaj</v>
      </c>
      <c r="F18" s="18"/>
      <c r="G18" s="18"/>
      <c r="H18" s="18"/>
      <c r="I18" s="146" t="s">
        <v>30</v>
      </c>
      <c r="J18" s="34" t="str">
        <f>'Rekapitulace stavby'!AN14</f>
        <v>Vyplň údaj</v>
      </c>
      <c r="L18" s="44"/>
    </row>
    <row r="19" spans="2:12" s="1" customFormat="1" ht="6.95" customHeight="1">
      <c r="B19" s="44"/>
      <c r="I19" s="144"/>
      <c r="L19" s="44"/>
    </row>
    <row r="20" spans="2:12" s="1" customFormat="1" ht="12" customHeight="1">
      <c r="B20" s="44"/>
      <c r="D20" s="142" t="s">
        <v>33</v>
      </c>
      <c r="I20" s="146" t="s">
        <v>27</v>
      </c>
      <c r="J20" s="18" t="s">
        <v>21</v>
      </c>
      <c r="L20" s="44"/>
    </row>
    <row r="21" spans="2:12" s="1" customFormat="1" ht="18" customHeight="1">
      <c r="B21" s="44"/>
      <c r="E21" s="18" t="s">
        <v>34</v>
      </c>
      <c r="I21" s="146" t="s">
        <v>30</v>
      </c>
      <c r="J21" s="18" t="s">
        <v>21</v>
      </c>
      <c r="L21" s="44"/>
    </row>
    <row r="22" spans="2:12" s="1" customFormat="1" ht="6.95" customHeight="1">
      <c r="B22" s="44"/>
      <c r="I22" s="144"/>
      <c r="L22" s="44"/>
    </row>
    <row r="23" spans="2:12" s="1" customFormat="1" ht="12" customHeight="1">
      <c r="B23" s="44"/>
      <c r="D23" s="142" t="s">
        <v>36</v>
      </c>
      <c r="I23" s="146" t="s">
        <v>27</v>
      </c>
      <c r="J23" s="18" t="s">
        <v>37</v>
      </c>
      <c r="L23" s="44"/>
    </row>
    <row r="24" spans="2:12" s="1" customFormat="1" ht="18" customHeight="1">
      <c r="B24" s="44"/>
      <c r="E24" s="18" t="s">
        <v>38</v>
      </c>
      <c r="I24" s="146" t="s">
        <v>30</v>
      </c>
      <c r="J24" s="18" t="s">
        <v>21</v>
      </c>
      <c r="L24" s="44"/>
    </row>
    <row r="25" spans="2:12" s="1" customFormat="1" ht="6.95" customHeight="1">
      <c r="B25" s="44"/>
      <c r="I25" s="144"/>
      <c r="L25" s="44"/>
    </row>
    <row r="26" spans="2:12" s="1" customFormat="1" ht="12" customHeight="1">
      <c r="B26" s="44"/>
      <c r="D26" s="142" t="s">
        <v>39</v>
      </c>
      <c r="I26" s="144"/>
      <c r="L26" s="44"/>
    </row>
    <row r="27" spans="2:12" s="7" customFormat="1" ht="45" customHeight="1">
      <c r="B27" s="148"/>
      <c r="E27" s="149" t="s">
        <v>40</v>
      </c>
      <c r="F27" s="149"/>
      <c r="G27" s="149"/>
      <c r="H27" s="149"/>
      <c r="I27" s="150"/>
      <c r="L27" s="148"/>
    </row>
    <row r="28" spans="2:12" s="1" customFormat="1" ht="6.95" customHeight="1">
      <c r="B28" s="44"/>
      <c r="I28" s="144"/>
      <c r="L28" s="44"/>
    </row>
    <row r="29" spans="2:12" s="1" customFormat="1" ht="6.95" customHeight="1">
      <c r="B29" s="44"/>
      <c r="D29" s="72"/>
      <c r="E29" s="72"/>
      <c r="F29" s="72"/>
      <c r="G29" s="72"/>
      <c r="H29" s="72"/>
      <c r="I29" s="151"/>
      <c r="J29" s="72"/>
      <c r="K29" s="72"/>
      <c r="L29" s="44"/>
    </row>
    <row r="30" spans="2:12" s="1" customFormat="1" ht="25.4" customHeight="1">
      <c r="B30" s="44"/>
      <c r="D30" s="152" t="s">
        <v>41</v>
      </c>
      <c r="I30" s="144"/>
      <c r="J30" s="153">
        <f>ROUND(J84,2)</f>
        <v>0</v>
      </c>
      <c r="L30" s="44"/>
    </row>
    <row r="31" spans="2:12" s="1" customFormat="1" ht="6.95" customHeight="1">
      <c r="B31" s="44"/>
      <c r="D31" s="72"/>
      <c r="E31" s="72"/>
      <c r="F31" s="72"/>
      <c r="G31" s="72"/>
      <c r="H31" s="72"/>
      <c r="I31" s="151"/>
      <c r="J31" s="72"/>
      <c r="K31" s="72"/>
      <c r="L31" s="44"/>
    </row>
    <row r="32" spans="2:12" s="1" customFormat="1" ht="14.4" customHeight="1">
      <c r="B32" s="44"/>
      <c r="F32" s="154" t="s">
        <v>43</v>
      </c>
      <c r="I32" s="155" t="s">
        <v>42</v>
      </c>
      <c r="J32" s="154" t="s">
        <v>44</v>
      </c>
      <c r="L32" s="44"/>
    </row>
    <row r="33" spans="2:12" s="1" customFormat="1" ht="14.4" customHeight="1">
      <c r="B33" s="44"/>
      <c r="D33" s="142" t="s">
        <v>45</v>
      </c>
      <c r="E33" s="142" t="s">
        <v>46</v>
      </c>
      <c r="F33" s="156">
        <f>ROUND((SUM(BE84:BE135)),2)</f>
        <v>0</v>
      </c>
      <c r="I33" s="157">
        <v>0.21</v>
      </c>
      <c r="J33" s="156">
        <f>ROUND(((SUM(BE84:BE135))*I33),2)</f>
        <v>0</v>
      </c>
      <c r="L33" s="44"/>
    </row>
    <row r="34" spans="2:12" s="1" customFormat="1" ht="14.4" customHeight="1">
      <c r="B34" s="44"/>
      <c r="E34" s="142" t="s">
        <v>47</v>
      </c>
      <c r="F34" s="156">
        <f>ROUND((SUM(BF84:BF135)),2)</f>
        <v>0</v>
      </c>
      <c r="I34" s="157">
        <v>0.15</v>
      </c>
      <c r="J34" s="156">
        <f>ROUND(((SUM(BF84:BF135))*I34),2)</f>
        <v>0</v>
      </c>
      <c r="L34" s="44"/>
    </row>
    <row r="35" spans="2:12" s="1" customFormat="1" ht="14.4" customHeight="1" hidden="1">
      <c r="B35" s="44"/>
      <c r="E35" s="142" t="s">
        <v>48</v>
      </c>
      <c r="F35" s="156">
        <f>ROUND((SUM(BG84:BG135)),2)</f>
        <v>0</v>
      </c>
      <c r="I35" s="157">
        <v>0.21</v>
      </c>
      <c r="J35" s="156">
        <f>0</f>
        <v>0</v>
      </c>
      <c r="L35" s="44"/>
    </row>
    <row r="36" spans="2:12" s="1" customFormat="1" ht="14.4" customHeight="1" hidden="1">
      <c r="B36" s="44"/>
      <c r="E36" s="142" t="s">
        <v>49</v>
      </c>
      <c r="F36" s="156">
        <f>ROUND((SUM(BH84:BH135)),2)</f>
        <v>0</v>
      </c>
      <c r="I36" s="157">
        <v>0.15</v>
      </c>
      <c r="J36" s="156">
        <f>0</f>
        <v>0</v>
      </c>
      <c r="L36" s="44"/>
    </row>
    <row r="37" spans="2:12" s="1" customFormat="1" ht="14.4" customHeight="1" hidden="1">
      <c r="B37" s="44"/>
      <c r="E37" s="142" t="s">
        <v>50</v>
      </c>
      <c r="F37" s="156">
        <f>ROUND((SUM(BI84:BI135)),2)</f>
        <v>0</v>
      </c>
      <c r="I37" s="157">
        <v>0</v>
      </c>
      <c r="J37" s="156">
        <f>0</f>
        <v>0</v>
      </c>
      <c r="L37" s="44"/>
    </row>
    <row r="38" spans="2:12" s="1" customFormat="1" ht="6.95" customHeight="1">
      <c r="B38" s="44"/>
      <c r="I38" s="144"/>
      <c r="L38" s="44"/>
    </row>
    <row r="39" spans="2:12" s="1" customFormat="1" ht="25.4" customHeight="1">
      <c r="B39" s="44"/>
      <c r="C39" s="158"/>
      <c r="D39" s="159" t="s">
        <v>51</v>
      </c>
      <c r="E39" s="160"/>
      <c r="F39" s="160"/>
      <c r="G39" s="161" t="s">
        <v>52</v>
      </c>
      <c r="H39" s="162" t="s">
        <v>53</v>
      </c>
      <c r="I39" s="163"/>
      <c r="J39" s="164">
        <f>SUM(J30:J37)</f>
        <v>0</v>
      </c>
      <c r="K39" s="165"/>
      <c r="L39" s="44"/>
    </row>
    <row r="40" spans="2:12" s="1" customFormat="1" ht="14.4" customHeight="1">
      <c r="B40" s="166"/>
      <c r="C40" s="167"/>
      <c r="D40" s="167"/>
      <c r="E40" s="167"/>
      <c r="F40" s="167"/>
      <c r="G40" s="167"/>
      <c r="H40" s="167"/>
      <c r="I40" s="168"/>
      <c r="J40" s="167"/>
      <c r="K40" s="167"/>
      <c r="L40" s="44"/>
    </row>
    <row r="44" spans="2:12" s="1" customFormat="1" ht="6.95" customHeight="1">
      <c r="B44" s="169"/>
      <c r="C44" s="170"/>
      <c r="D44" s="170"/>
      <c r="E44" s="170"/>
      <c r="F44" s="170"/>
      <c r="G44" s="170"/>
      <c r="H44" s="170"/>
      <c r="I44" s="171"/>
      <c r="J44" s="170"/>
      <c r="K44" s="170"/>
      <c r="L44" s="44"/>
    </row>
    <row r="45" spans="2:12" s="1" customFormat="1" ht="24.95" customHeight="1">
      <c r="B45" s="39"/>
      <c r="C45" s="24" t="s">
        <v>174</v>
      </c>
      <c r="D45" s="40"/>
      <c r="E45" s="40"/>
      <c r="F45" s="40"/>
      <c r="G45" s="40"/>
      <c r="H45" s="40"/>
      <c r="I45" s="144"/>
      <c r="J45" s="40"/>
      <c r="K45" s="40"/>
      <c r="L45" s="44"/>
    </row>
    <row r="46" spans="2:12" s="1" customFormat="1" ht="6.95" customHeight="1">
      <c r="B46" s="39"/>
      <c r="C46" s="40"/>
      <c r="D46" s="40"/>
      <c r="E46" s="40"/>
      <c r="F46" s="40"/>
      <c r="G46" s="40"/>
      <c r="H46" s="40"/>
      <c r="I46" s="144"/>
      <c r="J46" s="40"/>
      <c r="K46" s="40"/>
      <c r="L46" s="44"/>
    </row>
    <row r="47" spans="2:12" s="1" customFormat="1" ht="12" customHeight="1">
      <c r="B47" s="39"/>
      <c r="C47" s="33" t="s">
        <v>16</v>
      </c>
      <c r="D47" s="40"/>
      <c r="E47" s="40"/>
      <c r="F47" s="40"/>
      <c r="G47" s="40"/>
      <c r="H47" s="40"/>
      <c r="I47" s="144"/>
      <c r="J47" s="40"/>
      <c r="K47" s="40"/>
      <c r="L47" s="44"/>
    </row>
    <row r="48" spans="2:12" s="1" customFormat="1" ht="16.5" customHeight="1">
      <c r="B48" s="39"/>
      <c r="C48" s="40"/>
      <c r="D48" s="40"/>
      <c r="E48" s="172" t="str">
        <f>E7</f>
        <v>Vestavba podkroví ZŠ Kmochova</v>
      </c>
      <c r="F48" s="33"/>
      <c r="G48" s="33"/>
      <c r="H48" s="33"/>
      <c r="I48" s="144"/>
      <c r="J48" s="40"/>
      <c r="K48" s="40"/>
      <c r="L48" s="44"/>
    </row>
    <row r="49" spans="2:12" s="1" customFormat="1" ht="12" customHeight="1">
      <c r="B49" s="39"/>
      <c r="C49" s="33" t="s">
        <v>170</v>
      </c>
      <c r="D49" s="40"/>
      <c r="E49" s="40"/>
      <c r="F49" s="40"/>
      <c r="G49" s="40"/>
      <c r="H49" s="40"/>
      <c r="I49" s="144"/>
      <c r="J49" s="40"/>
      <c r="K49" s="40"/>
      <c r="L49" s="44"/>
    </row>
    <row r="50" spans="2:12" s="1" customFormat="1" ht="16.5" customHeight="1">
      <c r="B50" s="39"/>
      <c r="C50" s="40"/>
      <c r="D50" s="40"/>
      <c r="E50" s="65" t="str">
        <f>E9</f>
        <v>SO-03 - Venkovní a sadovnické úpravy</v>
      </c>
      <c r="F50" s="40"/>
      <c r="G50" s="40"/>
      <c r="H50" s="40"/>
      <c r="I50" s="144"/>
      <c r="J50" s="40"/>
      <c r="K50" s="40"/>
      <c r="L50" s="44"/>
    </row>
    <row r="51" spans="2:12" s="1" customFormat="1" ht="6.95" customHeight="1">
      <c r="B51" s="39"/>
      <c r="C51" s="40"/>
      <c r="D51" s="40"/>
      <c r="E51" s="40"/>
      <c r="F51" s="40"/>
      <c r="G51" s="40"/>
      <c r="H51" s="40"/>
      <c r="I51" s="144"/>
      <c r="J51" s="40"/>
      <c r="K51" s="40"/>
      <c r="L51" s="44"/>
    </row>
    <row r="52" spans="2:12" s="1" customFormat="1" ht="12" customHeight="1">
      <c r="B52" s="39"/>
      <c r="C52" s="33" t="s">
        <v>22</v>
      </c>
      <c r="D52" s="40"/>
      <c r="E52" s="40"/>
      <c r="F52" s="28" t="str">
        <f>F12</f>
        <v>Kmochova č.p. 943</v>
      </c>
      <c r="G52" s="40"/>
      <c r="H52" s="40"/>
      <c r="I52" s="146" t="s">
        <v>24</v>
      </c>
      <c r="J52" s="68" t="str">
        <f>IF(J12="","",J12)</f>
        <v>8. 11. 2018</v>
      </c>
      <c r="K52" s="40"/>
      <c r="L52" s="44"/>
    </row>
    <row r="53" spans="2:12" s="1" customFormat="1" ht="6.95" customHeight="1">
      <c r="B53" s="39"/>
      <c r="C53" s="40"/>
      <c r="D53" s="40"/>
      <c r="E53" s="40"/>
      <c r="F53" s="40"/>
      <c r="G53" s="40"/>
      <c r="H53" s="40"/>
      <c r="I53" s="144"/>
      <c r="J53" s="40"/>
      <c r="K53" s="40"/>
      <c r="L53" s="44"/>
    </row>
    <row r="54" spans="2:12" s="1" customFormat="1" ht="13.65" customHeight="1">
      <c r="B54" s="39"/>
      <c r="C54" s="33" t="s">
        <v>26</v>
      </c>
      <c r="D54" s="40"/>
      <c r="E54" s="40"/>
      <c r="F54" s="28" t="str">
        <f>E15</f>
        <v>SONET Building s.r.o</v>
      </c>
      <c r="G54" s="40"/>
      <c r="H54" s="40"/>
      <c r="I54" s="146" t="s">
        <v>33</v>
      </c>
      <c r="J54" s="37" t="str">
        <f>E21</f>
        <v>Sodomka Lukáš</v>
      </c>
      <c r="K54" s="40"/>
      <c r="L54" s="44"/>
    </row>
    <row r="55" spans="2:12" s="1" customFormat="1" ht="13.65" customHeight="1">
      <c r="B55" s="39"/>
      <c r="C55" s="33" t="s">
        <v>31</v>
      </c>
      <c r="D55" s="40"/>
      <c r="E55" s="40"/>
      <c r="F55" s="28" t="str">
        <f>IF(E18="","",E18)</f>
        <v>Vyplň údaj</v>
      </c>
      <c r="G55" s="40"/>
      <c r="H55" s="40"/>
      <c r="I55" s="146" t="s">
        <v>36</v>
      </c>
      <c r="J55" s="37" t="str">
        <f>E24</f>
        <v>Toman Martin</v>
      </c>
      <c r="K55" s="40"/>
      <c r="L55" s="44"/>
    </row>
    <row r="56" spans="2:12" s="1" customFormat="1" ht="10.3" customHeight="1">
      <c r="B56" s="39"/>
      <c r="C56" s="40"/>
      <c r="D56" s="40"/>
      <c r="E56" s="40"/>
      <c r="F56" s="40"/>
      <c r="G56" s="40"/>
      <c r="H56" s="40"/>
      <c r="I56" s="144"/>
      <c r="J56" s="40"/>
      <c r="K56" s="40"/>
      <c r="L56" s="44"/>
    </row>
    <row r="57" spans="2:12" s="1" customFormat="1" ht="29.25" customHeight="1">
      <c r="B57" s="39"/>
      <c r="C57" s="173" t="s">
        <v>175</v>
      </c>
      <c r="D57" s="174"/>
      <c r="E57" s="174"/>
      <c r="F57" s="174"/>
      <c r="G57" s="174"/>
      <c r="H57" s="174"/>
      <c r="I57" s="175"/>
      <c r="J57" s="176" t="s">
        <v>176</v>
      </c>
      <c r="K57" s="174"/>
      <c r="L57" s="44"/>
    </row>
    <row r="58" spans="2:12" s="1" customFormat="1" ht="10.3" customHeight="1">
      <c r="B58" s="39"/>
      <c r="C58" s="40"/>
      <c r="D58" s="40"/>
      <c r="E58" s="40"/>
      <c r="F58" s="40"/>
      <c r="G58" s="40"/>
      <c r="H58" s="40"/>
      <c r="I58" s="144"/>
      <c r="J58" s="40"/>
      <c r="K58" s="40"/>
      <c r="L58" s="44"/>
    </row>
    <row r="59" spans="2:47" s="1" customFormat="1" ht="22.8" customHeight="1">
      <c r="B59" s="39"/>
      <c r="C59" s="177" t="s">
        <v>73</v>
      </c>
      <c r="D59" s="40"/>
      <c r="E59" s="40"/>
      <c r="F59" s="40"/>
      <c r="G59" s="40"/>
      <c r="H59" s="40"/>
      <c r="I59" s="144"/>
      <c r="J59" s="98">
        <f>J84</f>
        <v>0</v>
      </c>
      <c r="K59" s="40"/>
      <c r="L59" s="44"/>
      <c r="AU59" s="18" t="s">
        <v>177</v>
      </c>
    </row>
    <row r="60" spans="2:12" s="8" customFormat="1" ht="24.95" customHeight="1">
      <c r="B60" s="178"/>
      <c r="C60" s="179"/>
      <c r="D60" s="180" t="s">
        <v>2924</v>
      </c>
      <c r="E60" s="181"/>
      <c r="F60" s="181"/>
      <c r="G60" s="181"/>
      <c r="H60" s="181"/>
      <c r="I60" s="182"/>
      <c r="J60" s="183">
        <f>J85</f>
        <v>0</v>
      </c>
      <c r="K60" s="179"/>
      <c r="L60" s="184"/>
    </row>
    <row r="61" spans="2:12" s="8" customFormat="1" ht="24.95" customHeight="1">
      <c r="B61" s="178"/>
      <c r="C61" s="179"/>
      <c r="D61" s="180" t="s">
        <v>2925</v>
      </c>
      <c r="E61" s="181"/>
      <c r="F61" s="181"/>
      <c r="G61" s="181"/>
      <c r="H61" s="181"/>
      <c r="I61" s="182"/>
      <c r="J61" s="183">
        <f>J90</f>
        <v>0</v>
      </c>
      <c r="K61" s="179"/>
      <c r="L61" s="184"/>
    </row>
    <row r="62" spans="2:12" s="8" customFormat="1" ht="24.95" customHeight="1">
      <c r="B62" s="178"/>
      <c r="C62" s="179"/>
      <c r="D62" s="180" t="s">
        <v>2926</v>
      </c>
      <c r="E62" s="181"/>
      <c r="F62" s="181"/>
      <c r="G62" s="181"/>
      <c r="H62" s="181"/>
      <c r="I62" s="182"/>
      <c r="J62" s="183">
        <f>J92</f>
        <v>0</v>
      </c>
      <c r="K62" s="179"/>
      <c r="L62" s="184"/>
    </row>
    <row r="63" spans="2:12" s="8" customFormat="1" ht="24.95" customHeight="1">
      <c r="B63" s="178"/>
      <c r="C63" s="179"/>
      <c r="D63" s="180" t="s">
        <v>2927</v>
      </c>
      <c r="E63" s="181"/>
      <c r="F63" s="181"/>
      <c r="G63" s="181"/>
      <c r="H63" s="181"/>
      <c r="I63" s="182"/>
      <c r="J63" s="183">
        <f>J110</f>
        <v>0</v>
      </c>
      <c r="K63" s="179"/>
      <c r="L63" s="184"/>
    </row>
    <row r="64" spans="2:12" s="8" customFormat="1" ht="24.95" customHeight="1">
      <c r="B64" s="178"/>
      <c r="C64" s="179"/>
      <c r="D64" s="180" t="s">
        <v>2928</v>
      </c>
      <c r="E64" s="181"/>
      <c r="F64" s="181"/>
      <c r="G64" s="181"/>
      <c r="H64" s="181"/>
      <c r="I64" s="182"/>
      <c r="J64" s="183">
        <f>J123</f>
        <v>0</v>
      </c>
      <c r="K64" s="179"/>
      <c r="L64" s="184"/>
    </row>
    <row r="65" spans="2:12" s="1" customFormat="1" ht="21.8" customHeight="1">
      <c r="B65" s="39"/>
      <c r="C65" s="40"/>
      <c r="D65" s="40"/>
      <c r="E65" s="40"/>
      <c r="F65" s="40"/>
      <c r="G65" s="40"/>
      <c r="H65" s="40"/>
      <c r="I65" s="144"/>
      <c r="J65" s="40"/>
      <c r="K65" s="40"/>
      <c r="L65" s="44"/>
    </row>
    <row r="66" spans="2:12" s="1" customFormat="1" ht="6.95" customHeight="1">
      <c r="B66" s="58"/>
      <c r="C66" s="59"/>
      <c r="D66" s="59"/>
      <c r="E66" s="59"/>
      <c r="F66" s="59"/>
      <c r="G66" s="59"/>
      <c r="H66" s="59"/>
      <c r="I66" s="168"/>
      <c r="J66" s="59"/>
      <c r="K66" s="59"/>
      <c r="L66" s="44"/>
    </row>
    <row r="70" spans="2:12" s="1" customFormat="1" ht="6.95" customHeight="1">
      <c r="B70" s="60"/>
      <c r="C70" s="61"/>
      <c r="D70" s="61"/>
      <c r="E70" s="61"/>
      <c r="F70" s="61"/>
      <c r="G70" s="61"/>
      <c r="H70" s="61"/>
      <c r="I70" s="171"/>
      <c r="J70" s="61"/>
      <c r="K70" s="61"/>
      <c r="L70" s="44"/>
    </row>
    <row r="71" spans="2:12" s="1" customFormat="1" ht="24.95" customHeight="1">
      <c r="B71" s="39"/>
      <c r="C71" s="24" t="s">
        <v>206</v>
      </c>
      <c r="D71" s="40"/>
      <c r="E71" s="40"/>
      <c r="F71" s="40"/>
      <c r="G71" s="40"/>
      <c r="H71" s="40"/>
      <c r="I71" s="144"/>
      <c r="J71" s="40"/>
      <c r="K71" s="40"/>
      <c r="L71" s="44"/>
    </row>
    <row r="72" spans="2:12" s="1" customFormat="1" ht="6.95" customHeight="1">
      <c r="B72" s="39"/>
      <c r="C72" s="40"/>
      <c r="D72" s="40"/>
      <c r="E72" s="40"/>
      <c r="F72" s="40"/>
      <c r="G72" s="40"/>
      <c r="H72" s="40"/>
      <c r="I72" s="144"/>
      <c r="J72" s="40"/>
      <c r="K72" s="40"/>
      <c r="L72" s="44"/>
    </row>
    <row r="73" spans="2:12" s="1" customFormat="1" ht="12" customHeight="1">
      <c r="B73" s="39"/>
      <c r="C73" s="33" t="s">
        <v>16</v>
      </c>
      <c r="D73" s="40"/>
      <c r="E73" s="40"/>
      <c r="F73" s="40"/>
      <c r="G73" s="40"/>
      <c r="H73" s="40"/>
      <c r="I73" s="144"/>
      <c r="J73" s="40"/>
      <c r="K73" s="40"/>
      <c r="L73" s="44"/>
    </row>
    <row r="74" spans="2:12" s="1" customFormat="1" ht="16.5" customHeight="1">
      <c r="B74" s="39"/>
      <c r="C74" s="40"/>
      <c r="D74" s="40"/>
      <c r="E74" s="172" t="str">
        <f>E7</f>
        <v>Vestavba podkroví ZŠ Kmochova</v>
      </c>
      <c r="F74" s="33"/>
      <c r="G74" s="33"/>
      <c r="H74" s="33"/>
      <c r="I74" s="144"/>
      <c r="J74" s="40"/>
      <c r="K74" s="40"/>
      <c r="L74" s="44"/>
    </row>
    <row r="75" spans="2:12" s="1" customFormat="1" ht="12" customHeight="1">
      <c r="B75" s="39"/>
      <c r="C75" s="33" t="s">
        <v>170</v>
      </c>
      <c r="D75" s="40"/>
      <c r="E75" s="40"/>
      <c r="F75" s="40"/>
      <c r="G75" s="40"/>
      <c r="H75" s="40"/>
      <c r="I75" s="144"/>
      <c r="J75" s="40"/>
      <c r="K75" s="40"/>
      <c r="L75" s="44"/>
    </row>
    <row r="76" spans="2:12" s="1" customFormat="1" ht="16.5" customHeight="1">
      <c r="B76" s="39"/>
      <c r="C76" s="40"/>
      <c r="D76" s="40"/>
      <c r="E76" s="65" t="str">
        <f>E9</f>
        <v>SO-03 - Venkovní a sadovnické úpravy</v>
      </c>
      <c r="F76" s="40"/>
      <c r="G76" s="40"/>
      <c r="H76" s="40"/>
      <c r="I76" s="144"/>
      <c r="J76" s="40"/>
      <c r="K76" s="40"/>
      <c r="L76" s="44"/>
    </row>
    <row r="77" spans="2:12" s="1" customFormat="1" ht="6.95" customHeight="1">
      <c r="B77" s="39"/>
      <c r="C77" s="40"/>
      <c r="D77" s="40"/>
      <c r="E77" s="40"/>
      <c r="F77" s="40"/>
      <c r="G77" s="40"/>
      <c r="H77" s="40"/>
      <c r="I77" s="144"/>
      <c r="J77" s="40"/>
      <c r="K77" s="40"/>
      <c r="L77" s="44"/>
    </row>
    <row r="78" spans="2:12" s="1" customFormat="1" ht="12" customHeight="1">
      <c r="B78" s="39"/>
      <c r="C78" s="33" t="s">
        <v>22</v>
      </c>
      <c r="D78" s="40"/>
      <c r="E78" s="40"/>
      <c r="F78" s="28" t="str">
        <f>F12</f>
        <v>Kmochova č.p. 943</v>
      </c>
      <c r="G78" s="40"/>
      <c r="H78" s="40"/>
      <c r="I78" s="146" t="s">
        <v>24</v>
      </c>
      <c r="J78" s="68" t="str">
        <f>IF(J12="","",J12)</f>
        <v>8. 11. 2018</v>
      </c>
      <c r="K78" s="40"/>
      <c r="L78" s="44"/>
    </row>
    <row r="79" spans="2:12" s="1" customFormat="1" ht="6.95" customHeight="1">
      <c r="B79" s="39"/>
      <c r="C79" s="40"/>
      <c r="D79" s="40"/>
      <c r="E79" s="40"/>
      <c r="F79" s="40"/>
      <c r="G79" s="40"/>
      <c r="H79" s="40"/>
      <c r="I79" s="144"/>
      <c r="J79" s="40"/>
      <c r="K79" s="40"/>
      <c r="L79" s="44"/>
    </row>
    <row r="80" spans="2:12" s="1" customFormat="1" ht="13.65" customHeight="1">
      <c r="B80" s="39"/>
      <c r="C80" s="33" t="s">
        <v>26</v>
      </c>
      <c r="D80" s="40"/>
      <c r="E80" s="40"/>
      <c r="F80" s="28" t="str">
        <f>E15</f>
        <v>SONET Building s.r.o</v>
      </c>
      <c r="G80" s="40"/>
      <c r="H80" s="40"/>
      <c r="I80" s="146" t="s">
        <v>33</v>
      </c>
      <c r="J80" s="37" t="str">
        <f>E21</f>
        <v>Sodomka Lukáš</v>
      </c>
      <c r="K80" s="40"/>
      <c r="L80" s="44"/>
    </row>
    <row r="81" spans="2:12" s="1" customFormat="1" ht="13.65" customHeight="1">
      <c r="B81" s="39"/>
      <c r="C81" s="33" t="s">
        <v>31</v>
      </c>
      <c r="D81" s="40"/>
      <c r="E81" s="40"/>
      <c r="F81" s="28" t="str">
        <f>IF(E18="","",E18)</f>
        <v>Vyplň údaj</v>
      </c>
      <c r="G81" s="40"/>
      <c r="H81" s="40"/>
      <c r="I81" s="146" t="s">
        <v>36</v>
      </c>
      <c r="J81" s="37" t="str">
        <f>E24</f>
        <v>Toman Martin</v>
      </c>
      <c r="K81" s="40"/>
      <c r="L81" s="44"/>
    </row>
    <row r="82" spans="2:12" s="1" customFormat="1" ht="10.3" customHeight="1">
      <c r="B82" s="39"/>
      <c r="C82" s="40"/>
      <c r="D82" s="40"/>
      <c r="E82" s="40"/>
      <c r="F82" s="40"/>
      <c r="G82" s="40"/>
      <c r="H82" s="40"/>
      <c r="I82" s="144"/>
      <c r="J82" s="40"/>
      <c r="K82" s="40"/>
      <c r="L82" s="44"/>
    </row>
    <row r="83" spans="2:20" s="10" customFormat="1" ht="29.25" customHeight="1">
      <c r="B83" s="191"/>
      <c r="C83" s="192" t="s">
        <v>207</v>
      </c>
      <c r="D83" s="193" t="s">
        <v>60</v>
      </c>
      <c r="E83" s="193" t="s">
        <v>56</v>
      </c>
      <c r="F83" s="193" t="s">
        <v>57</v>
      </c>
      <c r="G83" s="193" t="s">
        <v>208</v>
      </c>
      <c r="H83" s="193" t="s">
        <v>209</v>
      </c>
      <c r="I83" s="194" t="s">
        <v>210</v>
      </c>
      <c r="J83" s="193" t="s">
        <v>176</v>
      </c>
      <c r="K83" s="195" t="s">
        <v>211</v>
      </c>
      <c r="L83" s="196"/>
      <c r="M83" s="88" t="s">
        <v>21</v>
      </c>
      <c r="N83" s="89" t="s">
        <v>45</v>
      </c>
      <c r="O83" s="89" t="s">
        <v>212</v>
      </c>
      <c r="P83" s="89" t="s">
        <v>213</v>
      </c>
      <c r="Q83" s="89" t="s">
        <v>214</v>
      </c>
      <c r="R83" s="89" t="s">
        <v>215</v>
      </c>
      <c r="S83" s="89" t="s">
        <v>216</v>
      </c>
      <c r="T83" s="90" t="s">
        <v>217</v>
      </c>
    </row>
    <row r="84" spans="2:63" s="1" customFormat="1" ht="22.8" customHeight="1">
      <c r="B84" s="39"/>
      <c r="C84" s="95" t="s">
        <v>218</v>
      </c>
      <c r="D84" s="40"/>
      <c r="E84" s="40"/>
      <c r="F84" s="40"/>
      <c r="G84" s="40"/>
      <c r="H84" s="40"/>
      <c r="I84" s="144"/>
      <c r="J84" s="197">
        <f>BK84</f>
        <v>0</v>
      </c>
      <c r="K84" s="40"/>
      <c r="L84" s="44"/>
      <c r="M84" s="91"/>
      <c r="N84" s="92"/>
      <c r="O84" s="92"/>
      <c r="P84" s="198">
        <f>P85+P90+P92+P110+P123</f>
        <v>0</v>
      </c>
      <c r="Q84" s="92"/>
      <c r="R84" s="198">
        <f>R85+R90+R92+R110+R123</f>
        <v>0</v>
      </c>
      <c r="S84" s="92"/>
      <c r="T84" s="199">
        <f>T85+T90+T92+T110+T123</f>
        <v>0</v>
      </c>
      <c r="AT84" s="18" t="s">
        <v>74</v>
      </c>
      <c r="AU84" s="18" t="s">
        <v>177</v>
      </c>
      <c r="BK84" s="200">
        <f>BK85+BK90+BK92+BK110+BK123</f>
        <v>0</v>
      </c>
    </row>
    <row r="85" spans="2:63" s="11" customFormat="1" ht="25.9" customHeight="1">
      <c r="B85" s="201"/>
      <c r="C85" s="202"/>
      <c r="D85" s="203" t="s">
        <v>74</v>
      </c>
      <c r="E85" s="204" t="s">
        <v>2929</v>
      </c>
      <c r="F85" s="204" t="s">
        <v>2930</v>
      </c>
      <c r="G85" s="202"/>
      <c r="H85" s="202"/>
      <c r="I85" s="205"/>
      <c r="J85" s="206">
        <f>BK85</f>
        <v>0</v>
      </c>
      <c r="K85" s="202"/>
      <c r="L85" s="207"/>
      <c r="M85" s="208"/>
      <c r="N85" s="209"/>
      <c r="O85" s="209"/>
      <c r="P85" s="210">
        <f>SUM(P86:P89)</f>
        <v>0</v>
      </c>
      <c r="Q85" s="209"/>
      <c r="R85" s="210">
        <f>SUM(R86:R89)</f>
        <v>0</v>
      </c>
      <c r="S85" s="209"/>
      <c r="T85" s="211">
        <f>SUM(T86:T89)</f>
        <v>0</v>
      </c>
      <c r="AR85" s="212" t="s">
        <v>82</v>
      </c>
      <c r="AT85" s="213" t="s">
        <v>74</v>
      </c>
      <c r="AU85" s="213" t="s">
        <v>75</v>
      </c>
      <c r="AY85" s="212" t="s">
        <v>221</v>
      </c>
      <c r="BK85" s="214">
        <f>SUM(BK86:BK89)</f>
        <v>0</v>
      </c>
    </row>
    <row r="86" spans="2:65" s="1" customFormat="1" ht="56.25" customHeight="1">
      <c r="B86" s="39"/>
      <c r="C86" s="217" t="s">
        <v>82</v>
      </c>
      <c r="D86" s="217" t="s">
        <v>223</v>
      </c>
      <c r="E86" s="218" t="s">
        <v>2931</v>
      </c>
      <c r="F86" s="219" t="s">
        <v>2932</v>
      </c>
      <c r="G86" s="220" t="s">
        <v>1266</v>
      </c>
      <c r="H86" s="221">
        <v>1</v>
      </c>
      <c r="I86" s="222"/>
      <c r="J86" s="223">
        <f>ROUND(I86*H86,2)</f>
        <v>0</v>
      </c>
      <c r="K86" s="219" t="s">
        <v>365</v>
      </c>
      <c r="L86" s="44"/>
      <c r="M86" s="224" t="s">
        <v>21</v>
      </c>
      <c r="N86" s="225" t="s">
        <v>46</v>
      </c>
      <c r="O86" s="80"/>
      <c r="P86" s="226">
        <f>O86*H86</f>
        <v>0</v>
      </c>
      <c r="Q86" s="226">
        <v>0</v>
      </c>
      <c r="R86" s="226">
        <f>Q86*H86</f>
        <v>0</v>
      </c>
      <c r="S86" s="226">
        <v>0</v>
      </c>
      <c r="T86" s="227">
        <f>S86*H86</f>
        <v>0</v>
      </c>
      <c r="AR86" s="18" t="s">
        <v>228</v>
      </c>
      <c r="AT86" s="18" t="s">
        <v>223</v>
      </c>
      <c r="AU86" s="18" t="s">
        <v>82</v>
      </c>
      <c r="AY86" s="18" t="s">
        <v>221</v>
      </c>
      <c r="BE86" s="228">
        <f>IF(N86="základní",J86,0)</f>
        <v>0</v>
      </c>
      <c r="BF86" s="228">
        <f>IF(N86="snížená",J86,0)</f>
        <v>0</v>
      </c>
      <c r="BG86" s="228">
        <f>IF(N86="zákl. přenesená",J86,0)</f>
        <v>0</v>
      </c>
      <c r="BH86" s="228">
        <f>IF(N86="sníž. přenesená",J86,0)</f>
        <v>0</v>
      </c>
      <c r="BI86" s="228">
        <f>IF(N86="nulová",J86,0)</f>
        <v>0</v>
      </c>
      <c r="BJ86" s="18" t="s">
        <v>82</v>
      </c>
      <c r="BK86" s="228">
        <f>ROUND(I86*H86,2)</f>
        <v>0</v>
      </c>
      <c r="BL86" s="18" t="s">
        <v>228</v>
      </c>
      <c r="BM86" s="18" t="s">
        <v>84</v>
      </c>
    </row>
    <row r="87" spans="2:65" s="1" customFormat="1" ht="45" customHeight="1">
      <c r="B87" s="39"/>
      <c r="C87" s="217" t="s">
        <v>84</v>
      </c>
      <c r="D87" s="217" t="s">
        <v>223</v>
      </c>
      <c r="E87" s="218" t="s">
        <v>2933</v>
      </c>
      <c r="F87" s="219" t="s">
        <v>2934</v>
      </c>
      <c r="G87" s="220" t="s">
        <v>1266</v>
      </c>
      <c r="H87" s="221">
        <v>1</v>
      </c>
      <c r="I87" s="222"/>
      <c r="J87" s="223">
        <f>ROUND(I87*H87,2)</f>
        <v>0</v>
      </c>
      <c r="K87" s="219" t="s">
        <v>365</v>
      </c>
      <c r="L87" s="44"/>
      <c r="M87" s="224" t="s">
        <v>21</v>
      </c>
      <c r="N87" s="225" t="s">
        <v>46</v>
      </c>
      <c r="O87" s="80"/>
      <c r="P87" s="226">
        <f>O87*H87</f>
        <v>0</v>
      </c>
      <c r="Q87" s="226">
        <v>0</v>
      </c>
      <c r="R87" s="226">
        <f>Q87*H87</f>
        <v>0</v>
      </c>
      <c r="S87" s="226">
        <v>0</v>
      </c>
      <c r="T87" s="227">
        <f>S87*H87</f>
        <v>0</v>
      </c>
      <c r="AR87" s="18" t="s">
        <v>228</v>
      </c>
      <c r="AT87" s="18" t="s">
        <v>223</v>
      </c>
      <c r="AU87" s="18" t="s">
        <v>82</v>
      </c>
      <c r="AY87" s="18" t="s">
        <v>221</v>
      </c>
      <c r="BE87" s="228">
        <f>IF(N87="základní",J87,0)</f>
        <v>0</v>
      </c>
      <c r="BF87" s="228">
        <f>IF(N87="snížená",J87,0)</f>
        <v>0</v>
      </c>
      <c r="BG87" s="228">
        <f>IF(N87="zákl. přenesená",J87,0)</f>
        <v>0</v>
      </c>
      <c r="BH87" s="228">
        <f>IF(N87="sníž. přenesená",J87,0)</f>
        <v>0</v>
      </c>
      <c r="BI87" s="228">
        <f>IF(N87="nulová",J87,0)</f>
        <v>0</v>
      </c>
      <c r="BJ87" s="18" t="s">
        <v>82</v>
      </c>
      <c r="BK87" s="228">
        <f>ROUND(I87*H87,2)</f>
        <v>0</v>
      </c>
      <c r="BL87" s="18" t="s">
        <v>228</v>
      </c>
      <c r="BM87" s="18" t="s">
        <v>228</v>
      </c>
    </row>
    <row r="88" spans="2:65" s="1" customFormat="1" ht="45" customHeight="1">
      <c r="B88" s="39"/>
      <c r="C88" s="217" t="s">
        <v>101</v>
      </c>
      <c r="D88" s="217" t="s">
        <v>223</v>
      </c>
      <c r="E88" s="218" t="s">
        <v>2935</v>
      </c>
      <c r="F88" s="219" t="s">
        <v>2936</v>
      </c>
      <c r="G88" s="220" t="s">
        <v>1266</v>
      </c>
      <c r="H88" s="221">
        <v>2</v>
      </c>
      <c r="I88" s="222"/>
      <c r="J88" s="223">
        <f>ROUND(I88*H88,2)</f>
        <v>0</v>
      </c>
      <c r="K88" s="219" t="s">
        <v>365</v>
      </c>
      <c r="L88" s="44"/>
      <c r="M88" s="224" t="s">
        <v>21</v>
      </c>
      <c r="N88" s="225" t="s">
        <v>46</v>
      </c>
      <c r="O88" s="80"/>
      <c r="P88" s="226">
        <f>O88*H88</f>
        <v>0</v>
      </c>
      <c r="Q88" s="226">
        <v>0</v>
      </c>
      <c r="R88" s="226">
        <f>Q88*H88</f>
        <v>0</v>
      </c>
      <c r="S88" s="226">
        <v>0</v>
      </c>
      <c r="T88" s="227">
        <f>S88*H88</f>
        <v>0</v>
      </c>
      <c r="AR88" s="18" t="s">
        <v>228</v>
      </c>
      <c r="AT88" s="18" t="s">
        <v>223</v>
      </c>
      <c r="AU88" s="18" t="s">
        <v>82</v>
      </c>
      <c r="AY88" s="18" t="s">
        <v>221</v>
      </c>
      <c r="BE88" s="228">
        <f>IF(N88="základní",J88,0)</f>
        <v>0</v>
      </c>
      <c r="BF88" s="228">
        <f>IF(N88="snížená",J88,0)</f>
        <v>0</v>
      </c>
      <c r="BG88" s="228">
        <f>IF(N88="zákl. přenesená",J88,0)</f>
        <v>0</v>
      </c>
      <c r="BH88" s="228">
        <f>IF(N88="sníž. přenesená",J88,0)</f>
        <v>0</v>
      </c>
      <c r="BI88" s="228">
        <f>IF(N88="nulová",J88,0)</f>
        <v>0</v>
      </c>
      <c r="BJ88" s="18" t="s">
        <v>82</v>
      </c>
      <c r="BK88" s="228">
        <f>ROUND(I88*H88,2)</f>
        <v>0</v>
      </c>
      <c r="BL88" s="18" t="s">
        <v>228</v>
      </c>
      <c r="BM88" s="18" t="s">
        <v>271</v>
      </c>
    </row>
    <row r="89" spans="2:65" s="1" customFormat="1" ht="22.5" customHeight="1">
      <c r="B89" s="39"/>
      <c r="C89" s="217" t="s">
        <v>228</v>
      </c>
      <c r="D89" s="217" t="s">
        <v>223</v>
      </c>
      <c r="E89" s="218" t="s">
        <v>2937</v>
      </c>
      <c r="F89" s="219" t="s">
        <v>2938</v>
      </c>
      <c r="G89" s="220" t="s">
        <v>226</v>
      </c>
      <c r="H89" s="221">
        <v>0.44</v>
      </c>
      <c r="I89" s="222"/>
      <c r="J89" s="223">
        <f>ROUND(I89*H89,2)</f>
        <v>0</v>
      </c>
      <c r="K89" s="219" t="s">
        <v>365</v>
      </c>
      <c r="L89" s="44"/>
      <c r="M89" s="224" t="s">
        <v>21</v>
      </c>
      <c r="N89" s="225" t="s">
        <v>46</v>
      </c>
      <c r="O89" s="80"/>
      <c r="P89" s="226">
        <f>O89*H89</f>
        <v>0</v>
      </c>
      <c r="Q89" s="226">
        <v>0</v>
      </c>
      <c r="R89" s="226">
        <f>Q89*H89</f>
        <v>0</v>
      </c>
      <c r="S89" s="226">
        <v>0</v>
      </c>
      <c r="T89" s="227">
        <f>S89*H89</f>
        <v>0</v>
      </c>
      <c r="AR89" s="18" t="s">
        <v>228</v>
      </c>
      <c r="AT89" s="18" t="s">
        <v>223</v>
      </c>
      <c r="AU89" s="18" t="s">
        <v>82</v>
      </c>
      <c r="AY89" s="18" t="s">
        <v>221</v>
      </c>
      <c r="BE89" s="228">
        <f>IF(N89="základní",J89,0)</f>
        <v>0</v>
      </c>
      <c r="BF89" s="228">
        <f>IF(N89="snížená",J89,0)</f>
        <v>0</v>
      </c>
      <c r="BG89" s="228">
        <f>IF(N89="zákl. přenesená",J89,0)</f>
        <v>0</v>
      </c>
      <c r="BH89" s="228">
        <f>IF(N89="sníž. přenesená",J89,0)</f>
        <v>0</v>
      </c>
      <c r="BI89" s="228">
        <f>IF(N89="nulová",J89,0)</f>
        <v>0</v>
      </c>
      <c r="BJ89" s="18" t="s">
        <v>82</v>
      </c>
      <c r="BK89" s="228">
        <f>ROUND(I89*H89,2)</f>
        <v>0</v>
      </c>
      <c r="BL89" s="18" t="s">
        <v>228</v>
      </c>
      <c r="BM89" s="18" t="s">
        <v>282</v>
      </c>
    </row>
    <row r="90" spans="2:63" s="11" customFormat="1" ht="25.9" customHeight="1">
      <c r="B90" s="201"/>
      <c r="C90" s="202"/>
      <c r="D90" s="203" t="s">
        <v>74</v>
      </c>
      <c r="E90" s="204" t="s">
        <v>2939</v>
      </c>
      <c r="F90" s="204" t="s">
        <v>2940</v>
      </c>
      <c r="G90" s="202"/>
      <c r="H90" s="202"/>
      <c r="I90" s="205"/>
      <c r="J90" s="206">
        <f>BK90</f>
        <v>0</v>
      </c>
      <c r="K90" s="202"/>
      <c r="L90" s="207"/>
      <c r="M90" s="208"/>
      <c r="N90" s="209"/>
      <c r="O90" s="209"/>
      <c r="P90" s="210">
        <f>P91</f>
        <v>0</v>
      </c>
      <c r="Q90" s="209"/>
      <c r="R90" s="210">
        <f>R91</f>
        <v>0</v>
      </c>
      <c r="S90" s="209"/>
      <c r="T90" s="211">
        <f>T91</f>
        <v>0</v>
      </c>
      <c r="AR90" s="212" t="s">
        <v>82</v>
      </c>
      <c r="AT90" s="213" t="s">
        <v>74</v>
      </c>
      <c r="AU90" s="213" t="s">
        <v>75</v>
      </c>
      <c r="AY90" s="212" t="s">
        <v>221</v>
      </c>
      <c r="BK90" s="214">
        <f>BK91</f>
        <v>0</v>
      </c>
    </row>
    <row r="91" spans="2:65" s="1" customFormat="1" ht="45" customHeight="1">
      <c r="B91" s="39"/>
      <c r="C91" s="217" t="s">
        <v>267</v>
      </c>
      <c r="D91" s="217" t="s">
        <v>223</v>
      </c>
      <c r="E91" s="218" t="s">
        <v>2941</v>
      </c>
      <c r="F91" s="219" t="s">
        <v>2942</v>
      </c>
      <c r="G91" s="220" t="s">
        <v>358</v>
      </c>
      <c r="H91" s="221">
        <v>135</v>
      </c>
      <c r="I91" s="222"/>
      <c r="J91" s="223">
        <f>ROUND(I91*H91,2)</f>
        <v>0</v>
      </c>
      <c r="K91" s="219" t="s">
        <v>365</v>
      </c>
      <c r="L91" s="44"/>
      <c r="M91" s="224" t="s">
        <v>21</v>
      </c>
      <c r="N91" s="225" t="s">
        <v>46</v>
      </c>
      <c r="O91" s="80"/>
      <c r="P91" s="226">
        <f>O91*H91</f>
        <v>0</v>
      </c>
      <c r="Q91" s="226">
        <v>0</v>
      </c>
      <c r="R91" s="226">
        <f>Q91*H91</f>
        <v>0</v>
      </c>
      <c r="S91" s="226">
        <v>0</v>
      </c>
      <c r="T91" s="227">
        <f>S91*H91</f>
        <v>0</v>
      </c>
      <c r="AR91" s="18" t="s">
        <v>228</v>
      </c>
      <c r="AT91" s="18" t="s">
        <v>223</v>
      </c>
      <c r="AU91" s="18" t="s">
        <v>82</v>
      </c>
      <c r="AY91" s="18" t="s">
        <v>221</v>
      </c>
      <c r="BE91" s="228">
        <f>IF(N91="základní",J91,0)</f>
        <v>0</v>
      </c>
      <c r="BF91" s="228">
        <f>IF(N91="snížená",J91,0)</f>
        <v>0</v>
      </c>
      <c r="BG91" s="228">
        <f>IF(N91="zákl. přenesená",J91,0)</f>
        <v>0</v>
      </c>
      <c r="BH91" s="228">
        <f>IF(N91="sníž. přenesená",J91,0)</f>
        <v>0</v>
      </c>
      <c r="BI91" s="228">
        <f>IF(N91="nulová",J91,0)</f>
        <v>0</v>
      </c>
      <c r="BJ91" s="18" t="s">
        <v>82</v>
      </c>
      <c r="BK91" s="228">
        <f>ROUND(I91*H91,2)</f>
        <v>0</v>
      </c>
      <c r="BL91" s="18" t="s">
        <v>228</v>
      </c>
      <c r="BM91" s="18" t="s">
        <v>292</v>
      </c>
    </row>
    <row r="92" spans="2:63" s="11" customFormat="1" ht="25.9" customHeight="1">
      <c r="B92" s="201"/>
      <c r="C92" s="202"/>
      <c r="D92" s="203" t="s">
        <v>74</v>
      </c>
      <c r="E92" s="204" t="s">
        <v>2943</v>
      </c>
      <c r="F92" s="204" t="s">
        <v>2944</v>
      </c>
      <c r="G92" s="202"/>
      <c r="H92" s="202"/>
      <c r="I92" s="205"/>
      <c r="J92" s="206">
        <f>BK92</f>
        <v>0</v>
      </c>
      <c r="K92" s="202"/>
      <c r="L92" s="207"/>
      <c r="M92" s="208"/>
      <c r="N92" s="209"/>
      <c r="O92" s="209"/>
      <c r="P92" s="210">
        <f>SUM(P93:P109)</f>
        <v>0</v>
      </c>
      <c r="Q92" s="209"/>
      <c r="R92" s="210">
        <f>SUM(R93:R109)</f>
        <v>0</v>
      </c>
      <c r="S92" s="209"/>
      <c r="T92" s="211">
        <f>SUM(T93:T109)</f>
        <v>0</v>
      </c>
      <c r="AR92" s="212" t="s">
        <v>82</v>
      </c>
      <c r="AT92" s="213" t="s">
        <v>74</v>
      </c>
      <c r="AU92" s="213" t="s">
        <v>75</v>
      </c>
      <c r="AY92" s="212" t="s">
        <v>221</v>
      </c>
      <c r="BK92" s="214">
        <f>SUM(BK93:BK109)</f>
        <v>0</v>
      </c>
    </row>
    <row r="93" spans="2:65" s="1" customFormat="1" ht="56.25" customHeight="1">
      <c r="B93" s="39"/>
      <c r="C93" s="217" t="s">
        <v>271</v>
      </c>
      <c r="D93" s="217" t="s">
        <v>223</v>
      </c>
      <c r="E93" s="218" t="s">
        <v>2945</v>
      </c>
      <c r="F93" s="219" t="s">
        <v>2946</v>
      </c>
      <c r="G93" s="220" t="s">
        <v>1266</v>
      </c>
      <c r="H93" s="221">
        <v>1</v>
      </c>
      <c r="I93" s="222"/>
      <c r="J93" s="223">
        <f>ROUND(I93*H93,2)</f>
        <v>0</v>
      </c>
      <c r="K93" s="219" t="s">
        <v>365</v>
      </c>
      <c r="L93" s="44"/>
      <c r="M93" s="224" t="s">
        <v>21</v>
      </c>
      <c r="N93" s="225" t="s">
        <v>46</v>
      </c>
      <c r="O93" s="80"/>
      <c r="P93" s="226">
        <f>O93*H93</f>
        <v>0</v>
      </c>
      <c r="Q93" s="226">
        <v>0</v>
      </c>
      <c r="R93" s="226">
        <f>Q93*H93</f>
        <v>0</v>
      </c>
      <c r="S93" s="226">
        <v>0</v>
      </c>
      <c r="T93" s="227">
        <f>S93*H93</f>
        <v>0</v>
      </c>
      <c r="AR93" s="18" t="s">
        <v>228</v>
      </c>
      <c r="AT93" s="18" t="s">
        <v>223</v>
      </c>
      <c r="AU93" s="18" t="s">
        <v>82</v>
      </c>
      <c r="AY93" s="18" t="s">
        <v>221</v>
      </c>
      <c r="BE93" s="228">
        <f>IF(N93="základní",J93,0)</f>
        <v>0</v>
      </c>
      <c r="BF93" s="228">
        <f>IF(N93="snížená",J93,0)</f>
        <v>0</v>
      </c>
      <c r="BG93" s="228">
        <f>IF(N93="zákl. přenesená",J93,0)</f>
        <v>0</v>
      </c>
      <c r="BH93" s="228">
        <f>IF(N93="sníž. přenesená",J93,0)</f>
        <v>0</v>
      </c>
      <c r="BI93" s="228">
        <f>IF(N93="nulová",J93,0)</f>
        <v>0</v>
      </c>
      <c r="BJ93" s="18" t="s">
        <v>82</v>
      </c>
      <c r="BK93" s="228">
        <f>ROUND(I93*H93,2)</f>
        <v>0</v>
      </c>
      <c r="BL93" s="18" t="s">
        <v>228</v>
      </c>
      <c r="BM93" s="18" t="s">
        <v>305</v>
      </c>
    </row>
    <row r="94" spans="2:65" s="1" customFormat="1" ht="33.75" customHeight="1">
      <c r="B94" s="39"/>
      <c r="C94" s="217" t="s">
        <v>276</v>
      </c>
      <c r="D94" s="217" t="s">
        <v>223</v>
      </c>
      <c r="E94" s="218" t="s">
        <v>2947</v>
      </c>
      <c r="F94" s="219" t="s">
        <v>2948</v>
      </c>
      <c r="G94" s="220" t="s">
        <v>1266</v>
      </c>
      <c r="H94" s="221">
        <v>1</v>
      </c>
      <c r="I94" s="222"/>
      <c r="J94" s="223">
        <f>ROUND(I94*H94,2)</f>
        <v>0</v>
      </c>
      <c r="K94" s="219" t="s">
        <v>365</v>
      </c>
      <c r="L94" s="44"/>
      <c r="M94" s="224" t="s">
        <v>21</v>
      </c>
      <c r="N94" s="225" t="s">
        <v>46</v>
      </c>
      <c r="O94" s="80"/>
      <c r="P94" s="226">
        <f>O94*H94</f>
        <v>0</v>
      </c>
      <c r="Q94" s="226">
        <v>0</v>
      </c>
      <c r="R94" s="226">
        <f>Q94*H94</f>
        <v>0</v>
      </c>
      <c r="S94" s="226">
        <v>0</v>
      </c>
      <c r="T94" s="227">
        <f>S94*H94</f>
        <v>0</v>
      </c>
      <c r="AR94" s="18" t="s">
        <v>228</v>
      </c>
      <c r="AT94" s="18" t="s">
        <v>223</v>
      </c>
      <c r="AU94" s="18" t="s">
        <v>82</v>
      </c>
      <c r="AY94" s="18" t="s">
        <v>221</v>
      </c>
      <c r="BE94" s="228">
        <f>IF(N94="základní",J94,0)</f>
        <v>0</v>
      </c>
      <c r="BF94" s="228">
        <f>IF(N94="snížená",J94,0)</f>
        <v>0</v>
      </c>
      <c r="BG94" s="228">
        <f>IF(N94="zákl. přenesená",J94,0)</f>
        <v>0</v>
      </c>
      <c r="BH94" s="228">
        <f>IF(N94="sníž. přenesená",J94,0)</f>
        <v>0</v>
      </c>
      <c r="BI94" s="228">
        <f>IF(N94="nulová",J94,0)</f>
        <v>0</v>
      </c>
      <c r="BJ94" s="18" t="s">
        <v>82</v>
      </c>
      <c r="BK94" s="228">
        <f>ROUND(I94*H94,2)</f>
        <v>0</v>
      </c>
      <c r="BL94" s="18" t="s">
        <v>228</v>
      </c>
      <c r="BM94" s="18" t="s">
        <v>333</v>
      </c>
    </row>
    <row r="95" spans="2:65" s="1" customFormat="1" ht="16.5" customHeight="1">
      <c r="B95" s="39"/>
      <c r="C95" s="217" t="s">
        <v>282</v>
      </c>
      <c r="D95" s="217" t="s">
        <v>223</v>
      </c>
      <c r="E95" s="218" t="s">
        <v>2949</v>
      </c>
      <c r="F95" s="219" t="s">
        <v>2950</v>
      </c>
      <c r="G95" s="220" t="s">
        <v>1266</v>
      </c>
      <c r="H95" s="221">
        <v>1</v>
      </c>
      <c r="I95" s="222"/>
      <c r="J95" s="223">
        <f>ROUND(I95*H95,2)</f>
        <v>0</v>
      </c>
      <c r="K95" s="219" t="s">
        <v>365</v>
      </c>
      <c r="L95" s="44"/>
      <c r="M95" s="224" t="s">
        <v>21</v>
      </c>
      <c r="N95" s="225" t="s">
        <v>46</v>
      </c>
      <c r="O95" s="80"/>
      <c r="P95" s="226">
        <f>O95*H95</f>
        <v>0</v>
      </c>
      <c r="Q95" s="226">
        <v>0</v>
      </c>
      <c r="R95" s="226">
        <f>Q95*H95</f>
        <v>0</v>
      </c>
      <c r="S95" s="226">
        <v>0</v>
      </c>
      <c r="T95" s="227">
        <f>S95*H95</f>
        <v>0</v>
      </c>
      <c r="AR95" s="18" t="s">
        <v>228</v>
      </c>
      <c r="AT95" s="18" t="s">
        <v>223</v>
      </c>
      <c r="AU95" s="18" t="s">
        <v>82</v>
      </c>
      <c r="AY95" s="18" t="s">
        <v>221</v>
      </c>
      <c r="BE95" s="228">
        <f>IF(N95="základní",J95,0)</f>
        <v>0</v>
      </c>
      <c r="BF95" s="228">
        <f>IF(N95="snížená",J95,0)</f>
        <v>0</v>
      </c>
      <c r="BG95" s="228">
        <f>IF(N95="zákl. přenesená",J95,0)</f>
        <v>0</v>
      </c>
      <c r="BH95" s="228">
        <f>IF(N95="sníž. přenesená",J95,0)</f>
        <v>0</v>
      </c>
      <c r="BI95" s="228">
        <f>IF(N95="nulová",J95,0)</f>
        <v>0</v>
      </c>
      <c r="BJ95" s="18" t="s">
        <v>82</v>
      </c>
      <c r="BK95" s="228">
        <f>ROUND(I95*H95,2)</f>
        <v>0</v>
      </c>
      <c r="BL95" s="18" t="s">
        <v>228</v>
      </c>
      <c r="BM95" s="18" t="s">
        <v>350</v>
      </c>
    </row>
    <row r="96" spans="2:65" s="1" customFormat="1" ht="16.5" customHeight="1">
      <c r="B96" s="39"/>
      <c r="C96" s="217" t="s">
        <v>287</v>
      </c>
      <c r="D96" s="217" t="s">
        <v>223</v>
      </c>
      <c r="E96" s="218" t="s">
        <v>2951</v>
      </c>
      <c r="F96" s="219" t="s">
        <v>2952</v>
      </c>
      <c r="G96" s="220" t="s">
        <v>1266</v>
      </c>
      <c r="H96" s="221">
        <v>1</v>
      </c>
      <c r="I96" s="222"/>
      <c r="J96" s="223">
        <f>ROUND(I96*H96,2)</f>
        <v>0</v>
      </c>
      <c r="K96" s="219" t="s">
        <v>365</v>
      </c>
      <c r="L96" s="44"/>
      <c r="M96" s="224" t="s">
        <v>21</v>
      </c>
      <c r="N96" s="225" t="s">
        <v>46</v>
      </c>
      <c r="O96" s="80"/>
      <c r="P96" s="226">
        <f>O96*H96</f>
        <v>0</v>
      </c>
      <c r="Q96" s="226">
        <v>0</v>
      </c>
      <c r="R96" s="226">
        <f>Q96*H96</f>
        <v>0</v>
      </c>
      <c r="S96" s="226">
        <v>0</v>
      </c>
      <c r="T96" s="227">
        <f>S96*H96</f>
        <v>0</v>
      </c>
      <c r="AR96" s="18" t="s">
        <v>228</v>
      </c>
      <c r="AT96" s="18" t="s">
        <v>223</v>
      </c>
      <c r="AU96" s="18" t="s">
        <v>82</v>
      </c>
      <c r="AY96" s="18" t="s">
        <v>221</v>
      </c>
      <c r="BE96" s="228">
        <f>IF(N96="základní",J96,0)</f>
        <v>0</v>
      </c>
      <c r="BF96" s="228">
        <f>IF(N96="snížená",J96,0)</f>
        <v>0</v>
      </c>
      <c r="BG96" s="228">
        <f>IF(N96="zákl. přenesená",J96,0)</f>
        <v>0</v>
      </c>
      <c r="BH96" s="228">
        <f>IF(N96="sníž. přenesená",J96,0)</f>
        <v>0</v>
      </c>
      <c r="BI96" s="228">
        <f>IF(N96="nulová",J96,0)</f>
        <v>0</v>
      </c>
      <c r="BJ96" s="18" t="s">
        <v>82</v>
      </c>
      <c r="BK96" s="228">
        <f>ROUND(I96*H96,2)</f>
        <v>0</v>
      </c>
      <c r="BL96" s="18" t="s">
        <v>228</v>
      </c>
      <c r="BM96" s="18" t="s">
        <v>362</v>
      </c>
    </row>
    <row r="97" spans="2:65" s="1" customFormat="1" ht="16.5" customHeight="1">
      <c r="B97" s="39"/>
      <c r="C97" s="217" t="s">
        <v>292</v>
      </c>
      <c r="D97" s="217" t="s">
        <v>223</v>
      </c>
      <c r="E97" s="218" t="s">
        <v>2953</v>
      </c>
      <c r="F97" s="219" t="s">
        <v>2954</v>
      </c>
      <c r="G97" s="220" t="s">
        <v>1266</v>
      </c>
      <c r="H97" s="221">
        <v>1</v>
      </c>
      <c r="I97" s="222"/>
      <c r="J97" s="223">
        <f>ROUND(I97*H97,2)</f>
        <v>0</v>
      </c>
      <c r="K97" s="219" t="s">
        <v>365</v>
      </c>
      <c r="L97" s="44"/>
      <c r="M97" s="224" t="s">
        <v>21</v>
      </c>
      <c r="N97" s="225" t="s">
        <v>46</v>
      </c>
      <c r="O97" s="80"/>
      <c r="P97" s="226">
        <f>O97*H97</f>
        <v>0</v>
      </c>
      <c r="Q97" s="226">
        <v>0</v>
      </c>
      <c r="R97" s="226">
        <f>Q97*H97</f>
        <v>0</v>
      </c>
      <c r="S97" s="226">
        <v>0</v>
      </c>
      <c r="T97" s="227">
        <f>S97*H97</f>
        <v>0</v>
      </c>
      <c r="AR97" s="18" t="s">
        <v>228</v>
      </c>
      <c r="AT97" s="18" t="s">
        <v>223</v>
      </c>
      <c r="AU97" s="18" t="s">
        <v>82</v>
      </c>
      <c r="AY97" s="18" t="s">
        <v>221</v>
      </c>
      <c r="BE97" s="228">
        <f>IF(N97="základní",J97,0)</f>
        <v>0</v>
      </c>
      <c r="BF97" s="228">
        <f>IF(N97="snížená",J97,0)</f>
        <v>0</v>
      </c>
      <c r="BG97" s="228">
        <f>IF(N97="zákl. přenesená",J97,0)</f>
        <v>0</v>
      </c>
      <c r="BH97" s="228">
        <f>IF(N97="sníž. přenesená",J97,0)</f>
        <v>0</v>
      </c>
      <c r="BI97" s="228">
        <f>IF(N97="nulová",J97,0)</f>
        <v>0</v>
      </c>
      <c r="BJ97" s="18" t="s">
        <v>82</v>
      </c>
      <c r="BK97" s="228">
        <f>ROUND(I97*H97,2)</f>
        <v>0</v>
      </c>
      <c r="BL97" s="18" t="s">
        <v>228</v>
      </c>
      <c r="BM97" s="18" t="s">
        <v>383</v>
      </c>
    </row>
    <row r="98" spans="2:65" s="1" customFormat="1" ht="16.5" customHeight="1">
      <c r="B98" s="39"/>
      <c r="C98" s="217" t="s">
        <v>299</v>
      </c>
      <c r="D98" s="217" t="s">
        <v>223</v>
      </c>
      <c r="E98" s="218" t="s">
        <v>2955</v>
      </c>
      <c r="F98" s="219" t="s">
        <v>2956</v>
      </c>
      <c r="G98" s="220" t="s">
        <v>1266</v>
      </c>
      <c r="H98" s="221">
        <v>1</v>
      </c>
      <c r="I98" s="222"/>
      <c r="J98" s="223">
        <f>ROUND(I98*H98,2)</f>
        <v>0</v>
      </c>
      <c r="K98" s="219" t="s">
        <v>365</v>
      </c>
      <c r="L98" s="44"/>
      <c r="M98" s="224" t="s">
        <v>21</v>
      </c>
      <c r="N98" s="225" t="s">
        <v>46</v>
      </c>
      <c r="O98" s="80"/>
      <c r="P98" s="226">
        <f>O98*H98</f>
        <v>0</v>
      </c>
      <c r="Q98" s="226">
        <v>0</v>
      </c>
      <c r="R98" s="226">
        <f>Q98*H98</f>
        <v>0</v>
      </c>
      <c r="S98" s="226">
        <v>0</v>
      </c>
      <c r="T98" s="227">
        <f>S98*H98</f>
        <v>0</v>
      </c>
      <c r="AR98" s="18" t="s">
        <v>228</v>
      </c>
      <c r="AT98" s="18" t="s">
        <v>223</v>
      </c>
      <c r="AU98" s="18" t="s">
        <v>82</v>
      </c>
      <c r="AY98" s="18" t="s">
        <v>221</v>
      </c>
      <c r="BE98" s="228">
        <f>IF(N98="základní",J98,0)</f>
        <v>0</v>
      </c>
      <c r="BF98" s="228">
        <f>IF(N98="snížená",J98,0)</f>
        <v>0</v>
      </c>
      <c r="BG98" s="228">
        <f>IF(N98="zákl. přenesená",J98,0)</f>
        <v>0</v>
      </c>
      <c r="BH98" s="228">
        <f>IF(N98="sníž. přenesená",J98,0)</f>
        <v>0</v>
      </c>
      <c r="BI98" s="228">
        <f>IF(N98="nulová",J98,0)</f>
        <v>0</v>
      </c>
      <c r="BJ98" s="18" t="s">
        <v>82</v>
      </c>
      <c r="BK98" s="228">
        <f>ROUND(I98*H98,2)</f>
        <v>0</v>
      </c>
      <c r="BL98" s="18" t="s">
        <v>228</v>
      </c>
      <c r="BM98" s="18" t="s">
        <v>399</v>
      </c>
    </row>
    <row r="99" spans="2:65" s="1" customFormat="1" ht="16.5" customHeight="1">
      <c r="B99" s="39"/>
      <c r="C99" s="217" t="s">
        <v>305</v>
      </c>
      <c r="D99" s="217" t="s">
        <v>223</v>
      </c>
      <c r="E99" s="218" t="s">
        <v>2957</v>
      </c>
      <c r="F99" s="219" t="s">
        <v>2958</v>
      </c>
      <c r="G99" s="220" t="s">
        <v>358</v>
      </c>
      <c r="H99" s="221">
        <v>1</v>
      </c>
      <c r="I99" s="222"/>
      <c r="J99" s="223">
        <f>ROUND(I99*H99,2)</f>
        <v>0</v>
      </c>
      <c r="K99" s="219" t="s">
        <v>365</v>
      </c>
      <c r="L99" s="44"/>
      <c r="M99" s="224" t="s">
        <v>21</v>
      </c>
      <c r="N99" s="225" t="s">
        <v>46</v>
      </c>
      <c r="O99" s="80"/>
      <c r="P99" s="226">
        <f>O99*H99</f>
        <v>0</v>
      </c>
      <c r="Q99" s="226">
        <v>0</v>
      </c>
      <c r="R99" s="226">
        <f>Q99*H99</f>
        <v>0</v>
      </c>
      <c r="S99" s="226">
        <v>0</v>
      </c>
      <c r="T99" s="227">
        <f>S99*H99</f>
        <v>0</v>
      </c>
      <c r="AR99" s="18" t="s">
        <v>228</v>
      </c>
      <c r="AT99" s="18" t="s">
        <v>223</v>
      </c>
      <c r="AU99" s="18" t="s">
        <v>82</v>
      </c>
      <c r="AY99" s="18" t="s">
        <v>221</v>
      </c>
      <c r="BE99" s="228">
        <f>IF(N99="základní",J99,0)</f>
        <v>0</v>
      </c>
      <c r="BF99" s="228">
        <f>IF(N99="snížená",J99,0)</f>
        <v>0</v>
      </c>
      <c r="BG99" s="228">
        <f>IF(N99="zákl. přenesená",J99,0)</f>
        <v>0</v>
      </c>
      <c r="BH99" s="228">
        <f>IF(N99="sníž. přenesená",J99,0)</f>
        <v>0</v>
      </c>
      <c r="BI99" s="228">
        <f>IF(N99="nulová",J99,0)</f>
        <v>0</v>
      </c>
      <c r="BJ99" s="18" t="s">
        <v>82</v>
      </c>
      <c r="BK99" s="228">
        <f>ROUND(I99*H99,2)</f>
        <v>0</v>
      </c>
      <c r="BL99" s="18" t="s">
        <v>228</v>
      </c>
      <c r="BM99" s="18" t="s">
        <v>418</v>
      </c>
    </row>
    <row r="100" spans="2:65" s="1" customFormat="1" ht="16.5" customHeight="1">
      <c r="B100" s="39"/>
      <c r="C100" s="275" t="s">
        <v>326</v>
      </c>
      <c r="D100" s="275" t="s">
        <v>426</v>
      </c>
      <c r="E100" s="276" t="s">
        <v>82</v>
      </c>
      <c r="F100" s="277" t="s">
        <v>2959</v>
      </c>
      <c r="G100" s="278" t="s">
        <v>1266</v>
      </c>
      <c r="H100" s="279">
        <v>1</v>
      </c>
      <c r="I100" s="280"/>
      <c r="J100" s="281">
        <f>ROUND(I100*H100,2)</f>
        <v>0</v>
      </c>
      <c r="K100" s="277" t="s">
        <v>365</v>
      </c>
      <c r="L100" s="282"/>
      <c r="M100" s="283" t="s">
        <v>21</v>
      </c>
      <c r="N100" s="284" t="s">
        <v>46</v>
      </c>
      <c r="O100" s="80"/>
      <c r="P100" s="226">
        <f>O100*H100</f>
        <v>0</v>
      </c>
      <c r="Q100" s="226">
        <v>0</v>
      </c>
      <c r="R100" s="226">
        <f>Q100*H100</f>
        <v>0</v>
      </c>
      <c r="S100" s="226">
        <v>0</v>
      </c>
      <c r="T100" s="227">
        <f>S100*H100</f>
        <v>0</v>
      </c>
      <c r="AR100" s="18" t="s">
        <v>282</v>
      </c>
      <c r="AT100" s="18" t="s">
        <v>426</v>
      </c>
      <c r="AU100" s="18" t="s">
        <v>82</v>
      </c>
      <c r="AY100" s="18" t="s">
        <v>221</v>
      </c>
      <c r="BE100" s="228">
        <f>IF(N100="základní",J100,0)</f>
        <v>0</v>
      </c>
      <c r="BF100" s="228">
        <f>IF(N100="snížená",J100,0)</f>
        <v>0</v>
      </c>
      <c r="BG100" s="228">
        <f>IF(N100="zákl. přenesená",J100,0)</f>
        <v>0</v>
      </c>
      <c r="BH100" s="228">
        <f>IF(N100="sníž. přenesená",J100,0)</f>
        <v>0</v>
      </c>
      <c r="BI100" s="228">
        <f>IF(N100="nulová",J100,0)</f>
        <v>0</v>
      </c>
      <c r="BJ100" s="18" t="s">
        <v>82</v>
      </c>
      <c r="BK100" s="228">
        <f>ROUND(I100*H100,2)</f>
        <v>0</v>
      </c>
      <c r="BL100" s="18" t="s">
        <v>228</v>
      </c>
      <c r="BM100" s="18" t="s">
        <v>430</v>
      </c>
    </row>
    <row r="101" spans="2:65" s="1" customFormat="1" ht="16.5" customHeight="1">
      <c r="B101" s="39"/>
      <c r="C101" s="275" t="s">
        <v>333</v>
      </c>
      <c r="D101" s="275" t="s">
        <v>426</v>
      </c>
      <c r="E101" s="276" t="s">
        <v>2960</v>
      </c>
      <c r="F101" s="277" t="s">
        <v>2961</v>
      </c>
      <c r="G101" s="278" t="s">
        <v>21</v>
      </c>
      <c r="H101" s="279">
        <v>1</v>
      </c>
      <c r="I101" s="280"/>
      <c r="J101" s="281">
        <f>ROUND(I101*H101,2)</f>
        <v>0</v>
      </c>
      <c r="K101" s="277" t="s">
        <v>365</v>
      </c>
      <c r="L101" s="282"/>
      <c r="M101" s="283" t="s">
        <v>21</v>
      </c>
      <c r="N101" s="284" t="s">
        <v>46</v>
      </c>
      <c r="O101" s="80"/>
      <c r="P101" s="226">
        <f>O101*H101</f>
        <v>0</v>
      </c>
      <c r="Q101" s="226">
        <v>0</v>
      </c>
      <c r="R101" s="226">
        <f>Q101*H101</f>
        <v>0</v>
      </c>
      <c r="S101" s="226">
        <v>0</v>
      </c>
      <c r="T101" s="227">
        <f>S101*H101</f>
        <v>0</v>
      </c>
      <c r="AR101" s="18" t="s">
        <v>282</v>
      </c>
      <c r="AT101" s="18" t="s">
        <v>426</v>
      </c>
      <c r="AU101" s="18" t="s">
        <v>82</v>
      </c>
      <c r="AY101" s="18" t="s">
        <v>221</v>
      </c>
      <c r="BE101" s="228">
        <f>IF(N101="základní",J101,0)</f>
        <v>0</v>
      </c>
      <c r="BF101" s="228">
        <f>IF(N101="snížená",J101,0)</f>
        <v>0</v>
      </c>
      <c r="BG101" s="228">
        <f>IF(N101="zákl. přenesená",J101,0)</f>
        <v>0</v>
      </c>
      <c r="BH101" s="228">
        <f>IF(N101="sníž. přenesená",J101,0)</f>
        <v>0</v>
      </c>
      <c r="BI101" s="228">
        <f>IF(N101="nulová",J101,0)</f>
        <v>0</v>
      </c>
      <c r="BJ101" s="18" t="s">
        <v>82</v>
      </c>
      <c r="BK101" s="228">
        <f>ROUND(I101*H101,2)</f>
        <v>0</v>
      </c>
      <c r="BL101" s="18" t="s">
        <v>228</v>
      </c>
      <c r="BM101" s="18" t="s">
        <v>440</v>
      </c>
    </row>
    <row r="102" spans="2:65" s="1" customFormat="1" ht="16.5" customHeight="1">
      <c r="B102" s="39"/>
      <c r="C102" s="275" t="s">
        <v>8</v>
      </c>
      <c r="D102" s="275" t="s">
        <v>426</v>
      </c>
      <c r="E102" s="276" t="s">
        <v>84</v>
      </c>
      <c r="F102" s="277" t="s">
        <v>2962</v>
      </c>
      <c r="G102" s="278" t="s">
        <v>226</v>
      </c>
      <c r="H102" s="279">
        <v>0.1</v>
      </c>
      <c r="I102" s="280"/>
      <c r="J102" s="281">
        <f>ROUND(I102*H102,2)</f>
        <v>0</v>
      </c>
      <c r="K102" s="277" t="s">
        <v>365</v>
      </c>
      <c r="L102" s="282"/>
      <c r="M102" s="283" t="s">
        <v>21</v>
      </c>
      <c r="N102" s="284" t="s">
        <v>46</v>
      </c>
      <c r="O102" s="80"/>
      <c r="P102" s="226">
        <f>O102*H102</f>
        <v>0</v>
      </c>
      <c r="Q102" s="226">
        <v>0</v>
      </c>
      <c r="R102" s="226">
        <f>Q102*H102</f>
        <v>0</v>
      </c>
      <c r="S102" s="226">
        <v>0</v>
      </c>
      <c r="T102" s="227">
        <f>S102*H102</f>
        <v>0</v>
      </c>
      <c r="AR102" s="18" t="s">
        <v>282</v>
      </c>
      <c r="AT102" s="18" t="s">
        <v>426</v>
      </c>
      <c r="AU102" s="18" t="s">
        <v>82</v>
      </c>
      <c r="AY102" s="18" t="s">
        <v>221</v>
      </c>
      <c r="BE102" s="228">
        <f>IF(N102="základní",J102,0)</f>
        <v>0</v>
      </c>
      <c r="BF102" s="228">
        <f>IF(N102="snížená",J102,0)</f>
        <v>0</v>
      </c>
      <c r="BG102" s="228">
        <f>IF(N102="zákl. přenesená",J102,0)</f>
        <v>0</v>
      </c>
      <c r="BH102" s="228">
        <f>IF(N102="sníž. přenesená",J102,0)</f>
        <v>0</v>
      </c>
      <c r="BI102" s="228">
        <f>IF(N102="nulová",J102,0)</f>
        <v>0</v>
      </c>
      <c r="BJ102" s="18" t="s">
        <v>82</v>
      </c>
      <c r="BK102" s="228">
        <f>ROUND(I102*H102,2)</f>
        <v>0</v>
      </c>
      <c r="BL102" s="18" t="s">
        <v>228</v>
      </c>
      <c r="BM102" s="18" t="s">
        <v>450</v>
      </c>
    </row>
    <row r="103" spans="2:65" s="1" customFormat="1" ht="22.5" customHeight="1">
      <c r="B103" s="39"/>
      <c r="C103" s="275" t="s">
        <v>350</v>
      </c>
      <c r="D103" s="275" t="s">
        <v>426</v>
      </c>
      <c r="E103" s="276" t="s">
        <v>101</v>
      </c>
      <c r="F103" s="277" t="s">
        <v>2963</v>
      </c>
      <c r="G103" s="278" t="s">
        <v>358</v>
      </c>
      <c r="H103" s="279">
        <v>1.2</v>
      </c>
      <c r="I103" s="280"/>
      <c r="J103" s="281">
        <f>ROUND(I103*H103,2)</f>
        <v>0</v>
      </c>
      <c r="K103" s="277" t="s">
        <v>365</v>
      </c>
      <c r="L103" s="282"/>
      <c r="M103" s="283" t="s">
        <v>21</v>
      </c>
      <c r="N103" s="284" t="s">
        <v>46</v>
      </c>
      <c r="O103" s="80"/>
      <c r="P103" s="226">
        <f>O103*H103</f>
        <v>0</v>
      </c>
      <c r="Q103" s="226">
        <v>0</v>
      </c>
      <c r="R103" s="226">
        <f>Q103*H103</f>
        <v>0</v>
      </c>
      <c r="S103" s="226">
        <v>0</v>
      </c>
      <c r="T103" s="227">
        <f>S103*H103</f>
        <v>0</v>
      </c>
      <c r="AR103" s="18" t="s">
        <v>282</v>
      </c>
      <c r="AT103" s="18" t="s">
        <v>426</v>
      </c>
      <c r="AU103" s="18" t="s">
        <v>82</v>
      </c>
      <c r="AY103" s="18" t="s">
        <v>221</v>
      </c>
      <c r="BE103" s="228">
        <f>IF(N103="základní",J103,0)</f>
        <v>0</v>
      </c>
      <c r="BF103" s="228">
        <f>IF(N103="snížená",J103,0)</f>
        <v>0</v>
      </c>
      <c r="BG103" s="228">
        <f>IF(N103="zákl. přenesená",J103,0)</f>
        <v>0</v>
      </c>
      <c r="BH103" s="228">
        <f>IF(N103="sníž. přenesená",J103,0)</f>
        <v>0</v>
      </c>
      <c r="BI103" s="228">
        <f>IF(N103="nulová",J103,0)</f>
        <v>0</v>
      </c>
      <c r="BJ103" s="18" t="s">
        <v>82</v>
      </c>
      <c r="BK103" s="228">
        <f>ROUND(I103*H103,2)</f>
        <v>0</v>
      </c>
      <c r="BL103" s="18" t="s">
        <v>228</v>
      </c>
      <c r="BM103" s="18" t="s">
        <v>460</v>
      </c>
    </row>
    <row r="104" spans="2:65" s="1" customFormat="1" ht="22.5" customHeight="1">
      <c r="B104" s="39"/>
      <c r="C104" s="275" t="s">
        <v>355</v>
      </c>
      <c r="D104" s="275" t="s">
        <v>426</v>
      </c>
      <c r="E104" s="276" t="s">
        <v>228</v>
      </c>
      <c r="F104" s="277" t="s">
        <v>2964</v>
      </c>
      <c r="G104" s="278" t="s">
        <v>1266</v>
      </c>
      <c r="H104" s="279">
        <v>8</v>
      </c>
      <c r="I104" s="280"/>
      <c r="J104" s="281">
        <f>ROUND(I104*H104,2)</f>
        <v>0</v>
      </c>
      <c r="K104" s="277" t="s">
        <v>365</v>
      </c>
      <c r="L104" s="282"/>
      <c r="M104" s="283" t="s">
        <v>21</v>
      </c>
      <c r="N104" s="284" t="s">
        <v>46</v>
      </c>
      <c r="O104" s="80"/>
      <c r="P104" s="226">
        <f>O104*H104</f>
        <v>0</v>
      </c>
      <c r="Q104" s="226">
        <v>0</v>
      </c>
      <c r="R104" s="226">
        <f>Q104*H104</f>
        <v>0</v>
      </c>
      <c r="S104" s="226">
        <v>0</v>
      </c>
      <c r="T104" s="227">
        <f>S104*H104</f>
        <v>0</v>
      </c>
      <c r="AR104" s="18" t="s">
        <v>282</v>
      </c>
      <c r="AT104" s="18" t="s">
        <v>426</v>
      </c>
      <c r="AU104" s="18" t="s">
        <v>82</v>
      </c>
      <c r="AY104" s="18" t="s">
        <v>221</v>
      </c>
      <c r="BE104" s="228">
        <f>IF(N104="základní",J104,0)</f>
        <v>0</v>
      </c>
      <c r="BF104" s="228">
        <f>IF(N104="snížená",J104,0)</f>
        <v>0</v>
      </c>
      <c r="BG104" s="228">
        <f>IF(N104="zákl. přenesená",J104,0)</f>
        <v>0</v>
      </c>
      <c r="BH104" s="228">
        <f>IF(N104="sníž. přenesená",J104,0)</f>
        <v>0</v>
      </c>
      <c r="BI104" s="228">
        <f>IF(N104="nulová",J104,0)</f>
        <v>0</v>
      </c>
      <c r="BJ104" s="18" t="s">
        <v>82</v>
      </c>
      <c r="BK104" s="228">
        <f>ROUND(I104*H104,2)</f>
        <v>0</v>
      </c>
      <c r="BL104" s="18" t="s">
        <v>228</v>
      </c>
      <c r="BM104" s="18" t="s">
        <v>475</v>
      </c>
    </row>
    <row r="105" spans="2:65" s="1" customFormat="1" ht="16.5" customHeight="1">
      <c r="B105" s="39"/>
      <c r="C105" s="275" t="s">
        <v>362</v>
      </c>
      <c r="D105" s="275" t="s">
        <v>426</v>
      </c>
      <c r="E105" s="276" t="s">
        <v>267</v>
      </c>
      <c r="F105" s="277" t="s">
        <v>2965</v>
      </c>
      <c r="G105" s="278" t="s">
        <v>2587</v>
      </c>
      <c r="H105" s="279">
        <v>0.5</v>
      </c>
      <c r="I105" s="280"/>
      <c r="J105" s="281">
        <f>ROUND(I105*H105,2)</f>
        <v>0</v>
      </c>
      <c r="K105" s="277" t="s">
        <v>365</v>
      </c>
      <c r="L105" s="282"/>
      <c r="M105" s="283" t="s">
        <v>21</v>
      </c>
      <c r="N105" s="284" t="s">
        <v>46</v>
      </c>
      <c r="O105" s="80"/>
      <c r="P105" s="226">
        <f>O105*H105</f>
        <v>0</v>
      </c>
      <c r="Q105" s="226">
        <v>0</v>
      </c>
      <c r="R105" s="226">
        <f>Q105*H105</f>
        <v>0</v>
      </c>
      <c r="S105" s="226">
        <v>0</v>
      </c>
      <c r="T105" s="227">
        <f>S105*H105</f>
        <v>0</v>
      </c>
      <c r="AR105" s="18" t="s">
        <v>282</v>
      </c>
      <c r="AT105" s="18" t="s">
        <v>426</v>
      </c>
      <c r="AU105" s="18" t="s">
        <v>82</v>
      </c>
      <c r="AY105" s="18" t="s">
        <v>221</v>
      </c>
      <c r="BE105" s="228">
        <f>IF(N105="základní",J105,0)</f>
        <v>0</v>
      </c>
      <c r="BF105" s="228">
        <f>IF(N105="snížená",J105,0)</f>
        <v>0</v>
      </c>
      <c r="BG105" s="228">
        <f>IF(N105="zákl. přenesená",J105,0)</f>
        <v>0</v>
      </c>
      <c r="BH105" s="228">
        <f>IF(N105="sníž. přenesená",J105,0)</f>
        <v>0</v>
      </c>
      <c r="BI105" s="228">
        <f>IF(N105="nulová",J105,0)</f>
        <v>0</v>
      </c>
      <c r="BJ105" s="18" t="s">
        <v>82</v>
      </c>
      <c r="BK105" s="228">
        <f>ROUND(I105*H105,2)</f>
        <v>0</v>
      </c>
      <c r="BL105" s="18" t="s">
        <v>228</v>
      </c>
      <c r="BM105" s="18" t="s">
        <v>487</v>
      </c>
    </row>
    <row r="106" spans="2:65" s="1" customFormat="1" ht="16.5" customHeight="1">
      <c r="B106" s="39"/>
      <c r="C106" s="275" t="s">
        <v>375</v>
      </c>
      <c r="D106" s="275" t="s">
        <v>426</v>
      </c>
      <c r="E106" s="276" t="s">
        <v>271</v>
      </c>
      <c r="F106" s="277" t="s">
        <v>2966</v>
      </c>
      <c r="G106" s="278" t="s">
        <v>226</v>
      </c>
      <c r="H106" s="279">
        <v>0.1</v>
      </c>
      <c r="I106" s="280"/>
      <c r="J106" s="281">
        <f>ROUND(I106*H106,2)</f>
        <v>0</v>
      </c>
      <c r="K106" s="277" t="s">
        <v>365</v>
      </c>
      <c r="L106" s="282"/>
      <c r="M106" s="283" t="s">
        <v>21</v>
      </c>
      <c r="N106" s="284" t="s">
        <v>46</v>
      </c>
      <c r="O106" s="80"/>
      <c r="P106" s="226">
        <f>O106*H106</f>
        <v>0</v>
      </c>
      <c r="Q106" s="226">
        <v>0</v>
      </c>
      <c r="R106" s="226">
        <f>Q106*H106</f>
        <v>0</v>
      </c>
      <c r="S106" s="226">
        <v>0</v>
      </c>
      <c r="T106" s="227">
        <f>S106*H106</f>
        <v>0</v>
      </c>
      <c r="AR106" s="18" t="s">
        <v>282</v>
      </c>
      <c r="AT106" s="18" t="s">
        <v>426</v>
      </c>
      <c r="AU106" s="18" t="s">
        <v>82</v>
      </c>
      <c r="AY106" s="18" t="s">
        <v>221</v>
      </c>
      <c r="BE106" s="228">
        <f>IF(N106="základní",J106,0)</f>
        <v>0</v>
      </c>
      <c r="BF106" s="228">
        <f>IF(N106="snížená",J106,0)</f>
        <v>0</v>
      </c>
      <c r="BG106" s="228">
        <f>IF(N106="zákl. přenesená",J106,0)</f>
        <v>0</v>
      </c>
      <c r="BH106" s="228">
        <f>IF(N106="sníž. přenesená",J106,0)</f>
        <v>0</v>
      </c>
      <c r="BI106" s="228">
        <f>IF(N106="nulová",J106,0)</f>
        <v>0</v>
      </c>
      <c r="BJ106" s="18" t="s">
        <v>82</v>
      </c>
      <c r="BK106" s="228">
        <f>ROUND(I106*H106,2)</f>
        <v>0</v>
      </c>
      <c r="BL106" s="18" t="s">
        <v>228</v>
      </c>
      <c r="BM106" s="18" t="s">
        <v>496</v>
      </c>
    </row>
    <row r="107" spans="2:65" s="1" customFormat="1" ht="16.5" customHeight="1">
      <c r="B107" s="39"/>
      <c r="C107" s="275" t="s">
        <v>383</v>
      </c>
      <c r="D107" s="275" t="s">
        <v>426</v>
      </c>
      <c r="E107" s="276" t="s">
        <v>276</v>
      </c>
      <c r="F107" s="277" t="s">
        <v>2967</v>
      </c>
      <c r="G107" s="278" t="s">
        <v>1266</v>
      </c>
      <c r="H107" s="279">
        <v>3</v>
      </c>
      <c r="I107" s="280"/>
      <c r="J107" s="281">
        <f>ROUND(I107*H107,2)</f>
        <v>0</v>
      </c>
      <c r="K107" s="277" t="s">
        <v>365</v>
      </c>
      <c r="L107" s="282"/>
      <c r="M107" s="283" t="s">
        <v>21</v>
      </c>
      <c r="N107" s="284" t="s">
        <v>46</v>
      </c>
      <c r="O107" s="80"/>
      <c r="P107" s="226">
        <f>O107*H107</f>
        <v>0</v>
      </c>
      <c r="Q107" s="226">
        <v>0</v>
      </c>
      <c r="R107" s="226">
        <f>Q107*H107</f>
        <v>0</v>
      </c>
      <c r="S107" s="226">
        <v>0</v>
      </c>
      <c r="T107" s="227">
        <f>S107*H107</f>
        <v>0</v>
      </c>
      <c r="AR107" s="18" t="s">
        <v>282</v>
      </c>
      <c r="AT107" s="18" t="s">
        <v>426</v>
      </c>
      <c r="AU107" s="18" t="s">
        <v>82</v>
      </c>
      <c r="AY107" s="18" t="s">
        <v>221</v>
      </c>
      <c r="BE107" s="228">
        <f>IF(N107="základní",J107,0)</f>
        <v>0</v>
      </c>
      <c r="BF107" s="228">
        <f>IF(N107="snížená",J107,0)</f>
        <v>0</v>
      </c>
      <c r="BG107" s="228">
        <f>IF(N107="zákl. přenesená",J107,0)</f>
        <v>0</v>
      </c>
      <c r="BH107" s="228">
        <f>IF(N107="sníž. přenesená",J107,0)</f>
        <v>0</v>
      </c>
      <c r="BI107" s="228">
        <f>IF(N107="nulová",J107,0)</f>
        <v>0</v>
      </c>
      <c r="BJ107" s="18" t="s">
        <v>82</v>
      </c>
      <c r="BK107" s="228">
        <f>ROUND(I107*H107,2)</f>
        <v>0</v>
      </c>
      <c r="BL107" s="18" t="s">
        <v>228</v>
      </c>
      <c r="BM107" s="18" t="s">
        <v>511</v>
      </c>
    </row>
    <row r="108" spans="2:65" s="1" customFormat="1" ht="16.5" customHeight="1">
      <c r="B108" s="39"/>
      <c r="C108" s="275" t="s">
        <v>7</v>
      </c>
      <c r="D108" s="275" t="s">
        <v>426</v>
      </c>
      <c r="E108" s="276" t="s">
        <v>282</v>
      </c>
      <c r="F108" s="277" t="s">
        <v>2968</v>
      </c>
      <c r="G108" s="278" t="s">
        <v>1266</v>
      </c>
      <c r="H108" s="279">
        <v>9</v>
      </c>
      <c r="I108" s="280"/>
      <c r="J108" s="281">
        <f>ROUND(I108*H108,2)</f>
        <v>0</v>
      </c>
      <c r="K108" s="277" t="s">
        <v>365</v>
      </c>
      <c r="L108" s="282"/>
      <c r="M108" s="283" t="s">
        <v>21</v>
      </c>
      <c r="N108" s="284" t="s">
        <v>46</v>
      </c>
      <c r="O108" s="80"/>
      <c r="P108" s="226">
        <f>O108*H108</f>
        <v>0</v>
      </c>
      <c r="Q108" s="226">
        <v>0</v>
      </c>
      <c r="R108" s="226">
        <f>Q108*H108</f>
        <v>0</v>
      </c>
      <c r="S108" s="226">
        <v>0</v>
      </c>
      <c r="T108" s="227">
        <f>S108*H108</f>
        <v>0</v>
      </c>
      <c r="AR108" s="18" t="s">
        <v>282</v>
      </c>
      <c r="AT108" s="18" t="s">
        <v>426</v>
      </c>
      <c r="AU108" s="18" t="s">
        <v>82</v>
      </c>
      <c r="AY108" s="18" t="s">
        <v>221</v>
      </c>
      <c r="BE108" s="228">
        <f>IF(N108="základní",J108,0)</f>
        <v>0</v>
      </c>
      <c r="BF108" s="228">
        <f>IF(N108="snížená",J108,0)</f>
        <v>0</v>
      </c>
      <c r="BG108" s="228">
        <f>IF(N108="zákl. přenesená",J108,0)</f>
        <v>0</v>
      </c>
      <c r="BH108" s="228">
        <f>IF(N108="sníž. přenesená",J108,0)</f>
        <v>0</v>
      </c>
      <c r="BI108" s="228">
        <f>IF(N108="nulová",J108,0)</f>
        <v>0</v>
      </c>
      <c r="BJ108" s="18" t="s">
        <v>82</v>
      </c>
      <c r="BK108" s="228">
        <f>ROUND(I108*H108,2)</f>
        <v>0</v>
      </c>
      <c r="BL108" s="18" t="s">
        <v>228</v>
      </c>
      <c r="BM108" s="18" t="s">
        <v>521</v>
      </c>
    </row>
    <row r="109" spans="2:65" s="1" customFormat="1" ht="16.5" customHeight="1">
      <c r="B109" s="39"/>
      <c r="C109" s="275" t="s">
        <v>399</v>
      </c>
      <c r="D109" s="275" t="s">
        <v>426</v>
      </c>
      <c r="E109" s="276" t="s">
        <v>287</v>
      </c>
      <c r="F109" s="277" t="s">
        <v>2969</v>
      </c>
      <c r="G109" s="278" t="s">
        <v>730</v>
      </c>
      <c r="H109" s="279">
        <v>3</v>
      </c>
      <c r="I109" s="280"/>
      <c r="J109" s="281">
        <f>ROUND(I109*H109,2)</f>
        <v>0</v>
      </c>
      <c r="K109" s="277" t="s">
        <v>365</v>
      </c>
      <c r="L109" s="282"/>
      <c r="M109" s="283" t="s">
        <v>21</v>
      </c>
      <c r="N109" s="284" t="s">
        <v>46</v>
      </c>
      <c r="O109" s="80"/>
      <c r="P109" s="226">
        <f>O109*H109</f>
        <v>0</v>
      </c>
      <c r="Q109" s="226">
        <v>0</v>
      </c>
      <c r="R109" s="226">
        <f>Q109*H109</f>
        <v>0</v>
      </c>
      <c r="S109" s="226">
        <v>0</v>
      </c>
      <c r="T109" s="227">
        <f>S109*H109</f>
        <v>0</v>
      </c>
      <c r="AR109" s="18" t="s">
        <v>282</v>
      </c>
      <c r="AT109" s="18" t="s">
        <v>426</v>
      </c>
      <c r="AU109" s="18" t="s">
        <v>82</v>
      </c>
      <c r="AY109" s="18" t="s">
        <v>221</v>
      </c>
      <c r="BE109" s="228">
        <f>IF(N109="základní",J109,0)</f>
        <v>0</v>
      </c>
      <c r="BF109" s="228">
        <f>IF(N109="snížená",J109,0)</f>
        <v>0</v>
      </c>
      <c r="BG109" s="228">
        <f>IF(N109="zákl. přenesená",J109,0)</f>
        <v>0</v>
      </c>
      <c r="BH109" s="228">
        <f>IF(N109="sníž. přenesená",J109,0)</f>
        <v>0</v>
      </c>
      <c r="BI109" s="228">
        <f>IF(N109="nulová",J109,0)</f>
        <v>0</v>
      </c>
      <c r="BJ109" s="18" t="s">
        <v>82</v>
      </c>
      <c r="BK109" s="228">
        <f>ROUND(I109*H109,2)</f>
        <v>0</v>
      </c>
      <c r="BL109" s="18" t="s">
        <v>228</v>
      </c>
      <c r="BM109" s="18" t="s">
        <v>535</v>
      </c>
    </row>
    <row r="110" spans="2:63" s="11" customFormat="1" ht="25.9" customHeight="1">
      <c r="B110" s="201"/>
      <c r="C110" s="202"/>
      <c r="D110" s="203" t="s">
        <v>74</v>
      </c>
      <c r="E110" s="204" t="s">
        <v>2970</v>
      </c>
      <c r="F110" s="204" t="s">
        <v>2971</v>
      </c>
      <c r="G110" s="202"/>
      <c r="H110" s="202"/>
      <c r="I110" s="205"/>
      <c r="J110" s="206">
        <f>BK110</f>
        <v>0</v>
      </c>
      <c r="K110" s="202"/>
      <c r="L110" s="207"/>
      <c r="M110" s="208"/>
      <c r="N110" s="209"/>
      <c r="O110" s="209"/>
      <c r="P110" s="210">
        <f>SUM(P111:P122)</f>
        <v>0</v>
      </c>
      <c r="Q110" s="209"/>
      <c r="R110" s="210">
        <f>SUM(R111:R122)</f>
        <v>0</v>
      </c>
      <c r="S110" s="209"/>
      <c r="T110" s="211">
        <f>SUM(T111:T122)</f>
        <v>0</v>
      </c>
      <c r="AR110" s="212" t="s">
        <v>82</v>
      </c>
      <c r="AT110" s="213" t="s">
        <v>74</v>
      </c>
      <c r="AU110" s="213" t="s">
        <v>75</v>
      </c>
      <c r="AY110" s="212" t="s">
        <v>221</v>
      </c>
      <c r="BK110" s="214">
        <f>SUM(BK111:BK122)</f>
        <v>0</v>
      </c>
    </row>
    <row r="111" spans="2:65" s="1" customFormat="1" ht="22.5" customHeight="1">
      <c r="B111" s="39"/>
      <c r="C111" s="217" t="s">
        <v>410</v>
      </c>
      <c r="D111" s="217" t="s">
        <v>223</v>
      </c>
      <c r="E111" s="218" t="s">
        <v>2972</v>
      </c>
      <c r="F111" s="219" t="s">
        <v>2973</v>
      </c>
      <c r="G111" s="220" t="s">
        <v>1266</v>
      </c>
      <c r="H111" s="221">
        <v>15</v>
      </c>
      <c r="I111" s="222"/>
      <c r="J111" s="223">
        <f>ROUND(I111*H111,2)</f>
        <v>0</v>
      </c>
      <c r="K111" s="219" t="s">
        <v>365</v>
      </c>
      <c r="L111" s="44"/>
      <c r="M111" s="224" t="s">
        <v>21</v>
      </c>
      <c r="N111" s="225" t="s">
        <v>46</v>
      </c>
      <c r="O111" s="80"/>
      <c r="P111" s="226">
        <f>O111*H111</f>
        <v>0</v>
      </c>
      <c r="Q111" s="226">
        <v>0</v>
      </c>
      <c r="R111" s="226">
        <f>Q111*H111</f>
        <v>0</v>
      </c>
      <c r="S111" s="226">
        <v>0</v>
      </c>
      <c r="T111" s="227">
        <f>S111*H111</f>
        <v>0</v>
      </c>
      <c r="AR111" s="18" t="s">
        <v>228</v>
      </c>
      <c r="AT111" s="18" t="s">
        <v>223</v>
      </c>
      <c r="AU111" s="18" t="s">
        <v>82</v>
      </c>
      <c r="AY111" s="18" t="s">
        <v>221</v>
      </c>
      <c r="BE111" s="228">
        <f>IF(N111="základní",J111,0)</f>
        <v>0</v>
      </c>
      <c r="BF111" s="228">
        <f>IF(N111="snížená",J111,0)</f>
        <v>0</v>
      </c>
      <c r="BG111" s="228">
        <f>IF(N111="zákl. přenesená",J111,0)</f>
        <v>0</v>
      </c>
      <c r="BH111" s="228">
        <f>IF(N111="sníž. přenesená",J111,0)</f>
        <v>0</v>
      </c>
      <c r="BI111" s="228">
        <f>IF(N111="nulová",J111,0)</f>
        <v>0</v>
      </c>
      <c r="BJ111" s="18" t="s">
        <v>82</v>
      </c>
      <c r="BK111" s="228">
        <f>ROUND(I111*H111,2)</f>
        <v>0</v>
      </c>
      <c r="BL111" s="18" t="s">
        <v>228</v>
      </c>
      <c r="BM111" s="18" t="s">
        <v>572</v>
      </c>
    </row>
    <row r="112" spans="2:65" s="1" customFormat="1" ht="16.5" customHeight="1">
      <c r="B112" s="39"/>
      <c r="C112" s="217" t="s">
        <v>418</v>
      </c>
      <c r="D112" s="217" t="s">
        <v>223</v>
      </c>
      <c r="E112" s="218" t="s">
        <v>2951</v>
      </c>
      <c r="F112" s="219" t="s">
        <v>2952</v>
      </c>
      <c r="G112" s="220" t="s">
        <v>1266</v>
      </c>
      <c r="H112" s="221">
        <v>15</v>
      </c>
      <c r="I112" s="222"/>
      <c r="J112" s="223">
        <f>ROUND(I112*H112,2)</f>
        <v>0</v>
      </c>
      <c r="K112" s="219" t="s">
        <v>365</v>
      </c>
      <c r="L112" s="44"/>
      <c r="M112" s="224" t="s">
        <v>21</v>
      </c>
      <c r="N112" s="225" t="s">
        <v>46</v>
      </c>
      <c r="O112" s="80"/>
      <c r="P112" s="226">
        <f>O112*H112</f>
        <v>0</v>
      </c>
      <c r="Q112" s="226">
        <v>0</v>
      </c>
      <c r="R112" s="226">
        <f>Q112*H112</f>
        <v>0</v>
      </c>
      <c r="S112" s="226">
        <v>0</v>
      </c>
      <c r="T112" s="227">
        <f>S112*H112</f>
        <v>0</v>
      </c>
      <c r="AR112" s="18" t="s">
        <v>228</v>
      </c>
      <c r="AT112" s="18" t="s">
        <v>223</v>
      </c>
      <c r="AU112" s="18" t="s">
        <v>82</v>
      </c>
      <c r="AY112" s="18" t="s">
        <v>221</v>
      </c>
      <c r="BE112" s="228">
        <f>IF(N112="základní",J112,0)</f>
        <v>0</v>
      </c>
      <c r="BF112" s="228">
        <f>IF(N112="snížená",J112,0)</f>
        <v>0</v>
      </c>
      <c r="BG112" s="228">
        <f>IF(N112="zákl. přenesená",J112,0)</f>
        <v>0</v>
      </c>
      <c r="BH112" s="228">
        <f>IF(N112="sníž. přenesená",J112,0)</f>
        <v>0</v>
      </c>
      <c r="BI112" s="228">
        <f>IF(N112="nulová",J112,0)</f>
        <v>0</v>
      </c>
      <c r="BJ112" s="18" t="s">
        <v>82</v>
      </c>
      <c r="BK112" s="228">
        <f>ROUND(I112*H112,2)</f>
        <v>0</v>
      </c>
      <c r="BL112" s="18" t="s">
        <v>228</v>
      </c>
      <c r="BM112" s="18" t="s">
        <v>588</v>
      </c>
    </row>
    <row r="113" spans="2:65" s="1" customFormat="1" ht="16.5" customHeight="1">
      <c r="B113" s="39"/>
      <c r="C113" s="217" t="s">
        <v>425</v>
      </c>
      <c r="D113" s="217" t="s">
        <v>223</v>
      </c>
      <c r="E113" s="218" t="s">
        <v>2974</v>
      </c>
      <c r="F113" s="219" t="s">
        <v>2975</v>
      </c>
      <c r="G113" s="220" t="s">
        <v>1266</v>
      </c>
      <c r="H113" s="221">
        <v>15</v>
      </c>
      <c r="I113" s="222"/>
      <c r="J113" s="223">
        <f>ROUND(I113*H113,2)</f>
        <v>0</v>
      </c>
      <c r="K113" s="219" t="s">
        <v>365</v>
      </c>
      <c r="L113" s="44"/>
      <c r="M113" s="224" t="s">
        <v>21</v>
      </c>
      <c r="N113" s="225" t="s">
        <v>46</v>
      </c>
      <c r="O113" s="80"/>
      <c r="P113" s="226">
        <f>O113*H113</f>
        <v>0</v>
      </c>
      <c r="Q113" s="226">
        <v>0</v>
      </c>
      <c r="R113" s="226">
        <f>Q113*H113</f>
        <v>0</v>
      </c>
      <c r="S113" s="226">
        <v>0</v>
      </c>
      <c r="T113" s="227">
        <f>S113*H113</f>
        <v>0</v>
      </c>
      <c r="AR113" s="18" t="s">
        <v>228</v>
      </c>
      <c r="AT113" s="18" t="s">
        <v>223</v>
      </c>
      <c r="AU113" s="18" t="s">
        <v>82</v>
      </c>
      <c r="AY113" s="18" t="s">
        <v>221</v>
      </c>
      <c r="BE113" s="228">
        <f>IF(N113="základní",J113,0)</f>
        <v>0</v>
      </c>
      <c r="BF113" s="228">
        <f>IF(N113="snížená",J113,0)</f>
        <v>0</v>
      </c>
      <c r="BG113" s="228">
        <f>IF(N113="zákl. přenesená",J113,0)</f>
        <v>0</v>
      </c>
      <c r="BH113" s="228">
        <f>IF(N113="sníž. přenesená",J113,0)</f>
        <v>0</v>
      </c>
      <c r="BI113" s="228">
        <f>IF(N113="nulová",J113,0)</f>
        <v>0</v>
      </c>
      <c r="BJ113" s="18" t="s">
        <v>82</v>
      </c>
      <c r="BK113" s="228">
        <f>ROUND(I113*H113,2)</f>
        <v>0</v>
      </c>
      <c r="BL113" s="18" t="s">
        <v>228</v>
      </c>
      <c r="BM113" s="18" t="s">
        <v>608</v>
      </c>
    </row>
    <row r="114" spans="2:65" s="1" customFormat="1" ht="16.5" customHeight="1">
      <c r="B114" s="39"/>
      <c r="C114" s="217" t="s">
        <v>430</v>
      </c>
      <c r="D114" s="217" t="s">
        <v>223</v>
      </c>
      <c r="E114" s="218" t="s">
        <v>2976</v>
      </c>
      <c r="F114" s="219" t="s">
        <v>2977</v>
      </c>
      <c r="G114" s="220" t="s">
        <v>1266</v>
      </c>
      <c r="H114" s="221">
        <v>15</v>
      </c>
      <c r="I114" s="222"/>
      <c r="J114" s="223">
        <f>ROUND(I114*H114,2)</f>
        <v>0</v>
      </c>
      <c r="K114" s="219" t="s">
        <v>365</v>
      </c>
      <c r="L114" s="44"/>
      <c r="M114" s="224" t="s">
        <v>21</v>
      </c>
      <c r="N114" s="225" t="s">
        <v>46</v>
      </c>
      <c r="O114" s="80"/>
      <c r="P114" s="226">
        <f>O114*H114</f>
        <v>0</v>
      </c>
      <c r="Q114" s="226">
        <v>0</v>
      </c>
      <c r="R114" s="226">
        <f>Q114*H114</f>
        <v>0</v>
      </c>
      <c r="S114" s="226">
        <v>0</v>
      </c>
      <c r="T114" s="227">
        <f>S114*H114</f>
        <v>0</v>
      </c>
      <c r="AR114" s="18" t="s">
        <v>228</v>
      </c>
      <c r="AT114" s="18" t="s">
        <v>223</v>
      </c>
      <c r="AU114" s="18" t="s">
        <v>82</v>
      </c>
      <c r="AY114" s="18" t="s">
        <v>221</v>
      </c>
      <c r="BE114" s="228">
        <f>IF(N114="základní",J114,0)</f>
        <v>0</v>
      </c>
      <c r="BF114" s="228">
        <f>IF(N114="snížená",J114,0)</f>
        <v>0</v>
      </c>
      <c r="BG114" s="228">
        <f>IF(N114="zákl. přenesená",J114,0)</f>
        <v>0</v>
      </c>
      <c r="BH114" s="228">
        <f>IF(N114="sníž. přenesená",J114,0)</f>
        <v>0</v>
      </c>
      <c r="BI114" s="228">
        <f>IF(N114="nulová",J114,0)</f>
        <v>0</v>
      </c>
      <c r="BJ114" s="18" t="s">
        <v>82</v>
      </c>
      <c r="BK114" s="228">
        <f>ROUND(I114*H114,2)</f>
        <v>0</v>
      </c>
      <c r="BL114" s="18" t="s">
        <v>228</v>
      </c>
      <c r="BM114" s="18" t="s">
        <v>620</v>
      </c>
    </row>
    <row r="115" spans="2:65" s="1" customFormat="1" ht="16.5" customHeight="1">
      <c r="B115" s="39"/>
      <c r="C115" s="217" t="s">
        <v>436</v>
      </c>
      <c r="D115" s="217" t="s">
        <v>223</v>
      </c>
      <c r="E115" s="218" t="s">
        <v>2957</v>
      </c>
      <c r="F115" s="219" t="s">
        <v>2958</v>
      </c>
      <c r="G115" s="220" t="s">
        <v>358</v>
      </c>
      <c r="H115" s="221">
        <v>11</v>
      </c>
      <c r="I115" s="222"/>
      <c r="J115" s="223">
        <f>ROUND(I115*H115,2)</f>
        <v>0</v>
      </c>
      <c r="K115" s="219" t="s">
        <v>365</v>
      </c>
      <c r="L115" s="44"/>
      <c r="M115" s="224" t="s">
        <v>21</v>
      </c>
      <c r="N115" s="225" t="s">
        <v>46</v>
      </c>
      <c r="O115" s="80"/>
      <c r="P115" s="226">
        <f>O115*H115</f>
        <v>0</v>
      </c>
      <c r="Q115" s="226">
        <v>0</v>
      </c>
      <c r="R115" s="226">
        <f>Q115*H115</f>
        <v>0</v>
      </c>
      <c r="S115" s="226">
        <v>0</v>
      </c>
      <c r="T115" s="227">
        <f>S115*H115</f>
        <v>0</v>
      </c>
      <c r="AR115" s="18" t="s">
        <v>228</v>
      </c>
      <c r="AT115" s="18" t="s">
        <v>223</v>
      </c>
      <c r="AU115" s="18" t="s">
        <v>82</v>
      </c>
      <c r="AY115" s="18" t="s">
        <v>221</v>
      </c>
      <c r="BE115" s="228">
        <f>IF(N115="základní",J115,0)</f>
        <v>0</v>
      </c>
      <c r="BF115" s="228">
        <f>IF(N115="snížená",J115,0)</f>
        <v>0</v>
      </c>
      <c r="BG115" s="228">
        <f>IF(N115="zákl. přenesená",J115,0)</f>
        <v>0</v>
      </c>
      <c r="BH115" s="228">
        <f>IF(N115="sníž. přenesená",J115,0)</f>
        <v>0</v>
      </c>
      <c r="BI115" s="228">
        <f>IF(N115="nulová",J115,0)</f>
        <v>0</v>
      </c>
      <c r="BJ115" s="18" t="s">
        <v>82</v>
      </c>
      <c r="BK115" s="228">
        <f>ROUND(I115*H115,2)</f>
        <v>0</v>
      </c>
      <c r="BL115" s="18" t="s">
        <v>228</v>
      </c>
      <c r="BM115" s="18" t="s">
        <v>631</v>
      </c>
    </row>
    <row r="116" spans="2:65" s="1" customFormat="1" ht="16.5" customHeight="1">
      <c r="B116" s="39"/>
      <c r="C116" s="275" t="s">
        <v>440</v>
      </c>
      <c r="D116" s="275" t="s">
        <v>426</v>
      </c>
      <c r="E116" s="276" t="s">
        <v>2799</v>
      </c>
      <c r="F116" s="277" t="s">
        <v>2978</v>
      </c>
      <c r="G116" s="278" t="s">
        <v>2979</v>
      </c>
      <c r="H116" s="279">
        <v>15</v>
      </c>
      <c r="I116" s="280"/>
      <c r="J116" s="281">
        <f>ROUND(I116*H116,2)</f>
        <v>0</v>
      </c>
      <c r="K116" s="277" t="s">
        <v>365</v>
      </c>
      <c r="L116" s="282"/>
      <c r="M116" s="283" t="s">
        <v>21</v>
      </c>
      <c r="N116" s="284" t="s">
        <v>46</v>
      </c>
      <c r="O116" s="80"/>
      <c r="P116" s="226">
        <f>O116*H116</f>
        <v>0</v>
      </c>
      <c r="Q116" s="226">
        <v>0</v>
      </c>
      <c r="R116" s="226">
        <f>Q116*H116</f>
        <v>0</v>
      </c>
      <c r="S116" s="226">
        <v>0</v>
      </c>
      <c r="T116" s="227">
        <f>S116*H116</f>
        <v>0</v>
      </c>
      <c r="AR116" s="18" t="s">
        <v>282</v>
      </c>
      <c r="AT116" s="18" t="s">
        <v>426</v>
      </c>
      <c r="AU116" s="18" t="s">
        <v>82</v>
      </c>
      <c r="AY116" s="18" t="s">
        <v>221</v>
      </c>
      <c r="BE116" s="228">
        <f>IF(N116="základní",J116,0)</f>
        <v>0</v>
      </c>
      <c r="BF116" s="228">
        <f>IF(N116="snížená",J116,0)</f>
        <v>0</v>
      </c>
      <c r="BG116" s="228">
        <f>IF(N116="zákl. přenesená",J116,0)</f>
        <v>0</v>
      </c>
      <c r="BH116" s="228">
        <f>IF(N116="sníž. přenesená",J116,0)</f>
        <v>0</v>
      </c>
      <c r="BI116" s="228">
        <f>IF(N116="nulová",J116,0)</f>
        <v>0</v>
      </c>
      <c r="BJ116" s="18" t="s">
        <v>82</v>
      </c>
      <c r="BK116" s="228">
        <f>ROUND(I116*H116,2)</f>
        <v>0</v>
      </c>
      <c r="BL116" s="18" t="s">
        <v>228</v>
      </c>
      <c r="BM116" s="18" t="s">
        <v>643</v>
      </c>
    </row>
    <row r="117" spans="2:65" s="1" customFormat="1" ht="16.5" customHeight="1">
      <c r="B117" s="39"/>
      <c r="C117" s="275" t="s">
        <v>444</v>
      </c>
      <c r="D117" s="275" t="s">
        <v>426</v>
      </c>
      <c r="E117" s="276" t="s">
        <v>2980</v>
      </c>
      <c r="F117" s="277" t="s">
        <v>2961</v>
      </c>
      <c r="G117" s="278" t="s">
        <v>2979</v>
      </c>
      <c r="H117" s="279">
        <v>15</v>
      </c>
      <c r="I117" s="280"/>
      <c r="J117" s="281">
        <f>ROUND(I117*H117,2)</f>
        <v>0</v>
      </c>
      <c r="K117" s="277" t="s">
        <v>365</v>
      </c>
      <c r="L117" s="282"/>
      <c r="M117" s="283" t="s">
        <v>21</v>
      </c>
      <c r="N117" s="284" t="s">
        <v>46</v>
      </c>
      <c r="O117" s="80"/>
      <c r="P117" s="226">
        <f>O117*H117</f>
        <v>0</v>
      </c>
      <c r="Q117" s="226">
        <v>0</v>
      </c>
      <c r="R117" s="226">
        <f>Q117*H117</f>
        <v>0</v>
      </c>
      <c r="S117" s="226">
        <v>0</v>
      </c>
      <c r="T117" s="227">
        <f>S117*H117</f>
        <v>0</v>
      </c>
      <c r="AR117" s="18" t="s">
        <v>282</v>
      </c>
      <c r="AT117" s="18" t="s">
        <v>426</v>
      </c>
      <c r="AU117" s="18" t="s">
        <v>82</v>
      </c>
      <c r="AY117" s="18" t="s">
        <v>221</v>
      </c>
      <c r="BE117" s="228">
        <f>IF(N117="základní",J117,0)</f>
        <v>0</v>
      </c>
      <c r="BF117" s="228">
        <f>IF(N117="snížená",J117,0)</f>
        <v>0</v>
      </c>
      <c r="BG117" s="228">
        <f>IF(N117="zákl. přenesená",J117,0)</f>
        <v>0</v>
      </c>
      <c r="BH117" s="228">
        <f>IF(N117="sníž. přenesená",J117,0)</f>
        <v>0</v>
      </c>
      <c r="BI117" s="228">
        <f>IF(N117="nulová",J117,0)</f>
        <v>0</v>
      </c>
      <c r="BJ117" s="18" t="s">
        <v>82</v>
      </c>
      <c r="BK117" s="228">
        <f>ROUND(I117*H117,2)</f>
        <v>0</v>
      </c>
      <c r="BL117" s="18" t="s">
        <v>228</v>
      </c>
      <c r="BM117" s="18" t="s">
        <v>653</v>
      </c>
    </row>
    <row r="118" spans="2:65" s="1" customFormat="1" ht="16.5" customHeight="1">
      <c r="B118" s="39"/>
      <c r="C118" s="275" t="s">
        <v>450</v>
      </c>
      <c r="D118" s="275" t="s">
        <v>426</v>
      </c>
      <c r="E118" s="276" t="s">
        <v>2832</v>
      </c>
      <c r="F118" s="277" t="s">
        <v>2981</v>
      </c>
      <c r="G118" s="278" t="s">
        <v>2982</v>
      </c>
      <c r="H118" s="279">
        <v>0.08</v>
      </c>
      <c r="I118" s="280"/>
      <c r="J118" s="281">
        <f>ROUND(I118*H118,2)</f>
        <v>0</v>
      </c>
      <c r="K118" s="277" t="s">
        <v>365</v>
      </c>
      <c r="L118" s="282"/>
      <c r="M118" s="283" t="s">
        <v>21</v>
      </c>
      <c r="N118" s="284" t="s">
        <v>46</v>
      </c>
      <c r="O118" s="80"/>
      <c r="P118" s="226">
        <f>O118*H118</f>
        <v>0</v>
      </c>
      <c r="Q118" s="226">
        <v>0</v>
      </c>
      <c r="R118" s="226">
        <f>Q118*H118</f>
        <v>0</v>
      </c>
      <c r="S118" s="226">
        <v>0</v>
      </c>
      <c r="T118" s="227">
        <f>S118*H118</f>
        <v>0</v>
      </c>
      <c r="AR118" s="18" t="s">
        <v>282</v>
      </c>
      <c r="AT118" s="18" t="s">
        <v>426</v>
      </c>
      <c r="AU118" s="18" t="s">
        <v>82</v>
      </c>
      <c r="AY118" s="18" t="s">
        <v>221</v>
      </c>
      <c r="BE118" s="228">
        <f>IF(N118="základní",J118,0)</f>
        <v>0</v>
      </c>
      <c r="BF118" s="228">
        <f>IF(N118="snížená",J118,0)</f>
        <v>0</v>
      </c>
      <c r="BG118" s="228">
        <f>IF(N118="zákl. přenesená",J118,0)</f>
        <v>0</v>
      </c>
      <c r="BH118" s="228">
        <f>IF(N118="sníž. přenesená",J118,0)</f>
        <v>0</v>
      </c>
      <c r="BI118" s="228">
        <f>IF(N118="nulová",J118,0)</f>
        <v>0</v>
      </c>
      <c r="BJ118" s="18" t="s">
        <v>82</v>
      </c>
      <c r="BK118" s="228">
        <f>ROUND(I118*H118,2)</f>
        <v>0</v>
      </c>
      <c r="BL118" s="18" t="s">
        <v>228</v>
      </c>
      <c r="BM118" s="18" t="s">
        <v>669</v>
      </c>
    </row>
    <row r="119" spans="2:65" s="1" customFormat="1" ht="16.5" customHeight="1">
      <c r="B119" s="39"/>
      <c r="C119" s="275" t="s">
        <v>455</v>
      </c>
      <c r="D119" s="275" t="s">
        <v>426</v>
      </c>
      <c r="E119" s="276" t="s">
        <v>2983</v>
      </c>
      <c r="F119" s="277" t="s">
        <v>2984</v>
      </c>
      <c r="G119" s="278" t="s">
        <v>2985</v>
      </c>
      <c r="H119" s="279">
        <v>0.3</v>
      </c>
      <c r="I119" s="280"/>
      <c r="J119" s="281">
        <f>ROUND(I119*H119,2)</f>
        <v>0</v>
      </c>
      <c r="K119" s="277" t="s">
        <v>365</v>
      </c>
      <c r="L119" s="282"/>
      <c r="M119" s="283" t="s">
        <v>21</v>
      </c>
      <c r="N119" s="284" t="s">
        <v>46</v>
      </c>
      <c r="O119" s="80"/>
      <c r="P119" s="226">
        <f>O119*H119</f>
        <v>0</v>
      </c>
      <c r="Q119" s="226">
        <v>0</v>
      </c>
      <c r="R119" s="226">
        <f>Q119*H119</f>
        <v>0</v>
      </c>
      <c r="S119" s="226">
        <v>0</v>
      </c>
      <c r="T119" s="227">
        <f>S119*H119</f>
        <v>0</v>
      </c>
      <c r="AR119" s="18" t="s">
        <v>282</v>
      </c>
      <c r="AT119" s="18" t="s">
        <v>426</v>
      </c>
      <c r="AU119" s="18" t="s">
        <v>82</v>
      </c>
      <c r="AY119" s="18" t="s">
        <v>221</v>
      </c>
      <c r="BE119" s="228">
        <f>IF(N119="základní",J119,0)</f>
        <v>0</v>
      </c>
      <c r="BF119" s="228">
        <f>IF(N119="snížená",J119,0)</f>
        <v>0</v>
      </c>
      <c r="BG119" s="228">
        <f>IF(N119="zákl. přenesená",J119,0)</f>
        <v>0</v>
      </c>
      <c r="BH119" s="228">
        <f>IF(N119="sníž. přenesená",J119,0)</f>
        <v>0</v>
      </c>
      <c r="BI119" s="228">
        <f>IF(N119="nulová",J119,0)</f>
        <v>0</v>
      </c>
      <c r="BJ119" s="18" t="s">
        <v>82</v>
      </c>
      <c r="BK119" s="228">
        <f>ROUND(I119*H119,2)</f>
        <v>0</v>
      </c>
      <c r="BL119" s="18" t="s">
        <v>228</v>
      </c>
      <c r="BM119" s="18" t="s">
        <v>688</v>
      </c>
    </row>
    <row r="120" spans="2:65" s="1" customFormat="1" ht="22.5" customHeight="1">
      <c r="B120" s="39"/>
      <c r="C120" s="275" t="s">
        <v>460</v>
      </c>
      <c r="D120" s="275" t="s">
        <v>426</v>
      </c>
      <c r="E120" s="276" t="s">
        <v>2986</v>
      </c>
      <c r="F120" s="277" t="s">
        <v>2987</v>
      </c>
      <c r="G120" s="278" t="s">
        <v>2988</v>
      </c>
      <c r="H120" s="279">
        <v>13.2</v>
      </c>
      <c r="I120" s="280"/>
      <c r="J120" s="281">
        <f>ROUND(I120*H120,2)</f>
        <v>0</v>
      </c>
      <c r="K120" s="277" t="s">
        <v>365</v>
      </c>
      <c r="L120" s="282"/>
      <c r="M120" s="283" t="s">
        <v>21</v>
      </c>
      <c r="N120" s="284" t="s">
        <v>46</v>
      </c>
      <c r="O120" s="80"/>
      <c r="P120" s="226">
        <f>O120*H120</f>
        <v>0</v>
      </c>
      <c r="Q120" s="226">
        <v>0</v>
      </c>
      <c r="R120" s="226">
        <f>Q120*H120</f>
        <v>0</v>
      </c>
      <c r="S120" s="226">
        <v>0</v>
      </c>
      <c r="T120" s="227">
        <f>S120*H120</f>
        <v>0</v>
      </c>
      <c r="AR120" s="18" t="s">
        <v>282</v>
      </c>
      <c r="AT120" s="18" t="s">
        <v>426</v>
      </c>
      <c r="AU120" s="18" t="s">
        <v>82</v>
      </c>
      <c r="AY120" s="18" t="s">
        <v>221</v>
      </c>
      <c r="BE120" s="228">
        <f>IF(N120="základní",J120,0)</f>
        <v>0</v>
      </c>
      <c r="BF120" s="228">
        <f>IF(N120="snížená",J120,0)</f>
        <v>0</v>
      </c>
      <c r="BG120" s="228">
        <f>IF(N120="zákl. přenesená",J120,0)</f>
        <v>0</v>
      </c>
      <c r="BH120" s="228">
        <f>IF(N120="sníž. přenesená",J120,0)</f>
        <v>0</v>
      </c>
      <c r="BI120" s="228">
        <f>IF(N120="nulová",J120,0)</f>
        <v>0</v>
      </c>
      <c r="BJ120" s="18" t="s">
        <v>82</v>
      </c>
      <c r="BK120" s="228">
        <f>ROUND(I120*H120,2)</f>
        <v>0</v>
      </c>
      <c r="BL120" s="18" t="s">
        <v>228</v>
      </c>
      <c r="BM120" s="18" t="s">
        <v>702</v>
      </c>
    </row>
    <row r="121" spans="2:65" s="1" customFormat="1" ht="22.5" customHeight="1">
      <c r="B121" s="39"/>
      <c r="C121" s="275" t="s">
        <v>467</v>
      </c>
      <c r="D121" s="275" t="s">
        <v>426</v>
      </c>
      <c r="E121" s="276" t="s">
        <v>2989</v>
      </c>
      <c r="F121" s="277" t="s">
        <v>2964</v>
      </c>
      <c r="G121" s="278" t="s">
        <v>2979</v>
      </c>
      <c r="H121" s="279">
        <v>88</v>
      </c>
      <c r="I121" s="280"/>
      <c r="J121" s="281">
        <f>ROUND(I121*H121,2)</f>
        <v>0</v>
      </c>
      <c r="K121" s="277" t="s">
        <v>365</v>
      </c>
      <c r="L121" s="282"/>
      <c r="M121" s="283" t="s">
        <v>21</v>
      </c>
      <c r="N121" s="284" t="s">
        <v>46</v>
      </c>
      <c r="O121" s="80"/>
      <c r="P121" s="226">
        <f>O121*H121</f>
        <v>0</v>
      </c>
      <c r="Q121" s="226">
        <v>0</v>
      </c>
      <c r="R121" s="226">
        <f>Q121*H121</f>
        <v>0</v>
      </c>
      <c r="S121" s="226">
        <v>0</v>
      </c>
      <c r="T121" s="227">
        <f>S121*H121</f>
        <v>0</v>
      </c>
      <c r="AR121" s="18" t="s">
        <v>282</v>
      </c>
      <c r="AT121" s="18" t="s">
        <v>426</v>
      </c>
      <c r="AU121" s="18" t="s">
        <v>82</v>
      </c>
      <c r="AY121" s="18" t="s">
        <v>221</v>
      </c>
      <c r="BE121" s="228">
        <f>IF(N121="základní",J121,0)</f>
        <v>0</v>
      </c>
      <c r="BF121" s="228">
        <f>IF(N121="snížená",J121,0)</f>
        <v>0</v>
      </c>
      <c r="BG121" s="228">
        <f>IF(N121="zákl. přenesená",J121,0)</f>
        <v>0</v>
      </c>
      <c r="BH121" s="228">
        <f>IF(N121="sníž. přenesená",J121,0)</f>
        <v>0</v>
      </c>
      <c r="BI121" s="228">
        <f>IF(N121="nulová",J121,0)</f>
        <v>0</v>
      </c>
      <c r="BJ121" s="18" t="s">
        <v>82</v>
      </c>
      <c r="BK121" s="228">
        <f>ROUND(I121*H121,2)</f>
        <v>0</v>
      </c>
      <c r="BL121" s="18" t="s">
        <v>228</v>
      </c>
      <c r="BM121" s="18" t="s">
        <v>712</v>
      </c>
    </row>
    <row r="122" spans="2:65" s="1" customFormat="1" ht="16.5" customHeight="1">
      <c r="B122" s="39"/>
      <c r="C122" s="275" t="s">
        <v>475</v>
      </c>
      <c r="D122" s="275" t="s">
        <v>426</v>
      </c>
      <c r="E122" s="276" t="s">
        <v>2990</v>
      </c>
      <c r="F122" s="277" t="s">
        <v>2991</v>
      </c>
      <c r="G122" s="278" t="s">
        <v>2982</v>
      </c>
      <c r="H122" s="279">
        <v>0.15</v>
      </c>
      <c r="I122" s="280"/>
      <c r="J122" s="281">
        <f>ROUND(I122*H122,2)</f>
        <v>0</v>
      </c>
      <c r="K122" s="277" t="s">
        <v>365</v>
      </c>
      <c r="L122" s="282"/>
      <c r="M122" s="283" t="s">
        <v>21</v>
      </c>
      <c r="N122" s="284" t="s">
        <v>46</v>
      </c>
      <c r="O122" s="80"/>
      <c r="P122" s="226">
        <f>O122*H122</f>
        <v>0</v>
      </c>
      <c r="Q122" s="226">
        <v>0</v>
      </c>
      <c r="R122" s="226">
        <f>Q122*H122</f>
        <v>0</v>
      </c>
      <c r="S122" s="226">
        <v>0</v>
      </c>
      <c r="T122" s="227">
        <f>S122*H122</f>
        <v>0</v>
      </c>
      <c r="AR122" s="18" t="s">
        <v>282</v>
      </c>
      <c r="AT122" s="18" t="s">
        <v>426</v>
      </c>
      <c r="AU122" s="18" t="s">
        <v>82</v>
      </c>
      <c r="AY122" s="18" t="s">
        <v>221</v>
      </c>
      <c r="BE122" s="228">
        <f>IF(N122="základní",J122,0)</f>
        <v>0</v>
      </c>
      <c r="BF122" s="228">
        <f>IF(N122="snížená",J122,0)</f>
        <v>0</v>
      </c>
      <c r="BG122" s="228">
        <f>IF(N122="zákl. přenesená",J122,0)</f>
        <v>0</v>
      </c>
      <c r="BH122" s="228">
        <f>IF(N122="sníž. přenesená",J122,0)</f>
        <v>0</v>
      </c>
      <c r="BI122" s="228">
        <f>IF(N122="nulová",J122,0)</f>
        <v>0</v>
      </c>
      <c r="BJ122" s="18" t="s">
        <v>82</v>
      </c>
      <c r="BK122" s="228">
        <f>ROUND(I122*H122,2)</f>
        <v>0</v>
      </c>
      <c r="BL122" s="18" t="s">
        <v>228</v>
      </c>
      <c r="BM122" s="18" t="s">
        <v>727</v>
      </c>
    </row>
    <row r="123" spans="2:63" s="11" customFormat="1" ht="25.9" customHeight="1">
      <c r="B123" s="201"/>
      <c r="C123" s="202"/>
      <c r="D123" s="203" t="s">
        <v>74</v>
      </c>
      <c r="E123" s="204" t="s">
        <v>2992</v>
      </c>
      <c r="F123" s="204" t="s">
        <v>2993</v>
      </c>
      <c r="G123" s="202"/>
      <c r="H123" s="202"/>
      <c r="I123" s="205"/>
      <c r="J123" s="206">
        <f>BK123</f>
        <v>0</v>
      </c>
      <c r="K123" s="202"/>
      <c r="L123" s="207"/>
      <c r="M123" s="208"/>
      <c r="N123" s="209"/>
      <c r="O123" s="209"/>
      <c r="P123" s="210">
        <f>SUM(P124:P135)</f>
        <v>0</v>
      </c>
      <c r="Q123" s="209"/>
      <c r="R123" s="210">
        <f>SUM(R124:R135)</f>
        <v>0</v>
      </c>
      <c r="S123" s="209"/>
      <c r="T123" s="211">
        <f>SUM(T124:T135)</f>
        <v>0</v>
      </c>
      <c r="AR123" s="212" t="s">
        <v>82</v>
      </c>
      <c r="AT123" s="213" t="s">
        <v>74</v>
      </c>
      <c r="AU123" s="213" t="s">
        <v>75</v>
      </c>
      <c r="AY123" s="212" t="s">
        <v>221</v>
      </c>
      <c r="BK123" s="214">
        <f>SUM(BK124:BK135)</f>
        <v>0</v>
      </c>
    </row>
    <row r="124" spans="2:65" s="1" customFormat="1" ht="22.5" customHeight="1">
      <c r="B124" s="39"/>
      <c r="C124" s="217" t="s">
        <v>480</v>
      </c>
      <c r="D124" s="217" t="s">
        <v>223</v>
      </c>
      <c r="E124" s="218" t="s">
        <v>2972</v>
      </c>
      <c r="F124" s="219" t="s">
        <v>2973</v>
      </c>
      <c r="G124" s="220" t="s">
        <v>1266</v>
      </c>
      <c r="H124" s="221">
        <v>69</v>
      </c>
      <c r="I124" s="222"/>
      <c r="J124" s="223">
        <f>ROUND(I124*H124,2)</f>
        <v>0</v>
      </c>
      <c r="K124" s="219" t="s">
        <v>365</v>
      </c>
      <c r="L124" s="44"/>
      <c r="M124" s="224" t="s">
        <v>21</v>
      </c>
      <c r="N124" s="225" t="s">
        <v>46</v>
      </c>
      <c r="O124" s="80"/>
      <c r="P124" s="226">
        <f>O124*H124</f>
        <v>0</v>
      </c>
      <c r="Q124" s="226">
        <v>0</v>
      </c>
      <c r="R124" s="226">
        <f>Q124*H124</f>
        <v>0</v>
      </c>
      <c r="S124" s="226">
        <v>0</v>
      </c>
      <c r="T124" s="227">
        <f>S124*H124</f>
        <v>0</v>
      </c>
      <c r="AR124" s="18" t="s">
        <v>228</v>
      </c>
      <c r="AT124" s="18" t="s">
        <v>223</v>
      </c>
      <c r="AU124" s="18" t="s">
        <v>82</v>
      </c>
      <c r="AY124" s="18" t="s">
        <v>221</v>
      </c>
      <c r="BE124" s="228">
        <f>IF(N124="základní",J124,0)</f>
        <v>0</v>
      </c>
      <c r="BF124" s="228">
        <f>IF(N124="snížená",J124,0)</f>
        <v>0</v>
      </c>
      <c r="BG124" s="228">
        <f>IF(N124="zákl. přenesená",J124,0)</f>
        <v>0</v>
      </c>
      <c r="BH124" s="228">
        <f>IF(N124="sníž. přenesená",J124,0)</f>
        <v>0</v>
      </c>
      <c r="BI124" s="228">
        <f>IF(N124="nulová",J124,0)</f>
        <v>0</v>
      </c>
      <c r="BJ124" s="18" t="s">
        <v>82</v>
      </c>
      <c r="BK124" s="228">
        <f>ROUND(I124*H124,2)</f>
        <v>0</v>
      </c>
      <c r="BL124" s="18" t="s">
        <v>228</v>
      </c>
      <c r="BM124" s="18" t="s">
        <v>739</v>
      </c>
    </row>
    <row r="125" spans="2:65" s="1" customFormat="1" ht="16.5" customHeight="1">
      <c r="B125" s="39"/>
      <c r="C125" s="217" t="s">
        <v>487</v>
      </c>
      <c r="D125" s="217" t="s">
        <v>223</v>
      </c>
      <c r="E125" s="218" t="s">
        <v>2951</v>
      </c>
      <c r="F125" s="219" t="s">
        <v>2952</v>
      </c>
      <c r="G125" s="220" t="s">
        <v>1266</v>
      </c>
      <c r="H125" s="221">
        <v>69</v>
      </c>
      <c r="I125" s="222"/>
      <c r="J125" s="223">
        <f>ROUND(I125*H125,2)</f>
        <v>0</v>
      </c>
      <c r="K125" s="219" t="s">
        <v>365</v>
      </c>
      <c r="L125" s="44"/>
      <c r="M125" s="224" t="s">
        <v>21</v>
      </c>
      <c r="N125" s="225" t="s">
        <v>46</v>
      </c>
      <c r="O125" s="80"/>
      <c r="P125" s="226">
        <f>O125*H125</f>
        <v>0</v>
      </c>
      <c r="Q125" s="226">
        <v>0</v>
      </c>
      <c r="R125" s="226">
        <f>Q125*H125</f>
        <v>0</v>
      </c>
      <c r="S125" s="226">
        <v>0</v>
      </c>
      <c r="T125" s="227">
        <f>S125*H125</f>
        <v>0</v>
      </c>
      <c r="AR125" s="18" t="s">
        <v>228</v>
      </c>
      <c r="AT125" s="18" t="s">
        <v>223</v>
      </c>
      <c r="AU125" s="18" t="s">
        <v>82</v>
      </c>
      <c r="AY125" s="18" t="s">
        <v>221</v>
      </c>
      <c r="BE125" s="228">
        <f>IF(N125="základní",J125,0)</f>
        <v>0</v>
      </c>
      <c r="BF125" s="228">
        <f>IF(N125="snížená",J125,0)</f>
        <v>0</v>
      </c>
      <c r="BG125" s="228">
        <f>IF(N125="zákl. přenesená",J125,0)</f>
        <v>0</v>
      </c>
      <c r="BH125" s="228">
        <f>IF(N125="sníž. přenesená",J125,0)</f>
        <v>0</v>
      </c>
      <c r="BI125" s="228">
        <f>IF(N125="nulová",J125,0)</f>
        <v>0</v>
      </c>
      <c r="BJ125" s="18" t="s">
        <v>82</v>
      </c>
      <c r="BK125" s="228">
        <f>ROUND(I125*H125,2)</f>
        <v>0</v>
      </c>
      <c r="BL125" s="18" t="s">
        <v>228</v>
      </c>
      <c r="BM125" s="18" t="s">
        <v>754</v>
      </c>
    </row>
    <row r="126" spans="2:65" s="1" customFormat="1" ht="16.5" customHeight="1">
      <c r="B126" s="39"/>
      <c r="C126" s="217" t="s">
        <v>492</v>
      </c>
      <c r="D126" s="217" t="s">
        <v>223</v>
      </c>
      <c r="E126" s="218" t="s">
        <v>2974</v>
      </c>
      <c r="F126" s="219" t="s">
        <v>2975</v>
      </c>
      <c r="G126" s="220" t="s">
        <v>1266</v>
      </c>
      <c r="H126" s="221">
        <v>69</v>
      </c>
      <c r="I126" s="222"/>
      <c r="J126" s="223">
        <f>ROUND(I126*H126,2)</f>
        <v>0</v>
      </c>
      <c r="K126" s="219" t="s">
        <v>365</v>
      </c>
      <c r="L126" s="44"/>
      <c r="M126" s="224" t="s">
        <v>21</v>
      </c>
      <c r="N126" s="225" t="s">
        <v>46</v>
      </c>
      <c r="O126" s="80"/>
      <c r="P126" s="226">
        <f>O126*H126</f>
        <v>0</v>
      </c>
      <c r="Q126" s="226">
        <v>0</v>
      </c>
      <c r="R126" s="226">
        <f>Q126*H126</f>
        <v>0</v>
      </c>
      <c r="S126" s="226">
        <v>0</v>
      </c>
      <c r="T126" s="227">
        <f>S126*H126</f>
        <v>0</v>
      </c>
      <c r="AR126" s="18" t="s">
        <v>228</v>
      </c>
      <c r="AT126" s="18" t="s">
        <v>223</v>
      </c>
      <c r="AU126" s="18" t="s">
        <v>82</v>
      </c>
      <c r="AY126" s="18" t="s">
        <v>221</v>
      </c>
      <c r="BE126" s="228">
        <f>IF(N126="základní",J126,0)</f>
        <v>0</v>
      </c>
      <c r="BF126" s="228">
        <f>IF(N126="snížená",J126,0)</f>
        <v>0</v>
      </c>
      <c r="BG126" s="228">
        <f>IF(N126="zákl. přenesená",J126,0)</f>
        <v>0</v>
      </c>
      <c r="BH126" s="228">
        <f>IF(N126="sníž. přenesená",J126,0)</f>
        <v>0</v>
      </c>
      <c r="BI126" s="228">
        <f>IF(N126="nulová",J126,0)</f>
        <v>0</v>
      </c>
      <c r="BJ126" s="18" t="s">
        <v>82</v>
      </c>
      <c r="BK126" s="228">
        <f>ROUND(I126*H126,2)</f>
        <v>0</v>
      </c>
      <c r="BL126" s="18" t="s">
        <v>228</v>
      </c>
      <c r="BM126" s="18" t="s">
        <v>763</v>
      </c>
    </row>
    <row r="127" spans="2:65" s="1" customFormat="1" ht="16.5" customHeight="1">
      <c r="B127" s="39"/>
      <c r="C127" s="217" t="s">
        <v>496</v>
      </c>
      <c r="D127" s="217" t="s">
        <v>223</v>
      </c>
      <c r="E127" s="218" t="s">
        <v>2976</v>
      </c>
      <c r="F127" s="219" t="s">
        <v>2977</v>
      </c>
      <c r="G127" s="220" t="s">
        <v>1266</v>
      </c>
      <c r="H127" s="221">
        <v>69</v>
      </c>
      <c r="I127" s="222"/>
      <c r="J127" s="223">
        <f>ROUND(I127*H127,2)</f>
        <v>0</v>
      </c>
      <c r="K127" s="219" t="s">
        <v>365</v>
      </c>
      <c r="L127" s="44"/>
      <c r="M127" s="224" t="s">
        <v>21</v>
      </c>
      <c r="N127" s="225" t="s">
        <v>46</v>
      </c>
      <c r="O127" s="80"/>
      <c r="P127" s="226">
        <f>O127*H127</f>
        <v>0</v>
      </c>
      <c r="Q127" s="226">
        <v>0</v>
      </c>
      <c r="R127" s="226">
        <f>Q127*H127</f>
        <v>0</v>
      </c>
      <c r="S127" s="226">
        <v>0</v>
      </c>
      <c r="T127" s="227">
        <f>S127*H127</f>
        <v>0</v>
      </c>
      <c r="AR127" s="18" t="s">
        <v>228</v>
      </c>
      <c r="AT127" s="18" t="s">
        <v>223</v>
      </c>
      <c r="AU127" s="18" t="s">
        <v>82</v>
      </c>
      <c r="AY127" s="18" t="s">
        <v>221</v>
      </c>
      <c r="BE127" s="228">
        <f>IF(N127="základní",J127,0)</f>
        <v>0</v>
      </c>
      <c r="BF127" s="228">
        <f>IF(N127="snížená",J127,0)</f>
        <v>0</v>
      </c>
      <c r="BG127" s="228">
        <f>IF(N127="zákl. přenesená",J127,0)</f>
        <v>0</v>
      </c>
      <c r="BH127" s="228">
        <f>IF(N127="sníž. přenesená",J127,0)</f>
        <v>0</v>
      </c>
      <c r="BI127" s="228">
        <f>IF(N127="nulová",J127,0)</f>
        <v>0</v>
      </c>
      <c r="BJ127" s="18" t="s">
        <v>82</v>
      </c>
      <c r="BK127" s="228">
        <f>ROUND(I127*H127,2)</f>
        <v>0</v>
      </c>
      <c r="BL127" s="18" t="s">
        <v>228</v>
      </c>
      <c r="BM127" s="18" t="s">
        <v>780</v>
      </c>
    </row>
    <row r="128" spans="2:65" s="1" customFormat="1" ht="16.5" customHeight="1">
      <c r="B128" s="39"/>
      <c r="C128" s="217" t="s">
        <v>505</v>
      </c>
      <c r="D128" s="217" t="s">
        <v>223</v>
      </c>
      <c r="E128" s="218" t="s">
        <v>2957</v>
      </c>
      <c r="F128" s="219" t="s">
        <v>2958</v>
      </c>
      <c r="G128" s="220" t="s">
        <v>358</v>
      </c>
      <c r="H128" s="221">
        <v>39</v>
      </c>
      <c r="I128" s="222"/>
      <c r="J128" s="223">
        <f>ROUND(I128*H128,2)</f>
        <v>0</v>
      </c>
      <c r="K128" s="219" t="s">
        <v>365</v>
      </c>
      <c r="L128" s="44"/>
      <c r="M128" s="224" t="s">
        <v>21</v>
      </c>
      <c r="N128" s="225" t="s">
        <v>46</v>
      </c>
      <c r="O128" s="80"/>
      <c r="P128" s="226">
        <f>O128*H128</f>
        <v>0</v>
      </c>
      <c r="Q128" s="226">
        <v>0</v>
      </c>
      <c r="R128" s="226">
        <f>Q128*H128</f>
        <v>0</v>
      </c>
      <c r="S128" s="226">
        <v>0</v>
      </c>
      <c r="T128" s="227">
        <f>S128*H128</f>
        <v>0</v>
      </c>
      <c r="AR128" s="18" t="s">
        <v>228</v>
      </c>
      <c r="AT128" s="18" t="s">
        <v>223</v>
      </c>
      <c r="AU128" s="18" t="s">
        <v>82</v>
      </c>
      <c r="AY128" s="18" t="s">
        <v>221</v>
      </c>
      <c r="BE128" s="228">
        <f>IF(N128="základní",J128,0)</f>
        <v>0</v>
      </c>
      <c r="BF128" s="228">
        <f>IF(N128="snížená",J128,0)</f>
        <v>0</v>
      </c>
      <c r="BG128" s="228">
        <f>IF(N128="zákl. přenesená",J128,0)</f>
        <v>0</v>
      </c>
      <c r="BH128" s="228">
        <f>IF(N128="sníž. přenesená",J128,0)</f>
        <v>0</v>
      </c>
      <c r="BI128" s="228">
        <f>IF(N128="nulová",J128,0)</f>
        <v>0</v>
      </c>
      <c r="BJ128" s="18" t="s">
        <v>82</v>
      </c>
      <c r="BK128" s="228">
        <f>ROUND(I128*H128,2)</f>
        <v>0</v>
      </c>
      <c r="BL128" s="18" t="s">
        <v>228</v>
      </c>
      <c r="BM128" s="18" t="s">
        <v>790</v>
      </c>
    </row>
    <row r="129" spans="2:65" s="1" customFormat="1" ht="16.5" customHeight="1">
      <c r="B129" s="39"/>
      <c r="C129" s="275" t="s">
        <v>511</v>
      </c>
      <c r="D129" s="275" t="s">
        <v>426</v>
      </c>
      <c r="E129" s="276" t="s">
        <v>2801</v>
      </c>
      <c r="F129" s="277" t="s">
        <v>2994</v>
      </c>
      <c r="G129" s="278" t="s">
        <v>1266</v>
      </c>
      <c r="H129" s="279">
        <v>46</v>
      </c>
      <c r="I129" s="280"/>
      <c r="J129" s="281">
        <f>ROUND(I129*H129,2)</f>
        <v>0</v>
      </c>
      <c r="K129" s="277" t="s">
        <v>365</v>
      </c>
      <c r="L129" s="282"/>
      <c r="M129" s="283" t="s">
        <v>21</v>
      </c>
      <c r="N129" s="284" t="s">
        <v>46</v>
      </c>
      <c r="O129" s="80"/>
      <c r="P129" s="226">
        <f>O129*H129</f>
        <v>0</v>
      </c>
      <c r="Q129" s="226">
        <v>0</v>
      </c>
      <c r="R129" s="226">
        <f>Q129*H129</f>
        <v>0</v>
      </c>
      <c r="S129" s="226">
        <v>0</v>
      </c>
      <c r="T129" s="227">
        <f>S129*H129</f>
        <v>0</v>
      </c>
      <c r="AR129" s="18" t="s">
        <v>282</v>
      </c>
      <c r="AT129" s="18" t="s">
        <v>426</v>
      </c>
      <c r="AU129" s="18" t="s">
        <v>82</v>
      </c>
      <c r="AY129" s="18" t="s">
        <v>221</v>
      </c>
      <c r="BE129" s="228">
        <f>IF(N129="základní",J129,0)</f>
        <v>0</v>
      </c>
      <c r="BF129" s="228">
        <f>IF(N129="snížená",J129,0)</f>
        <v>0</v>
      </c>
      <c r="BG129" s="228">
        <f>IF(N129="zákl. přenesená",J129,0)</f>
        <v>0</v>
      </c>
      <c r="BH129" s="228">
        <f>IF(N129="sníž. přenesená",J129,0)</f>
        <v>0</v>
      </c>
      <c r="BI129" s="228">
        <f>IF(N129="nulová",J129,0)</f>
        <v>0</v>
      </c>
      <c r="BJ129" s="18" t="s">
        <v>82</v>
      </c>
      <c r="BK129" s="228">
        <f>ROUND(I129*H129,2)</f>
        <v>0</v>
      </c>
      <c r="BL129" s="18" t="s">
        <v>228</v>
      </c>
      <c r="BM129" s="18" t="s">
        <v>804</v>
      </c>
    </row>
    <row r="130" spans="2:65" s="1" customFormat="1" ht="16.5" customHeight="1">
      <c r="B130" s="39"/>
      <c r="C130" s="275" t="s">
        <v>517</v>
      </c>
      <c r="D130" s="275" t="s">
        <v>426</v>
      </c>
      <c r="E130" s="276" t="s">
        <v>2825</v>
      </c>
      <c r="F130" s="277" t="s">
        <v>2995</v>
      </c>
      <c r="G130" s="278" t="s">
        <v>1266</v>
      </c>
      <c r="H130" s="279">
        <v>23</v>
      </c>
      <c r="I130" s="280"/>
      <c r="J130" s="281">
        <f>ROUND(I130*H130,2)</f>
        <v>0</v>
      </c>
      <c r="K130" s="277" t="s">
        <v>365</v>
      </c>
      <c r="L130" s="282"/>
      <c r="M130" s="283" t="s">
        <v>21</v>
      </c>
      <c r="N130" s="284" t="s">
        <v>46</v>
      </c>
      <c r="O130" s="80"/>
      <c r="P130" s="226">
        <f>O130*H130</f>
        <v>0</v>
      </c>
      <c r="Q130" s="226">
        <v>0</v>
      </c>
      <c r="R130" s="226">
        <f>Q130*H130</f>
        <v>0</v>
      </c>
      <c r="S130" s="226">
        <v>0</v>
      </c>
      <c r="T130" s="227">
        <f>S130*H130</f>
        <v>0</v>
      </c>
      <c r="AR130" s="18" t="s">
        <v>282</v>
      </c>
      <c r="AT130" s="18" t="s">
        <v>426</v>
      </c>
      <c r="AU130" s="18" t="s">
        <v>82</v>
      </c>
      <c r="AY130" s="18" t="s">
        <v>221</v>
      </c>
      <c r="BE130" s="228">
        <f>IF(N130="základní",J130,0)</f>
        <v>0</v>
      </c>
      <c r="BF130" s="228">
        <f>IF(N130="snížená",J130,0)</f>
        <v>0</v>
      </c>
      <c r="BG130" s="228">
        <f>IF(N130="zákl. přenesená",J130,0)</f>
        <v>0</v>
      </c>
      <c r="BH130" s="228">
        <f>IF(N130="sníž. přenesená",J130,0)</f>
        <v>0</v>
      </c>
      <c r="BI130" s="228">
        <f>IF(N130="nulová",J130,0)</f>
        <v>0</v>
      </c>
      <c r="BJ130" s="18" t="s">
        <v>82</v>
      </c>
      <c r="BK130" s="228">
        <f>ROUND(I130*H130,2)</f>
        <v>0</v>
      </c>
      <c r="BL130" s="18" t="s">
        <v>228</v>
      </c>
      <c r="BM130" s="18" t="s">
        <v>815</v>
      </c>
    </row>
    <row r="131" spans="2:65" s="1" customFormat="1" ht="16.5" customHeight="1">
      <c r="B131" s="39"/>
      <c r="C131" s="275" t="s">
        <v>521</v>
      </c>
      <c r="D131" s="275" t="s">
        <v>426</v>
      </c>
      <c r="E131" s="276" t="s">
        <v>2834</v>
      </c>
      <c r="F131" s="277" t="s">
        <v>2996</v>
      </c>
      <c r="G131" s="278" t="s">
        <v>226</v>
      </c>
      <c r="H131" s="279">
        <v>0.35</v>
      </c>
      <c r="I131" s="280"/>
      <c r="J131" s="281">
        <f>ROUND(I131*H131,2)</f>
        <v>0</v>
      </c>
      <c r="K131" s="277" t="s">
        <v>365</v>
      </c>
      <c r="L131" s="282"/>
      <c r="M131" s="283" t="s">
        <v>21</v>
      </c>
      <c r="N131" s="284" t="s">
        <v>46</v>
      </c>
      <c r="O131" s="80"/>
      <c r="P131" s="226">
        <f>O131*H131</f>
        <v>0</v>
      </c>
      <c r="Q131" s="226">
        <v>0</v>
      </c>
      <c r="R131" s="226">
        <f>Q131*H131</f>
        <v>0</v>
      </c>
      <c r="S131" s="226">
        <v>0</v>
      </c>
      <c r="T131" s="227">
        <f>S131*H131</f>
        <v>0</v>
      </c>
      <c r="AR131" s="18" t="s">
        <v>282</v>
      </c>
      <c r="AT131" s="18" t="s">
        <v>426</v>
      </c>
      <c r="AU131" s="18" t="s">
        <v>82</v>
      </c>
      <c r="AY131" s="18" t="s">
        <v>221</v>
      </c>
      <c r="BE131" s="228">
        <f>IF(N131="základní",J131,0)</f>
        <v>0</v>
      </c>
      <c r="BF131" s="228">
        <f>IF(N131="snížená",J131,0)</f>
        <v>0</v>
      </c>
      <c r="BG131" s="228">
        <f>IF(N131="zákl. přenesená",J131,0)</f>
        <v>0</v>
      </c>
      <c r="BH131" s="228">
        <f>IF(N131="sníž. přenesená",J131,0)</f>
        <v>0</v>
      </c>
      <c r="BI131" s="228">
        <f>IF(N131="nulová",J131,0)</f>
        <v>0</v>
      </c>
      <c r="BJ131" s="18" t="s">
        <v>82</v>
      </c>
      <c r="BK131" s="228">
        <f>ROUND(I131*H131,2)</f>
        <v>0</v>
      </c>
      <c r="BL131" s="18" t="s">
        <v>228</v>
      </c>
      <c r="BM131" s="18" t="s">
        <v>842</v>
      </c>
    </row>
    <row r="132" spans="2:65" s="1" customFormat="1" ht="16.5" customHeight="1">
      <c r="B132" s="39"/>
      <c r="C132" s="275" t="s">
        <v>531</v>
      </c>
      <c r="D132" s="275" t="s">
        <v>426</v>
      </c>
      <c r="E132" s="276" t="s">
        <v>2997</v>
      </c>
      <c r="F132" s="277" t="s">
        <v>2998</v>
      </c>
      <c r="G132" s="278" t="s">
        <v>2587</v>
      </c>
      <c r="H132" s="279">
        <v>1.38</v>
      </c>
      <c r="I132" s="280"/>
      <c r="J132" s="281">
        <f>ROUND(I132*H132,2)</f>
        <v>0</v>
      </c>
      <c r="K132" s="277" t="s">
        <v>365</v>
      </c>
      <c r="L132" s="282"/>
      <c r="M132" s="283" t="s">
        <v>21</v>
      </c>
      <c r="N132" s="284" t="s">
        <v>46</v>
      </c>
      <c r="O132" s="80"/>
      <c r="P132" s="226">
        <f>O132*H132</f>
        <v>0</v>
      </c>
      <c r="Q132" s="226">
        <v>0</v>
      </c>
      <c r="R132" s="226">
        <f>Q132*H132</f>
        <v>0</v>
      </c>
      <c r="S132" s="226">
        <v>0</v>
      </c>
      <c r="T132" s="227">
        <f>S132*H132</f>
        <v>0</v>
      </c>
      <c r="AR132" s="18" t="s">
        <v>282</v>
      </c>
      <c r="AT132" s="18" t="s">
        <v>426</v>
      </c>
      <c r="AU132" s="18" t="s">
        <v>82</v>
      </c>
      <c r="AY132" s="18" t="s">
        <v>221</v>
      </c>
      <c r="BE132" s="228">
        <f>IF(N132="základní",J132,0)</f>
        <v>0</v>
      </c>
      <c r="BF132" s="228">
        <f>IF(N132="snížená",J132,0)</f>
        <v>0</v>
      </c>
      <c r="BG132" s="228">
        <f>IF(N132="zákl. přenesená",J132,0)</f>
        <v>0</v>
      </c>
      <c r="BH132" s="228">
        <f>IF(N132="sníž. přenesená",J132,0)</f>
        <v>0</v>
      </c>
      <c r="BI132" s="228">
        <f>IF(N132="nulová",J132,0)</f>
        <v>0</v>
      </c>
      <c r="BJ132" s="18" t="s">
        <v>82</v>
      </c>
      <c r="BK132" s="228">
        <f>ROUND(I132*H132,2)</f>
        <v>0</v>
      </c>
      <c r="BL132" s="18" t="s">
        <v>228</v>
      </c>
      <c r="BM132" s="18" t="s">
        <v>853</v>
      </c>
    </row>
    <row r="133" spans="2:65" s="1" customFormat="1" ht="16.5" customHeight="1">
      <c r="B133" s="39"/>
      <c r="C133" s="275" t="s">
        <v>535</v>
      </c>
      <c r="D133" s="275" t="s">
        <v>426</v>
      </c>
      <c r="E133" s="276" t="s">
        <v>2999</v>
      </c>
      <c r="F133" s="277" t="s">
        <v>3000</v>
      </c>
      <c r="G133" s="278" t="s">
        <v>358</v>
      </c>
      <c r="H133" s="279">
        <v>46.8</v>
      </c>
      <c r="I133" s="280"/>
      <c r="J133" s="281">
        <f>ROUND(I133*H133,2)</f>
        <v>0</v>
      </c>
      <c r="K133" s="277" t="s">
        <v>365</v>
      </c>
      <c r="L133" s="282"/>
      <c r="M133" s="283" t="s">
        <v>21</v>
      </c>
      <c r="N133" s="284" t="s">
        <v>46</v>
      </c>
      <c r="O133" s="80"/>
      <c r="P133" s="226">
        <f>O133*H133</f>
        <v>0</v>
      </c>
      <c r="Q133" s="226">
        <v>0</v>
      </c>
      <c r="R133" s="226">
        <f>Q133*H133</f>
        <v>0</v>
      </c>
      <c r="S133" s="226">
        <v>0</v>
      </c>
      <c r="T133" s="227">
        <f>S133*H133</f>
        <v>0</v>
      </c>
      <c r="AR133" s="18" t="s">
        <v>282</v>
      </c>
      <c r="AT133" s="18" t="s">
        <v>426</v>
      </c>
      <c r="AU133" s="18" t="s">
        <v>82</v>
      </c>
      <c r="AY133" s="18" t="s">
        <v>221</v>
      </c>
      <c r="BE133" s="228">
        <f>IF(N133="základní",J133,0)</f>
        <v>0</v>
      </c>
      <c r="BF133" s="228">
        <f>IF(N133="snížená",J133,0)</f>
        <v>0</v>
      </c>
      <c r="BG133" s="228">
        <f>IF(N133="zákl. přenesená",J133,0)</f>
        <v>0</v>
      </c>
      <c r="BH133" s="228">
        <f>IF(N133="sníž. přenesená",J133,0)</f>
        <v>0</v>
      </c>
      <c r="BI133" s="228">
        <f>IF(N133="nulová",J133,0)</f>
        <v>0</v>
      </c>
      <c r="BJ133" s="18" t="s">
        <v>82</v>
      </c>
      <c r="BK133" s="228">
        <f>ROUND(I133*H133,2)</f>
        <v>0</v>
      </c>
      <c r="BL133" s="18" t="s">
        <v>228</v>
      </c>
      <c r="BM133" s="18" t="s">
        <v>862</v>
      </c>
    </row>
    <row r="134" spans="2:65" s="1" customFormat="1" ht="16.5" customHeight="1">
      <c r="B134" s="39"/>
      <c r="C134" s="275" t="s">
        <v>539</v>
      </c>
      <c r="D134" s="275" t="s">
        <v>426</v>
      </c>
      <c r="E134" s="276" t="s">
        <v>3001</v>
      </c>
      <c r="F134" s="277" t="s">
        <v>3002</v>
      </c>
      <c r="G134" s="278" t="s">
        <v>1266</v>
      </c>
      <c r="H134" s="279">
        <v>312</v>
      </c>
      <c r="I134" s="280"/>
      <c r="J134" s="281">
        <f>ROUND(I134*H134,2)</f>
        <v>0</v>
      </c>
      <c r="K134" s="277" t="s">
        <v>365</v>
      </c>
      <c r="L134" s="282"/>
      <c r="M134" s="283" t="s">
        <v>21</v>
      </c>
      <c r="N134" s="284" t="s">
        <v>46</v>
      </c>
      <c r="O134" s="80"/>
      <c r="P134" s="226">
        <f>O134*H134</f>
        <v>0</v>
      </c>
      <c r="Q134" s="226">
        <v>0</v>
      </c>
      <c r="R134" s="226">
        <f>Q134*H134</f>
        <v>0</v>
      </c>
      <c r="S134" s="226">
        <v>0</v>
      </c>
      <c r="T134" s="227">
        <f>S134*H134</f>
        <v>0</v>
      </c>
      <c r="AR134" s="18" t="s">
        <v>282</v>
      </c>
      <c r="AT134" s="18" t="s">
        <v>426</v>
      </c>
      <c r="AU134" s="18" t="s">
        <v>82</v>
      </c>
      <c r="AY134" s="18" t="s">
        <v>221</v>
      </c>
      <c r="BE134" s="228">
        <f>IF(N134="základní",J134,0)</f>
        <v>0</v>
      </c>
      <c r="BF134" s="228">
        <f>IF(N134="snížená",J134,0)</f>
        <v>0</v>
      </c>
      <c r="BG134" s="228">
        <f>IF(N134="zákl. přenesená",J134,0)</f>
        <v>0</v>
      </c>
      <c r="BH134" s="228">
        <f>IF(N134="sníž. přenesená",J134,0)</f>
        <v>0</v>
      </c>
      <c r="BI134" s="228">
        <f>IF(N134="nulová",J134,0)</f>
        <v>0</v>
      </c>
      <c r="BJ134" s="18" t="s">
        <v>82</v>
      </c>
      <c r="BK134" s="228">
        <f>ROUND(I134*H134,2)</f>
        <v>0</v>
      </c>
      <c r="BL134" s="18" t="s">
        <v>228</v>
      </c>
      <c r="BM134" s="18" t="s">
        <v>875</v>
      </c>
    </row>
    <row r="135" spans="2:65" s="1" customFormat="1" ht="16.5" customHeight="1">
      <c r="B135" s="39"/>
      <c r="C135" s="275" t="s">
        <v>559</v>
      </c>
      <c r="D135" s="275" t="s">
        <v>426</v>
      </c>
      <c r="E135" s="276" t="s">
        <v>3003</v>
      </c>
      <c r="F135" s="277" t="s">
        <v>3004</v>
      </c>
      <c r="G135" s="278" t="s">
        <v>226</v>
      </c>
      <c r="H135" s="279">
        <v>0.69</v>
      </c>
      <c r="I135" s="280"/>
      <c r="J135" s="281">
        <f>ROUND(I135*H135,2)</f>
        <v>0</v>
      </c>
      <c r="K135" s="277" t="s">
        <v>365</v>
      </c>
      <c r="L135" s="282"/>
      <c r="M135" s="285" t="s">
        <v>21</v>
      </c>
      <c r="N135" s="286" t="s">
        <v>46</v>
      </c>
      <c r="O135" s="287"/>
      <c r="P135" s="288">
        <f>O135*H135</f>
        <v>0</v>
      </c>
      <c r="Q135" s="288">
        <v>0</v>
      </c>
      <c r="R135" s="288">
        <f>Q135*H135</f>
        <v>0</v>
      </c>
      <c r="S135" s="288">
        <v>0</v>
      </c>
      <c r="T135" s="289">
        <f>S135*H135</f>
        <v>0</v>
      </c>
      <c r="AR135" s="18" t="s">
        <v>282</v>
      </c>
      <c r="AT135" s="18" t="s">
        <v>426</v>
      </c>
      <c r="AU135" s="18" t="s">
        <v>82</v>
      </c>
      <c r="AY135" s="18" t="s">
        <v>221</v>
      </c>
      <c r="BE135" s="228">
        <f>IF(N135="základní",J135,0)</f>
        <v>0</v>
      </c>
      <c r="BF135" s="228">
        <f>IF(N135="snížená",J135,0)</f>
        <v>0</v>
      </c>
      <c r="BG135" s="228">
        <f>IF(N135="zákl. přenesená",J135,0)</f>
        <v>0</v>
      </c>
      <c r="BH135" s="228">
        <f>IF(N135="sníž. přenesená",J135,0)</f>
        <v>0</v>
      </c>
      <c r="BI135" s="228">
        <f>IF(N135="nulová",J135,0)</f>
        <v>0</v>
      </c>
      <c r="BJ135" s="18" t="s">
        <v>82</v>
      </c>
      <c r="BK135" s="228">
        <f>ROUND(I135*H135,2)</f>
        <v>0</v>
      </c>
      <c r="BL135" s="18" t="s">
        <v>228</v>
      </c>
      <c r="BM135" s="18" t="s">
        <v>885</v>
      </c>
    </row>
    <row r="136" spans="2:12" s="1" customFormat="1" ht="6.95" customHeight="1">
      <c r="B136" s="58"/>
      <c r="C136" s="59"/>
      <c r="D136" s="59"/>
      <c r="E136" s="59"/>
      <c r="F136" s="59"/>
      <c r="G136" s="59"/>
      <c r="H136" s="59"/>
      <c r="I136" s="168"/>
      <c r="J136" s="59"/>
      <c r="K136" s="59"/>
      <c r="L136" s="44"/>
    </row>
  </sheetData>
  <sheetProtection password="CC35" sheet="1" objects="1" scenarios="1" formatColumns="0" formatRows="0" autoFilter="0"/>
  <autoFilter ref="C83:K135"/>
  <mergeCells count="9">
    <mergeCell ref="E7:H7"/>
    <mergeCell ref="E9:H9"/>
    <mergeCell ref="E18:H18"/>
    <mergeCell ref="E27:H27"/>
    <mergeCell ref="E48:H48"/>
    <mergeCell ref="E50:H50"/>
    <mergeCell ref="E74:H74"/>
    <mergeCell ref="E76:H76"/>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5.xml><?xml version="1.0" encoding="utf-8"?>
<worksheet xmlns="http://schemas.openxmlformats.org/spreadsheetml/2006/main" xmlns:r="http://schemas.openxmlformats.org/officeDocument/2006/relationships">
  <sheetPr>
    <pageSetUpPr fitToPage="1"/>
  </sheetPr>
  <dimension ref="B2:BM97"/>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7"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8" t="s">
        <v>168</v>
      </c>
    </row>
    <row r="3" spans="2:46" ht="6.95" customHeight="1">
      <c r="B3" s="138"/>
      <c r="C3" s="139"/>
      <c r="D3" s="139"/>
      <c r="E3" s="139"/>
      <c r="F3" s="139"/>
      <c r="G3" s="139"/>
      <c r="H3" s="139"/>
      <c r="I3" s="140"/>
      <c r="J3" s="139"/>
      <c r="K3" s="139"/>
      <c r="L3" s="21"/>
      <c r="AT3" s="18" t="s">
        <v>84</v>
      </c>
    </row>
    <row r="4" spans="2:46" ht="24.95" customHeight="1">
      <c r="B4" s="21"/>
      <c r="D4" s="141" t="s">
        <v>169</v>
      </c>
      <c r="L4" s="21"/>
      <c r="M4" s="25" t="s">
        <v>10</v>
      </c>
      <c r="AT4" s="18" t="s">
        <v>4</v>
      </c>
    </row>
    <row r="5" spans="2:12" ht="6.95" customHeight="1">
      <c r="B5" s="21"/>
      <c r="L5" s="21"/>
    </row>
    <row r="6" spans="2:12" ht="12" customHeight="1">
      <c r="B6" s="21"/>
      <c r="D6" s="142" t="s">
        <v>16</v>
      </c>
      <c r="L6" s="21"/>
    </row>
    <row r="7" spans="2:12" ht="16.5" customHeight="1">
      <c r="B7" s="21"/>
      <c r="E7" s="143" t="str">
        <f>'Rekapitulace stavby'!K6</f>
        <v>Vestavba podkroví ZŠ Kmochova</v>
      </c>
      <c r="F7" s="142"/>
      <c r="G7" s="142"/>
      <c r="H7" s="142"/>
      <c r="L7" s="21"/>
    </row>
    <row r="8" spans="2:12" s="1" customFormat="1" ht="12" customHeight="1">
      <c r="B8" s="44"/>
      <c r="D8" s="142" t="s">
        <v>170</v>
      </c>
      <c r="I8" s="144"/>
      <c r="L8" s="44"/>
    </row>
    <row r="9" spans="2:12" s="1" customFormat="1" ht="36.95" customHeight="1">
      <c r="B9" s="44"/>
      <c r="E9" s="145" t="s">
        <v>3005</v>
      </c>
      <c r="F9" s="1"/>
      <c r="G9" s="1"/>
      <c r="H9" s="1"/>
      <c r="I9" s="144"/>
      <c r="L9" s="44"/>
    </row>
    <row r="10" spans="2:12" s="1" customFormat="1" ht="12">
      <c r="B10" s="44"/>
      <c r="I10" s="144"/>
      <c r="L10" s="44"/>
    </row>
    <row r="11" spans="2:12" s="1" customFormat="1" ht="12" customHeight="1">
      <c r="B11" s="44"/>
      <c r="D11" s="142" t="s">
        <v>18</v>
      </c>
      <c r="F11" s="18" t="s">
        <v>19</v>
      </c>
      <c r="I11" s="146" t="s">
        <v>20</v>
      </c>
      <c r="J11" s="18" t="s">
        <v>21</v>
      </c>
      <c r="L11" s="44"/>
    </row>
    <row r="12" spans="2:12" s="1" customFormat="1" ht="12" customHeight="1">
      <c r="B12" s="44"/>
      <c r="D12" s="142" t="s">
        <v>22</v>
      </c>
      <c r="F12" s="18" t="s">
        <v>23</v>
      </c>
      <c r="I12" s="146" t="s">
        <v>24</v>
      </c>
      <c r="J12" s="147" t="str">
        <f>'Rekapitulace stavby'!AN8</f>
        <v>8. 11. 2018</v>
      </c>
      <c r="L12" s="44"/>
    </row>
    <row r="13" spans="2:12" s="1" customFormat="1" ht="10.8" customHeight="1">
      <c r="B13" s="44"/>
      <c r="I13" s="144"/>
      <c r="L13" s="44"/>
    </row>
    <row r="14" spans="2:12" s="1" customFormat="1" ht="12" customHeight="1">
      <c r="B14" s="44"/>
      <c r="D14" s="142" t="s">
        <v>26</v>
      </c>
      <c r="I14" s="146" t="s">
        <v>27</v>
      </c>
      <c r="J14" s="18" t="s">
        <v>28</v>
      </c>
      <c r="L14" s="44"/>
    </row>
    <row r="15" spans="2:12" s="1" customFormat="1" ht="18" customHeight="1">
      <c r="B15" s="44"/>
      <c r="E15" s="18" t="s">
        <v>29</v>
      </c>
      <c r="I15" s="146" t="s">
        <v>30</v>
      </c>
      <c r="J15" s="18" t="s">
        <v>21</v>
      </c>
      <c r="L15" s="44"/>
    </row>
    <row r="16" spans="2:12" s="1" customFormat="1" ht="6.95" customHeight="1">
      <c r="B16" s="44"/>
      <c r="I16" s="144"/>
      <c r="L16" s="44"/>
    </row>
    <row r="17" spans="2:12" s="1" customFormat="1" ht="12" customHeight="1">
      <c r="B17" s="44"/>
      <c r="D17" s="142" t="s">
        <v>31</v>
      </c>
      <c r="I17" s="146" t="s">
        <v>27</v>
      </c>
      <c r="J17" s="34" t="str">
        <f>'Rekapitulace stavby'!AN13</f>
        <v>Vyplň údaj</v>
      </c>
      <c r="L17" s="44"/>
    </row>
    <row r="18" spans="2:12" s="1" customFormat="1" ht="18" customHeight="1">
      <c r="B18" s="44"/>
      <c r="E18" s="34" t="str">
        <f>'Rekapitulace stavby'!E14</f>
        <v>Vyplň údaj</v>
      </c>
      <c r="F18" s="18"/>
      <c r="G18" s="18"/>
      <c r="H18" s="18"/>
      <c r="I18" s="146" t="s">
        <v>30</v>
      </c>
      <c r="J18" s="34" t="str">
        <f>'Rekapitulace stavby'!AN14</f>
        <v>Vyplň údaj</v>
      </c>
      <c r="L18" s="44"/>
    </row>
    <row r="19" spans="2:12" s="1" customFormat="1" ht="6.95" customHeight="1">
      <c r="B19" s="44"/>
      <c r="I19" s="144"/>
      <c r="L19" s="44"/>
    </row>
    <row r="20" spans="2:12" s="1" customFormat="1" ht="12" customHeight="1">
      <c r="B20" s="44"/>
      <c r="D20" s="142" t="s">
        <v>33</v>
      </c>
      <c r="I20" s="146" t="s">
        <v>27</v>
      </c>
      <c r="J20" s="18" t="s">
        <v>21</v>
      </c>
      <c r="L20" s="44"/>
    </row>
    <row r="21" spans="2:12" s="1" customFormat="1" ht="18" customHeight="1">
      <c r="B21" s="44"/>
      <c r="E21" s="18" t="s">
        <v>34</v>
      </c>
      <c r="I21" s="146" t="s">
        <v>30</v>
      </c>
      <c r="J21" s="18" t="s">
        <v>21</v>
      </c>
      <c r="L21" s="44"/>
    </row>
    <row r="22" spans="2:12" s="1" customFormat="1" ht="6.95" customHeight="1">
      <c r="B22" s="44"/>
      <c r="I22" s="144"/>
      <c r="L22" s="44"/>
    </row>
    <row r="23" spans="2:12" s="1" customFormat="1" ht="12" customHeight="1">
      <c r="B23" s="44"/>
      <c r="D23" s="142" t="s">
        <v>36</v>
      </c>
      <c r="I23" s="146" t="s">
        <v>27</v>
      </c>
      <c r="J23" s="18" t="s">
        <v>37</v>
      </c>
      <c r="L23" s="44"/>
    </row>
    <row r="24" spans="2:12" s="1" customFormat="1" ht="18" customHeight="1">
      <c r="B24" s="44"/>
      <c r="E24" s="18" t="s">
        <v>38</v>
      </c>
      <c r="I24" s="146" t="s">
        <v>30</v>
      </c>
      <c r="J24" s="18" t="s">
        <v>21</v>
      </c>
      <c r="L24" s="44"/>
    </row>
    <row r="25" spans="2:12" s="1" customFormat="1" ht="6.95" customHeight="1">
      <c r="B25" s="44"/>
      <c r="I25" s="144"/>
      <c r="L25" s="44"/>
    </row>
    <row r="26" spans="2:12" s="1" customFormat="1" ht="12" customHeight="1">
      <c r="B26" s="44"/>
      <c r="D26" s="142" t="s">
        <v>39</v>
      </c>
      <c r="I26" s="144"/>
      <c r="L26" s="44"/>
    </row>
    <row r="27" spans="2:12" s="7" customFormat="1" ht="45" customHeight="1">
      <c r="B27" s="148"/>
      <c r="E27" s="149" t="s">
        <v>40</v>
      </c>
      <c r="F27" s="149"/>
      <c r="G27" s="149"/>
      <c r="H27" s="149"/>
      <c r="I27" s="150"/>
      <c r="L27" s="148"/>
    </row>
    <row r="28" spans="2:12" s="1" customFormat="1" ht="6.95" customHeight="1">
      <c r="B28" s="44"/>
      <c r="I28" s="144"/>
      <c r="L28" s="44"/>
    </row>
    <row r="29" spans="2:12" s="1" customFormat="1" ht="6.95" customHeight="1">
      <c r="B29" s="44"/>
      <c r="D29" s="72"/>
      <c r="E29" s="72"/>
      <c r="F29" s="72"/>
      <c r="G29" s="72"/>
      <c r="H29" s="72"/>
      <c r="I29" s="151"/>
      <c r="J29" s="72"/>
      <c r="K29" s="72"/>
      <c r="L29" s="44"/>
    </row>
    <row r="30" spans="2:12" s="1" customFormat="1" ht="25.4" customHeight="1">
      <c r="B30" s="44"/>
      <c r="D30" s="152" t="s">
        <v>41</v>
      </c>
      <c r="I30" s="144"/>
      <c r="J30" s="153">
        <f>ROUND(J83,2)</f>
        <v>0</v>
      </c>
      <c r="L30" s="44"/>
    </row>
    <row r="31" spans="2:12" s="1" customFormat="1" ht="6.95" customHeight="1">
      <c r="B31" s="44"/>
      <c r="D31" s="72"/>
      <c r="E31" s="72"/>
      <c r="F31" s="72"/>
      <c r="G31" s="72"/>
      <c r="H31" s="72"/>
      <c r="I31" s="151"/>
      <c r="J31" s="72"/>
      <c r="K31" s="72"/>
      <c r="L31" s="44"/>
    </row>
    <row r="32" spans="2:12" s="1" customFormat="1" ht="14.4" customHeight="1">
      <c r="B32" s="44"/>
      <c r="F32" s="154" t="s">
        <v>43</v>
      </c>
      <c r="I32" s="155" t="s">
        <v>42</v>
      </c>
      <c r="J32" s="154" t="s">
        <v>44</v>
      </c>
      <c r="L32" s="44"/>
    </row>
    <row r="33" spans="2:12" s="1" customFormat="1" ht="14.4" customHeight="1">
      <c r="B33" s="44"/>
      <c r="D33" s="142" t="s">
        <v>45</v>
      </c>
      <c r="E33" s="142" t="s">
        <v>46</v>
      </c>
      <c r="F33" s="156">
        <f>ROUND((SUM(BE83:BE96)),2)</f>
        <v>0</v>
      </c>
      <c r="I33" s="157">
        <v>0.21</v>
      </c>
      <c r="J33" s="156">
        <f>ROUND(((SUM(BE83:BE96))*I33),2)</f>
        <v>0</v>
      </c>
      <c r="L33" s="44"/>
    </row>
    <row r="34" spans="2:12" s="1" customFormat="1" ht="14.4" customHeight="1">
      <c r="B34" s="44"/>
      <c r="E34" s="142" t="s">
        <v>47</v>
      </c>
      <c r="F34" s="156">
        <f>ROUND((SUM(BF83:BF96)),2)</f>
        <v>0</v>
      </c>
      <c r="I34" s="157">
        <v>0.15</v>
      </c>
      <c r="J34" s="156">
        <f>ROUND(((SUM(BF83:BF96))*I34),2)</f>
        <v>0</v>
      </c>
      <c r="L34" s="44"/>
    </row>
    <row r="35" spans="2:12" s="1" customFormat="1" ht="14.4" customHeight="1" hidden="1">
      <c r="B35" s="44"/>
      <c r="E35" s="142" t="s">
        <v>48</v>
      </c>
      <c r="F35" s="156">
        <f>ROUND((SUM(BG83:BG96)),2)</f>
        <v>0</v>
      </c>
      <c r="I35" s="157">
        <v>0.21</v>
      </c>
      <c r="J35" s="156">
        <f>0</f>
        <v>0</v>
      </c>
      <c r="L35" s="44"/>
    </row>
    <row r="36" spans="2:12" s="1" customFormat="1" ht="14.4" customHeight="1" hidden="1">
      <c r="B36" s="44"/>
      <c r="E36" s="142" t="s">
        <v>49</v>
      </c>
      <c r="F36" s="156">
        <f>ROUND((SUM(BH83:BH96)),2)</f>
        <v>0</v>
      </c>
      <c r="I36" s="157">
        <v>0.15</v>
      </c>
      <c r="J36" s="156">
        <f>0</f>
        <v>0</v>
      </c>
      <c r="L36" s="44"/>
    </row>
    <row r="37" spans="2:12" s="1" customFormat="1" ht="14.4" customHeight="1" hidden="1">
      <c r="B37" s="44"/>
      <c r="E37" s="142" t="s">
        <v>50</v>
      </c>
      <c r="F37" s="156">
        <f>ROUND((SUM(BI83:BI96)),2)</f>
        <v>0</v>
      </c>
      <c r="I37" s="157">
        <v>0</v>
      </c>
      <c r="J37" s="156">
        <f>0</f>
        <v>0</v>
      </c>
      <c r="L37" s="44"/>
    </row>
    <row r="38" spans="2:12" s="1" customFormat="1" ht="6.95" customHeight="1">
      <c r="B38" s="44"/>
      <c r="I38" s="144"/>
      <c r="L38" s="44"/>
    </row>
    <row r="39" spans="2:12" s="1" customFormat="1" ht="25.4" customHeight="1">
      <c r="B39" s="44"/>
      <c r="C39" s="158"/>
      <c r="D39" s="159" t="s">
        <v>51</v>
      </c>
      <c r="E39" s="160"/>
      <c r="F39" s="160"/>
      <c r="G39" s="161" t="s">
        <v>52</v>
      </c>
      <c r="H39" s="162" t="s">
        <v>53</v>
      </c>
      <c r="I39" s="163"/>
      <c r="J39" s="164">
        <f>SUM(J30:J37)</f>
        <v>0</v>
      </c>
      <c r="K39" s="165"/>
      <c r="L39" s="44"/>
    </row>
    <row r="40" spans="2:12" s="1" customFormat="1" ht="14.4" customHeight="1">
      <c r="B40" s="166"/>
      <c r="C40" s="167"/>
      <c r="D40" s="167"/>
      <c r="E40" s="167"/>
      <c r="F40" s="167"/>
      <c r="G40" s="167"/>
      <c r="H40" s="167"/>
      <c r="I40" s="168"/>
      <c r="J40" s="167"/>
      <c r="K40" s="167"/>
      <c r="L40" s="44"/>
    </row>
    <row r="44" spans="2:12" s="1" customFormat="1" ht="6.95" customHeight="1">
      <c r="B44" s="169"/>
      <c r="C44" s="170"/>
      <c r="D44" s="170"/>
      <c r="E44" s="170"/>
      <c r="F44" s="170"/>
      <c r="G44" s="170"/>
      <c r="H44" s="170"/>
      <c r="I44" s="171"/>
      <c r="J44" s="170"/>
      <c r="K44" s="170"/>
      <c r="L44" s="44"/>
    </row>
    <row r="45" spans="2:12" s="1" customFormat="1" ht="24.95" customHeight="1">
      <c r="B45" s="39"/>
      <c r="C45" s="24" t="s">
        <v>174</v>
      </c>
      <c r="D45" s="40"/>
      <c r="E45" s="40"/>
      <c r="F45" s="40"/>
      <c r="G45" s="40"/>
      <c r="H45" s="40"/>
      <c r="I45" s="144"/>
      <c r="J45" s="40"/>
      <c r="K45" s="40"/>
      <c r="L45" s="44"/>
    </row>
    <row r="46" spans="2:12" s="1" customFormat="1" ht="6.95" customHeight="1">
      <c r="B46" s="39"/>
      <c r="C46" s="40"/>
      <c r="D46" s="40"/>
      <c r="E46" s="40"/>
      <c r="F46" s="40"/>
      <c r="G46" s="40"/>
      <c r="H46" s="40"/>
      <c r="I46" s="144"/>
      <c r="J46" s="40"/>
      <c r="K46" s="40"/>
      <c r="L46" s="44"/>
    </row>
    <row r="47" spans="2:12" s="1" customFormat="1" ht="12" customHeight="1">
      <c r="B47" s="39"/>
      <c r="C47" s="33" t="s">
        <v>16</v>
      </c>
      <c r="D47" s="40"/>
      <c r="E47" s="40"/>
      <c r="F47" s="40"/>
      <c r="G47" s="40"/>
      <c r="H47" s="40"/>
      <c r="I47" s="144"/>
      <c r="J47" s="40"/>
      <c r="K47" s="40"/>
      <c r="L47" s="44"/>
    </row>
    <row r="48" spans="2:12" s="1" customFormat="1" ht="16.5" customHeight="1">
      <c r="B48" s="39"/>
      <c r="C48" s="40"/>
      <c r="D48" s="40"/>
      <c r="E48" s="172" t="str">
        <f>E7</f>
        <v>Vestavba podkroví ZŠ Kmochova</v>
      </c>
      <c r="F48" s="33"/>
      <c r="G48" s="33"/>
      <c r="H48" s="33"/>
      <c r="I48" s="144"/>
      <c r="J48" s="40"/>
      <c r="K48" s="40"/>
      <c r="L48" s="44"/>
    </row>
    <row r="49" spans="2:12" s="1" customFormat="1" ht="12" customHeight="1">
      <c r="B49" s="39"/>
      <c r="C49" s="33" t="s">
        <v>170</v>
      </c>
      <c r="D49" s="40"/>
      <c r="E49" s="40"/>
      <c r="F49" s="40"/>
      <c r="G49" s="40"/>
      <c r="H49" s="40"/>
      <c r="I49" s="144"/>
      <c r="J49" s="40"/>
      <c r="K49" s="40"/>
      <c r="L49" s="44"/>
    </row>
    <row r="50" spans="2:12" s="1" customFormat="1" ht="16.5" customHeight="1">
      <c r="B50" s="39"/>
      <c r="C50" s="40"/>
      <c r="D50" s="40"/>
      <c r="E50" s="65" t="str">
        <f>E9</f>
        <v>SO-04 - VRN</v>
      </c>
      <c r="F50" s="40"/>
      <c r="G50" s="40"/>
      <c r="H50" s="40"/>
      <c r="I50" s="144"/>
      <c r="J50" s="40"/>
      <c r="K50" s="40"/>
      <c r="L50" s="44"/>
    </row>
    <row r="51" spans="2:12" s="1" customFormat="1" ht="6.95" customHeight="1">
      <c r="B51" s="39"/>
      <c r="C51" s="40"/>
      <c r="D51" s="40"/>
      <c r="E51" s="40"/>
      <c r="F51" s="40"/>
      <c r="G51" s="40"/>
      <c r="H51" s="40"/>
      <c r="I51" s="144"/>
      <c r="J51" s="40"/>
      <c r="K51" s="40"/>
      <c r="L51" s="44"/>
    </row>
    <row r="52" spans="2:12" s="1" customFormat="1" ht="12" customHeight="1">
      <c r="B52" s="39"/>
      <c r="C52" s="33" t="s">
        <v>22</v>
      </c>
      <c r="D52" s="40"/>
      <c r="E52" s="40"/>
      <c r="F52" s="28" t="str">
        <f>F12</f>
        <v>Kmochova č.p. 943</v>
      </c>
      <c r="G52" s="40"/>
      <c r="H52" s="40"/>
      <c r="I52" s="146" t="s">
        <v>24</v>
      </c>
      <c r="J52" s="68" t="str">
        <f>IF(J12="","",J12)</f>
        <v>8. 11. 2018</v>
      </c>
      <c r="K52" s="40"/>
      <c r="L52" s="44"/>
    </row>
    <row r="53" spans="2:12" s="1" customFormat="1" ht="6.95" customHeight="1">
      <c r="B53" s="39"/>
      <c r="C53" s="40"/>
      <c r="D53" s="40"/>
      <c r="E53" s="40"/>
      <c r="F53" s="40"/>
      <c r="G53" s="40"/>
      <c r="H53" s="40"/>
      <c r="I53" s="144"/>
      <c r="J53" s="40"/>
      <c r="K53" s="40"/>
      <c r="L53" s="44"/>
    </row>
    <row r="54" spans="2:12" s="1" customFormat="1" ht="13.65" customHeight="1">
      <c r="B54" s="39"/>
      <c r="C54" s="33" t="s">
        <v>26</v>
      </c>
      <c r="D54" s="40"/>
      <c r="E54" s="40"/>
      <c r="F54" s="28" t="str">
        <f>E15</f>
        <v>SONET Building s.r.o</v>
      </c>
      <c r="G54" s="40"/>
      <c r="H54" s="40"/>
      <c r="I54" s="146" t="s">
        <v>33</v>
      </c>
      <c r="J54" s="37" t="str">
        <f>E21</f>
        <v>Sodomka Lukáš</v>
      </c>
      <c r="K54" s="40"/>
      <c r="L54" s="44"/>
    </row>
    <row r="55" spans="2:12" s="1" customFormat="1" ht="13.65" customHeight="1">
      <c r="B55" s="39"/>
      <c r="C55" s="33" t="s">
        <v>31</v>
      </c>
      <c r="D55" s="40"/>
      <c r="E55" s="40"/>
      <c r="F55" s="28" t="str">
        <f>IF(E18="","",E18)</f>
        <v>Vyplň údaj</v>
      </c>
      <c r="G55" s="40"/>
      <c r="H55" s="40"/>
      <c r="I55" s="146" t="s">
        <v>36</v>
      </c>
      <c r="J55" s="37" t="str">
        <f>E24</f>
        <v>Toman Martin</v>
      </c>
      <c r="K55" s="40"/>
      <c r="L55" s="44"/>
    </row>
    <row r="56" spans="2:12" s="1" customFormat="1" ht="10.3" customHeight="1">
      <c r="B56" s="39"/>
      <c r="C56" s="40"/>
      <c r="D56" s="40"/>
      <c r="E56" s="40"/>
      <c r="F56" s="40"/>
      <c r="G56" s="40"/>
      <c r="H56" s="40"/>
      <c r="I56" s="144"/>
      <c r="J56" s="40"/>
      <c r="K56" s="40"/>
      <c r="L56" s="44"/>
    </row>
    <row r="57" spans="2:12" s="1" customFormat="1" ht="29.25" customHeight="1">
      <c r="B57" s="39"/>
      <c r="C57" s="173" t="s">
        <v>175</v>
      </c>
      <c r="D57" s="174"/>
      <c r="E57" s="174"/>
      <c r="F57" s="174"/>
      <c r="G57" s="174"/>
      <c r="H57" s="174"/>
      <c r="I57" s="175"/>
      <c r="J57" s="176" t="s">
        <v>176</v>
      </c>
      <c r="K57" s="174"/>
      <c r="L57" s="44"/>
    </row>
    <row r="58" spans="2:12" s="1" customFormat="1" ht="10.3" customHeight="1">
      <c r="B58" s="39"/>
      <c r="C58" s="40"/>
      <c r="D58" s="40"/>
      <c r="E58" s="40"/>
      <c r="F58" s="40"/>
      <c r="G58" s="40"/>
      <c r="H58" s="40"/>
      <c r="I58" s="144"/>
      <c r="J58" s="40"/>
      <c r="K58" s="40"/>
      <c r="L58" s="44"/>
    </row>
    <row r="59" spans="2:47" s="1" customFormat="1" ht="22.8" customHeight="1">
      <c r="B59" s="39"/>
      <c r="C59" s="177" t="s">
        <v>73</v>
      </c>
      <c r="D59" s="40"/>
      <c r="E59" s="40"/>
      <c r="F59" s="40"/>
      <c r="G59" s="40"/>
      <c r="H59" s="40"/>
      <c r="I59" s="144"/>
      <c r="J59" s="98">
        <f>J83</f>
        <v>0</v>
      </c>
      <c r="K59" s="40"/>
      <c r="L59" s="44"/>
      <c r="AU59" s="18" t="s">
        <v>177</v>
      </c>
    </row>
    <row r="60" spans="2:12" s="8" customFormat="1" ht="24.95" customHeight="1">
      <c r="B60" s="178"/>
      <c r="C60" s="179"/>
      <c r="D60" s="180" t="s">
        <v>3006</v>
      </c>
      <c r="E60" s="181"/>
      <c r="F60" s="181"/>
      <c r="G60" s="181"/>
      <c r="H60" s="181"/>
      <c r="I60" s="182"/>
      <c r="J60" s="183">
        <f>J84</f>
        <v>0</v>
      </c>
      <c r="K60" s="179"/>
      <c r="L60" s="184"/>
    </row>
    <row r="61" spans="2:12" s="9" customFormat="1" ht="19.9" customHeight="1">
      <c r="B61" s="185"/>
      <c r="C61" s="122"/>
      <c r="D61" s="186" t="s">
        <v>3007</v>
      </c>
      <c r="E61" s="187"/>
      <c r="F61" s="187"/>
      <c r="G61" s="187"/>
      <c r="H61" s="187"/>
      <c r="I61" s="188"/>
      <c r="J61" s="189">
        <f>J85</f>
        <v>0</v>
      </c>
      <c r="K61" s="122"/>
      <c r="L61" s="190"/>
    </row>
    <row r="62" spans="2:12" s="9" customFormat="1" ht="19.9" customHeight="1">
      <c r="B62" s="185"/>
      <c r="C62" s="122"/>
      <c r="D62" s="186" t="s">
        <v>3008</v>
      </c>
      <c r="E62" s="187"/>
      <c r="F62" s="187"/>
      <c r="G62" s="187"/>
      <c r="H62" s="187"/>
      <c r="I62" s="188"/>
      <c r="J62" s="189">
        <f>J90</f>
        <v>0</v>
      </c>
      <c r="K62" s="122"/>
      <c r="L62" s="190"/>
    </row>
    <row r="63" spans="2:12" s="9" customFormat="1" ht="19.9" customHeight="1">
      <c r="B63" s="185"/>
      <c r="C63" s="122"/>
      <c r="D63" s="186" t="s">
        <v>3009</v>
      </c>
      <c r="E63" s="187"/>
      <c r="F63" s="187"/>
      <c r="G63" s="187"/>
      <c r="H63" s="187"/>
      <c r="I63" s="188"/>
      <c r="J63" s="189">
        <f>J92</f>
        <v>0</v>
      </c>
      <c r="K63" s="122"/>
      <c r="L63" s="190"/>
    </row>
    <row r="64" spans="2:12" s="1" customFormat="1" ht="21.8" customHeight="1">
      <c r="B64" s="39"/>
      <c r="C64" s="40"/>
      <c r="D64" s="40"/>
      <c r="E64" s="40"/>
      <c r="F64" s="40"/>
      <c r="G64" s="40"/>
      <c r="H64" s="40"/>
      <c r="I64" s="144"/>
      <c r="J64" s="40"/>
      <c r="K64" s="40"/>
      <c r="L64" s="44"/>
    </row>
    <row r="65" spans="2:12" s="1" customFormat="1" ht="6.95" customHeight="1">
      <c r="B65" s="58"/>
      <c r="C65" s="59"/>
      <c r="D65" s="59"/>
      <c r="E65" s="59"/>
      <c r="F65" s="59"/>
      <c r="G65" s="59"/>
      <c r="H65" s="59"/>
      <c r="I65" s="168"/>
      <c r="J65" s="59"/>
      <c r="K65" s="59"/>
      <c r="L65" s="44"/>
    </row>
    <row r="69" spans="2:12" s="1" customFormat="1" ht="6.95" customHeight="1">
      <c r="B69" s="60"/>
      <c r="C69" s="61"/>
      <c r="D69" s="61"/>
      <c r="E69" s="61"/>
      <c r="F69" s="61"/>
      <c r="G69" s="61"/>
      <c r="H69" s="61"/>
      <c r="I69" s="171"/>
      <c r="J69" s="61"/>
      <c r="K69" s="61"/>
      <c r="L69" s="44"/>
    </row>
    <row r="70" spans="2:12" s="1" customFormat="1" ht="24.95" customHeight="1">
      <c r="B70" s="39"/>
      <c r="C70" s="24" t="s">
        <v>206</v>
      </c>
      <c r="D70" s="40"/>
      <c r="E70" s="40"/>
      <c r="F70" s="40"/>
      <c r="G70" s="40"/>
      <c r="H70" s="40"/>
      <c r="I70" s="144"/>
      <c r="J70" s="40"/>
      <c r="K70" s="40"/>
      <c r="L70" s="44"/>
    </row>
    <row r="71" spans="2:12" s="1" customFormat="1" ht="6.95" customHeight="1">
      <c r="B71" s="39"/>
      <c r="C71" s="40"/>
      <c r="D71" s="40"/>
      <c r="E71" s="40"/>
      <c r="F71" s="40"/>
      <c r="G71" s="40"/>
      <c r="H71" s="40"/>
      <c r="I71" s="144"/>
      <c r="J71" s="40"/>
      <c r="K71" s="40"/>
      <c r="L71" s="44"/>
    </row>
    <row r="72" spans="2:12" s="1" customFormat="1" ht="12" customHeight="1">
      <c r="B72" s="39"/>
      <c r="C72" s="33" t="s">
        <v>16</v>
      </c>
      <c r="D72" s="40"/>
      <c r="E72" s="40"/>
      <c r="F72" s="40"/>
      <c r="G72" s="40"/>
      <c r="H72" s="40"/>
      <c r="I72" s="144"/>
      <c r="J72" s="40"/>
      <c r="K72" s="40"/>
      <c r="L72" s="44"/>
    </row>
    <row r="73" spans="2:12" s="1" customFormat="1" ht="16.5" customHeight="1">
      <c r="B73" s="39"/>
      <c r="C73" s="40"/>
      <c r="D73" s="40"/>
      <c r="E73" s="172" t="str">
        <f>E7</f>
        <v>Vestavba podkroví ZŠ Kmochova</v>
      </c>
      <c r="F73" s="33"/>
      <c r="G73" s="33"/>
      <c r="H73" s="33"/>
      <c r="I73" s="144"/>
      <c r="J73" s="40"/>
      <c r="K73" s="40"/>
      <c r="L73" s="44"/>
    </row>
    <row r="74" spans="2:12" s="1" customFormat="1" ht="12" customHeight="1">
      <c r="B74" s="39"/>
      <c r="C74" s="33" t="s">
        <v>170</v>
      </c>
      <c r="D74" s="40"/>
      <c r="E74" s="40"/>
      <c r="F74" s="40"/>
      <c r="G74" s="40"/>
      <c r="H74" s="40"/>
      <c r="I74" s="144"/>
      <c r="J74" s="40"/>
      <c r="K74" s="40"/>
      <c r="L74" s="44"/>
    </row>
    <row r="75" spans="2:12" s="1" customFormat="1" ht="16.5" customHeight="1">
      <c r="B75" s="39"/>
      <c r="C75" s="40"/>
      <c r="D75" s="40"/>
      <c r="E75" s="65" t="str">
        <f>E9</f>
        <v>SO-04 - VRN</v>
      </c>
      <c r="F75" s="40"/>
      <c r="G75" s="40"/>
      <c r="H75" s="40"/>
      <c r="I75" s="144"/>
      <c r="J75" s="40"/>
      <c r="K75" s="40"/>
      <c r="L75" s="44"/>
    </row>
    <row r="76" spans="2:12" s="1" customFormat="1" ht="6.95" customHeight="1">
      <c r="B76" s="39"/>
      <c r="C76" s="40"/>
      <c r="D76" s="40"/>
      <c r="E76" s="40"/>
      <c r="F76" s="40"/>
      <c r="G76" s="40"/>
      <c r="H76" s="40"/>
      <c r="I76" s="144"/>
      <c r="J76" s="40"/>
      <c r="K76" s="40"/>
      <c r="L76" s="44"/>
    </row>
    <row r="77" spans="2:12" s="1" customFormat="1" ht="12" customHeight="1">
      <c r="B77" s="39"/>
      <c r="C77" s="33" t="s">
        <v>22</v>
      </c>
      <c r="D77" s="40"/>
      <c r="E77" s="40"/>
      <c r="F77" s="28" t="str">
        <f>F12</f>
        <v>Kmochova č.p. 943</v>
      </c>
      <c r="G77" s="40"/>
      <c r="H77" s="40"/>
      <c r="I77" s="146" t="s">
        <v>24</v>
      </c>
      <c r="J77" s="68" t="str">
        <f>IF(J12="","",J12)</f>
        <v>8. 11. 2018</v>
      </c>
      <c r="K77" s="40"/>
      <c r="L77" s="44"/>
    </row>
    <row r="78" spans="2:12" s="1" customFormat="1" ht="6.95" customHeight="1">
      <c r="B78" s="39"/>
      <c r="C78" s="40"/>
      <c r="D78" s="40"/>
      <c r="E78" s="40"/>
      <c r="F78" s="40"/>
      <c r="G78" s="40"/>
      <c r="H78" s="40"/>
      <c r="I78" s="144"/>
      <c r="J78" s="40"/>
      <c r="K78" s="40"/>
      <c r="L78" s="44"/>
    </row>
    <row r="79" spans="2:12" s="1" customFormat="1" ht="13.65" customHeight="1">
      <c r="B79" s="39"/>
      <c r="C79" s="33" t="s">
        <v>26</v>
      </c>
      <c r="D79" s="40"/>
      <c r="E79" s="40"/>
      <c r="F79" s="28" t="str">
        <f>E15</f>
        <v>SONET Building s.r.o</v>
      </c>
      <c r="G79" s="40"/>
      <c r="H79" s="40"/>
      <c r="I79" s="146" t="s">
        <v>33</v>
      </c>
      <c r="J79" s="37" t="str">
        <f>E21</f>
        <v>Sodomka Lukáš</v>
      </c>
      <c r="K79" s="40"/>
      <c r="L79" s="44"/>
    </row>
    <row r="80" spans="2:12" s="1" customFormat="1" ht="13.65" customHeight="1">
      <c r="B80" s="39"/>
      <c r="C80" s="33" t="s">
        <v>31</v>
      </c>
      <c r="D80" s="40"/>
      <c r="E80" s="40"/>
      <c r="F80" s="28" t="str">
        <f>IF(E18="","",E18)</f>
        <v>Vyplň údaj</v>
      </c>
      <c r="G80" s="40"/>
      <c r="H80" s="40"/>
      <c r="I80" s="146" t="s">
        <v>36</v>
      </c>
      <c r="J80" s="37" t="str">
        <f>E24</f>
        <v>Toman Martin</v>
      </c>
      <c r="K80" s="40"/>
      <c r="L80" s="44"/>
    </row>
    <row r="81" spans="2:12" s="1" customFormat="1" ht="10.3" customHeight="1">
      <c r="B81" s="39"/>
      <c r="C81" s="40"/>
      <c r="D81" s="40"/>
      <c r="E81" s="40"/>
      <c r="F81" s="40"/>
      <c r="G81" s="40"/>
      <c r="H81" s="40"/>
      <c r="I81" s="144"/>
      <c r="J81" s="40"/>
      <c r="K81" s="40"/>
      <c r="L81" s="44"/>
    </row>
    <row r="82" spans="2:20" s="10" customFormat="1" ht="29.25" customHeight="1">
      <c r="B82" s="191"/>
      <c r="C82" s="192" t="s">
        <v>207</v>
      </c>
      <c r="D82" s="193" t="s">
        <v>60</v>
      </c>
      <c r="E82" s="193" t="s">
        <v>56</v>
      </c>
      <c r="F82" s="193" t="s">
        <v>57</v>
      </c>
      <c r="G82" s="193" t="s">
        <v>208</v>
      </c>
      <c r="H82" s="193" t="s">
        <v>209</v>
      </c>
      <c r="I82" s="194" t="s">
        <v>210</v>
      </c>
      <c r="J82" s="193" t="s">
        <v>176</v>
      </c>
      <c r="K82" s="195" t="s">
        <v>211</v>
      </c>
      <c r="L82" s="196"/>
      <c r="M82" s="88" t="s">
        <v>21</v>
      </c>
      <c r="N82" s="89" t="s">
        <v>45</v>
      </c>
      <c r="O82" s="89" t="s">
        <v>212</v>
      </c>
      <c r="P82" s="89" t="s">
        <v>213</v>
      </c>
      <c r="Q82" s="89" t="s">
        <v>214</v>
      </c>
      <c r="R82" s="89" t="s">
        <v>215</v>
      </c>
      <c r="S82" s="89" t="s">
        <v>216</v>
      </c>
      <c r="T82" s="90" t="s">
        <v>217</v>
      </c>
    </row>
    <row r="83" spans="2:63" s="1" customFormat="1" ht="22.8" customHeight="1">
      <c r="B83" s="39"/>
      <c r="C83" s="95" t="s">
        <v>218</v>
      </c>
      <c r="D83" s="40"/>
      <c r="E83" s="40"/>
      <c r="F83" s="40"/>
      <c r="G83" s="40"/>
      <c r="H83" s="40"/>
      <c r="I83" s="144"/>
      <c r="J83" s="197">
        <f>BK83</f>
        <v>0</v>
      </c>
      <c r="K83" s="40"/>
      <c r="L83" s="44"/>
      <c r="M83" s="91"/>
      <c r="N83" s="92"/>
      <c r="O83" s="92"/>
      <c r="P83" s="198">
        <f>P84</f>
        <v>0</v>
      </c>
      <c r="Q83" s="92"/>
      <c r="R83" s="198">
        <f>R84</f>
        <v>0</v>
      </c>
      <c r="S83" s="92"/>
      <c r="T83" s="199">
        <f>T84</f>
        <v>0</v>
      </c>
      <c r="AT83" s="18" t="s">
        <v>74</v>
      </c>
      <c r="AU83" s="18" t="s">
        <v>177</v>
      </c>
      <c r="BK83" s="200">
        <f>BK84</f>
        <v>0</v>
      </c>
    </row>
    <row r="84" spans="2:63" s="11" customFormat="1" ht="25.9" customHeight="1">
      <c r="B84" s="201"/>
      <c r="C84" s="202"/>
      <c r="D84" s="203" t="s">
        <v>74</v>
      </c>
      <c r="E84" s="204" t="s">
        <v>167</v>
      </c>
      <c r="F84" s="204" t="s">
        <v>3010</v>
      </c>
      <c r="G84" s="202"/>
      <c r="H84" s="202"/>
      <c r="I84" s="205"/>
      <c r="J84" s="206">
        <f>BK84</f>
        <v>0</v>
      </c>
      <c r="K84" s="202"/>
      <c r="L84" s="207"/>
      <c r="M84" s="208"/>
      <c r="N84" s="209"/>
      <c r="O84" s="209"/>
      <c r="P84" s="210">
        <f>P85+P90+P92</f>
        <v>0</v>
      </c>
      <c r="Q84" s="209"/>
      <c r="R84" s="210">
        <f>R85+R90+R92</f>
        <v>0</v>
      </c>
      <c r="S84" s="209"/>
      <c r="T84" s="211">
        <f>T85+T90+T92</f>
        <v>0</v>
      </c>
      <c r="AR84" s="212" t="s">
        <v>267</v>
      </c>
      <c r="AT84" s="213" t="s">
        <v>74</v>
      </c>
      <c r="AU84" s="213" t="s">
        <v>75</v>
      </c>
      <c r="AY84" s="212" t="s">
        <v>221</v>
      </c>
      <c r="BK84" s="214">
        <f>BK85+BK90+BK92</f>
        <v>0</v>
      </c>
    </row>
    <row r="85" spans="2:63" s="11" customFormat="1" ht="22.8" customHeight="1">
      <c r="B85" s="201"/>
      <c r="C85" s="202"/>
      <c r="D85" s="203" t="s">
        <v>74</v>
      </c>
      <c r="E85" s="215" t="s">
        <v>3011</v>
      </c>
      <c r="F85" s="215" t="s">
        <v>3012</v>
      </c>
      <c r="G85" s="202"/>
      <c r="H85" s="202"/>
      <c r="I85" s="205"/>
      <c r="J85" s="216">
        <f>BK85</f>
        <v>0</v>
      </c>
      <c r="K85" s="202"/>
      <c r="L85" s="207"/>
      <c r="M85" s="208"/>
      <c r="N85" s="209"/>
      <c r="O85" s="209"/>
      <c r="P85" s="210">
        <f>SUM(P86:P89)</f>
        <v>0</v>
      </c>
      <c r="Q85" s="209"/>
      <c r="R85" s="210">
        <f>SUM(R86:R89)</f>
        <v>0</v>
      </c>
      <c r="S85" s="209"/>
      <c r="T85" s="211">
        <f>SUM(T86:T89)</f>
        <v>0</v>
      </c>
      <c r="AR85" s="212" t="s">
        <v>267</v>
      </c>
      <c r="AT85" s="213" t="s">
        <v>74</v>
      </c>
      <c r="AU85" s="213" t="s">
        <v>82</v>
      </c>
      <c r="AY85" s="212" t="s">
        <v>221</v>
      </c>
      <c r="BK85" s="214">
        <f>SUM(BK86:BK89)</f>
        <v>0</v>
      </c>
    </row>
    <row r="86" spans="2:65" s="1" customFormat="1" ht="16.5" customHeight="1">
      <c r="B86" s="39"/>
      <c r="C86" s="217" t="s">
        <v>82</v>
      </c>
      <c r="D86" s="217" t="s">
        <v>223</v>
      </c>
      <c r="E86" s="218" t="s">
        <v>3013</v>
      </c>
      <c r="F86" s="219" t="s">
        <v>3014</v>
      </c>
      <c r="G86" s="220" t="s">
        <v>903</v>
      </c>
      <c r="H86" s="221">
        <v>1</v>
      </c>
      <c r="I86" s="222"/>
      <c r="J86" s="223">
        <f>ROUND(I86*H86,2)</f>
        <v>0</v>
      </c>
      <c r="K86" s="219" t="s">
        <v>227</v>
      </c>
      <c r="L86" s="44"/>
      <c r="M86" s="224" t="s">
        <v>21</v>
      </c>
      <c r="N86" s="225" t="s">
        <v>46</v>
      </c>
      <c r="O86" s="80"/>
      <c r="P86" s="226">
        <f>O86*H86</f>
        <v>0</v>
      </c>
      <c r="Q86" s="226">
        <v>0</v>
      </c>
      <c r="R86" s="226">
        <f>Q86*H86</f>
        <v>0</v>
      </c>
      <c r="S86" s="226">
        <v>0</v>
      </c>
      <c r="T86" s="227">
        <f>S86*H86</f>
        <v>0</v>
      </c>
      <c r="AR86" s="18" t="s">
        <v>3015</v>
      </c>
      <c r="AT86" s="18" t="s">
        <v>223</v>
      </c>
      <c r="AU86" s="18" t="s">
        <v>84</v>
      </c>
      <c r="AY86" s="18" t="s">
        <v>221</v>
      </c>
      <c r="BE86" s="228">
        <f>IF(N86="základní",J86,0)</f>
        <v>0</v>
      </c>
      <c r="BF86" s="228">
        <f>IF(N86="snížená",J86,0)</f>
        <v>0</v>
      </c>
      <c r="BG86" s="228">
        <f>IF(N86="zákl. přenesená",J86,0)</f>
        <v>0</v>
      </c>
      <c r="BH86" s="228">
        <f>IF(N86="sníž. přenesená",J86,0)</f>
        <v>0</v>
      </c>
      <c r="BI86" s="228">
        <f>IF(N86="nulová",J86,0)</f>
        <v>0</v>
      </c>
      <c r="BJ86" s="18" t="s">
        <v>82</v>
      </c>
      <c r="BK86" s="228">
        <f>ROUND(I86*H86,2)</f>
        <v>0</v>
      </c>
      <c r="BL86" s="18" t="s">
        <v>3015</v>
      </c>
      <c r="BM86" s="18" t="s">
        <v>3016</v>
      </c>
    </row>
    <row r="87" spans="2:65" s="1" customFormat="1" ht="16.5" customHeight="1">
      <c r="B87" s="39"/>
      <c r="C87" s="217" t="s">
        <v>84</v>
      </c>
      <c r="D87" s="217" t="s">
        <v>223</v>
      </c>
      <c r="E87" s="218" t="s">
        <v>3017</v>
      </c>
      <c r="F87" s="219" t="s">
        <v>3018</v>
      </c>
      <c r="G87" s="220" t="s">
        <v>903</v>
      </c>
      <c r="H87" s="221">
        <v>1</v>
      </c>
      <c r="I87" s="222"/>
      <c r="J87" s="223">
        <f>ROUND(I87*H87,2)</f>
        <v>0</v>
      </c>
      <c r="K87" s="219" t="s">
        <v>227</v>
      </c>
      <c r="L87" s="44"/>
      <c r="M87" s="224" t="s">
        <v>21</v>
      </c>
      <c r="N87" s="225" t="s">
        <v>46</v>
      </c>
      <c r="O87" s="80"/>
      <c r="P87" s="226">
        <f>O87*H87</f>
        <v>0</v>
      </c>
      <c r="Q87" s="226">
        <v>0</v>
      </c>
      <c r="R87" s="226">
        <f>Q87*H87</f>
        <v>0</v>
      </c>
      <c r="S87" s="226">
        <v>0</v>
      </c>
      <c r="T87" s="227">
        <f>S87*H87</f>
        <v>0</v>
      </c>
      <c r="AR87" s="18" t="s">
        <v>3015</v>
      </c>
      <c r="AT87" s="18" t="s">
        <v>223</v>
      </c>
      <c r="AU87" s="18" t="s">
        <v>84</v>
      </c>
      <c r="AY87" s="18" t="s">
        <v>221</v>
      </c>
      <c r="BE87" s="228">
        <f>IF(N87="základní",J87,0)</f>
        <v>0</v>
      </c>
      <c r="BF87" s="228">
        <f>IF(N87="snížená",J87,0)</f>
        <v>0</v>
      </c>
      <c r="BG87" s="228">
        <f>IF(N87="zákl. přenesená",J87,0)</f>
        <v>0</v>
      </c>
      <c r="BH87" s="228">
        <f>IF(N87="sníž. přenesená",J87,0)</f>
        <v>0</v>
      </c>
      <c r="BI87" s="228">
        <f>IF(N87="nulová",J87,0)</f>
        <v>0</v>
      </c>
      <c r="BJ87" s="18" t="s">
        <v>82</v>
      </c>
      <c r="BK87" s="228">
        <f>ROUND(I87*H87,2)</f>
        <v>0</v>
      </c>
      <c r="BL87" s="18" t="s">
        <v>3015</v>
      </c>
      <c r="BM87" s="18" t="s">
        <v>3019</v>
      </c>
    </row>
    <row r="88" spans="2:65" s="1" customFormat="1" ht="16.5" customHeight="1">
      <c r="B88" s="39"/>
      <c r="C88" s="217" t="s">
        <v>101</v>
      </c>
      <c r="D88" s="217" t="s">
        <v>223</v>
      </c>
      <c r="E88" s="218" t="s">
        <v>3020</v>
      </c>
      <c r="F88" s="219" t="s">
        <v>3021</v>
      </c>
      <c r="G88" s="220" t="s">
        <v>903</v>
      </c>
      <c r="H88" s="221">
        <v>1</v>
      </c>
      <c r="I88" s="222"/>
      <c r="J88" s="223">
        <f>ROUND(I88*H88,2)</f>
        <v>0</v>
      </c>
      <c r="K88" s="219" t="s">
        <v>227</v>
      </c>
      <c r="L88" s="44"/>
      <c r="M88" s="224" t="s">
        <v>21</v>
      </c>
      <c r="N88" s="225" t="s">
        <v>46</v>
      </c>
      <c r="O88" s="80"/>
      <c r="P88" s="226">
        <f>O88*H88</f>
        <v>0</v>
      </c>
      <c r="Q88" s="226">
        <v>0</v>
      </c>
      <c r="R88" s="226">
        <f>Q88*H88</f>
        <v>0</v>
      </c>
      <c r="S88" s="226">
        <v>0</v>
      </c>
      <c r="T88" s="227">
        <f>S88*H88</f>
        <v>0</v>
      </c>
      <c r="AR88" s="18" t="s">
        <v>3015</v>
      </c>
      <c r="AT88" s="18" t="s">
        <v>223</v>
      </c>
      <c r="AU88" s="18" t="s">
        <v>84</v>
      </c>
      <c r="AY88" s="18" t="s">
        <v>221</v>
      </c>
      <c r="BE88" s="228">
        <f>IF(N88="základní",J88,0)</f>
        <v>0</v>
      </c>
      <c r="BF88" s="228">
        <f>IF(N88="snížená",J88,0)</f>
        <v>0</v>
      </c>
      <c r="BG88" s="228">
        <f>IF(N88="zákl. přenesená",J88,0)</f>
        <v>0</v>
      </c>
      <c r="BH88" s="228">
        <f>IF(N88="sníž. přenesená",J88,0)</f>
        <v>0</v>
      </c>
      <c r="BI88" s="228">
        <f>IF(N88="nulová",J88,0)</f>
        <v>0</v>
      </c>
      <c r="BJ88" s="18" t="s">
        <v>82</v>
      </c>
      <c r="BK88" s="228">
        <f>ROUND(I88*H88,2)</f>
        <v>0</v>
      </c>
      <c r="BL88" s="18" t="s">
        <v>3015</v>
      </c>
      <c r="BM88" s="18" t="s">
        <v>3022</v>
      </c>
    </row>
    <row r="89" spans="2:65" s="1" customFormat="1" ht="16.5" customHeight="1">
      <c r="B89" s="39"/>
      <c r="C89" s="217" t="s">
        <v>228</v>
      </c>
      <c r="D89" s="217" t="s">
        <v>223</v>
      </c>
      <c r="E89" s="218" t="s">
        <v>3023</v>
      </c>
      <c r="F89" s="219" t="s">
        <v>3024</v>
      </c>
      <c r="G89" s="220" t="s">
        <v>2389</v>
      </c>
      <c r="H89" s="292"/>
      <c r="I89" s="222"/>
      <c r="J89" s="223">
        <f>ROUND(I89*H89,2)</f>
        <v>0</v>
      </c>
      <c r="K89" s="219" t="s">
        <v>227</v>
      </c>
      <c r="L89" s="44"/>
      <c r="M89" s="224" t="s">
        <v>21</v>
      </c>
      <c r="N89" s="225" t="s">
        <v>46</v>
      </c>
      <c r="O89" s="80"/>
      <c r="P89" s="226">
        <f>O89*H89</f>
        <v>0</v>
      </c>
      <c r="Q89" s="226">
        <v>0</v>
      </c>
      <c r="R89" s="226">
        <f>Q89*H89</f>
        <v>0</v>
      </c>
      <c r="S89" s="226">
        <v>0</v>
      </c>
      <c r="T89" s="227">
        <f>S89*H89</f>
        <v>0</v>
      </c>
      <c r="AR89" s="18" t="s">
        <v>3015</v>
      </c>
      <c r="AT89" s="18" t="s">
        <v>223</v>
      </c>
      <c r="AU89" s="18" t="s">
        <v>84</v>
      </c>
      <c r="AY89" s="18" t="s">
        <v>221</v>
      </c>
      <c r="BE89" s="228">
        <f>IF(N89="základní",J89,0)</f>
        <v>0</v>
      </c>
      <c r="BF89" s="228">
        <f>IF(N89="snížená",J89,0)</f>
        <v>0</v>
      </c>
      <c r="BG89" s="228">
        <f>IF(N89="zákl. přenesená",J89,0)</f>
        <v>0</v>
      </c>
      <c r="BH89" s="228">
        <f>IF(N89="sníž. přenesená",J89,0)</f>
        <v>0</v>
      </c>
      <c r="BI89" s="228">
        <f>IF(N89="nulová",J89,0)</f>
        <v>0</v>
      </c>
      <c r="BJ89" s="18" t="s">
        <v>82</v>
      </c>
      <c r="BK89" s="228">
        <f>ROUND(I89*H89,2)</f>
        <v>0</v>
      </c>
      <c r="BL89" s="18" t="s">
        <v>3015</v>
      </c>
      <c r="BM89" s="18" t="s">
        <v>3025</v>
      </c>
    </row>
    <row r="90" spans="2:63" s="11" customFormat="1" ht="22.8" customHeight="1">
      <c r="B90" s="201"/>
      <c r="C90" s="202"/>
      <c r="D90" s="203" t="s">
        <v>74</v>
      </c>
      <c r="E90" s="215" t="s">
        <v>3026</v>
      </c>
      <c r="F90" s="215" t="s">
        <v>3027</v>
      </c>
      <c r="G90" s="202"/>
      <c r="H90" s="202"/>
      <c r="I90" s="205"/>
      <c r="J90" s="216">
        <f>BK90</f>
        <v>0</v>
      </c>
      <c r="K90" s="202"/>
      <c r="L90" s="207"/>
      <c r="M90" s="208"/>
      <c r="N90" s="209"/>
      <c r="O90" s="209"/>
      <c r="P90" s="210">
        <f>P91</f>
        <v>0</v>
      </c>
      <c r="Q90" s="209"/>
      <c r="R90" s="210">
        <f>R91</f>
        <v>0</v>
      </c>
      <c r="S90" s="209"/>
      <c r="T90" s="211">
        <f>T91</f>
        <v>0</v>
      </c>
      <c r="AR90" s="212" t="s">
        <v>267</v>
      </c>
      <c r="AT90" s="213" t="s">
        <v>74</v>
      </c>
      <c r="AU90" s="213" t="s">
        <v>82</v>
      </c>
      <c r="AY90" s="212" t="s">
        <v>221</v>
      </c>
      <c r="BK90" s="214">
        <f>BK91</f>
        <v>0</v>
      </c>
    </row>
    <row r="91" spans="2:65" s="1" customFormat="1" ht="16.5" customHeight="1">
      <c r="B91" s="39"/>
      <c r="C91" s="217" t="s">
        <v>267</v>
      </c>
      <c r="D91" s="217" t="s">
        <v>223</v>
      </c>
      <c r="E91" s="218" t="s">
        <v>3028</v>
      </c>
      <c r="F91" s="219" t="s">
        <v>3027</v>
      </c>
      <c r="G91" s="220" t="s">
        <v>2389</v>
      </c>
      <c r="H91" s="292"/>
      <c r="I91" s="222"/>
      <c r="J91" s="223">
        <f>ROUND(I91*H91,2)</f>
        <v>0</v>
      </c>
      <c r="K91" s="219" t="s">
        <v>227</v>
      </c>
      <c r="L91" s="44"/>
      <c r="M91" s="224" t="s">
        <v>21</v>
      </c>
      <c r="N91" s="225" t="s">
        <v>46</v>
      </c>
      <c r="O91" s="80"/>
      <c r="P91" s="226">
        <f>O91*H91</f>
        <v>0</v>
      </c>
      <c r="Q91" s="226">
        <v>0</v>
      </c>
      <c r="R91" s="226">
        <f>Q91*H91</f>
        <v>0</v>
      </c>
      <c r="S91" s="226">
        <v>0</v>
      </c>
      <c r="T91" s="227">
        <f>S91*H91</f>
        <v>0</v>
      </c>
      <c r="AR91" s="18" t="s">
        <v>3015</v>
      </c>
      <c r="AT91" s="18" t="s">
        <v>223</v>
      </c>
      <c r="AU91" s="18" t="s">
        <v>84</v>
      </c>
      <c r="AY91" s="18" t="s">
        <v>221</v>
      </c>
      <c r="BE91" s="228">
        <f>IF(N91="základní",J91,0)</f>
        <v>0</v>
      </c>
      <c r="BF91" s="228">
        <f>IF(N91="snížená",J91,0)</f>
        <v>0</v>
      </c>
      <c r="BG91" s="228">
        <f>IF(N91="zákl. přenesená",J91,0)</f>
        <v>0</v>
      </c>
      <c r="BH91" s="228">
        <f>IF(N91="sníž. přenesená",J91,0)</f>
        <v>0</v>
      </c>
      <c r="BI91" s="228">
        <f>IF(N91="nulová",J91,0)</f>
        <v>0</v>
      </c>
      <c r="BJ91" s="18" t="s">
        <v>82</v>
      </c>
      <c r="BK91" s="228">
        <f>ROUND(I91*H91,2)</f>
        <v>0</v>
      </c>
      <c r="BL91" s="18" t="s">
        <v>3015</v>
      </c>
      <c r="BM91" s="18" t="s">
        <v>3029</v>
      </c>
    </row>
    <row r="92" spans="2:63" s="11" customFormat="1" ht="22.8" customHeight="1">
      <c r="B92" s="201"/>
      <c r="C92" s="202"/>
      <c r="D92" s="203" t="s">
        <v>74</v>
      </c>
      <c r="E92" s="215" t="s">
        <v>3030</v>
      </c>
      <c r="F92" s="215" t="s">
        <v>3031</v>
      </c>
      <c r="G92" s="202"/>
      <c r="H92" s="202"/>
      <c r="I92" s="205"/>
      <c r="J92" s="216">
        <f>BK92</f>
        <v>0</v>
      </c>
      <c r="K92" s="202"/>
      <c r="L92" s="207"/>
      <c r="M92" s="208"/>
      <c r="N92" s="209"/>
      <c r="O92" s="209"/>
      <c r="P92" s="210">
        <f>SUM(P93:P96)</f>
        <v>0</v>
      </c>
      <c r="Q92" s="209"/>
      <c r="R92" s="210">
        <f>SUM(R93:R96)</f>
        <v>0</v>
      </c>
      <c r="S92" s="209"/>
      <c r="T92" s="211">
        <f>SUM(T93:T96)</f>
        <v>0</v>
      </c>
      <c r="AR92" s="212" t="s">
        <v>267</v>
      </c>
      <c r="AT92" s="213" t="s">
        <v>74</v>
      </c>
      <c r="AU92" s="213" t="s">
        <v>82</v>
      </c>
      <c r="AY92" s="212" t="s">
        <v>221</v>
      </c>
      <c r="BK92" s="214">
        <f>SUM(BK93:BK96)</f>
        <v>0</v>
      </c>
    </row>
    <row r="93" spans="2:65" s="1" customFormat="1" ht="16.5" customHeight="1">
      <c r="B93" s="39"/>
      <c r="C93" s="217" t="s">
        <v>271</v>
      </c>
      <c r="D93" s="217" t="s">
        <v>223</v>
      </c>
      <c r="E93" s="218" t="s">
        <v>3032</v>
      </c>
      <c r="F93" s="219" t="s">
        <v>3031</v>
      </c>
      <c r="G93" s="220" t="s">
        <v>903</v>
      </c>
      <c r="H93" s="221">
        <v>1</v>
      </c>
      <c r="I93" s="222"/>
      <c r="J93" s="223">
        <f>ROUND(I93*H93,2)</f>
        <v>0</v>
      </c>
      <c r="K93" s="219" t="s">
        <v>227</v>
      </c>
      <c r="L93" s="44"/>
      <c r="M93" s="224" t="s">
        <v>21</v>
      </c>
      <c r="N93" s="225" t="s">
        <v>46</v>
      </c>
      <c r="O93" s="80"/>
      <c r="P93" s="226">
        <f>O93*H93</f>
        <v>0</v>
      </c>
      <c r="Q93" s="226">
        <v>0</v>
      </c>
      <c r="R93" s="226">
        <f>Q93*H93</f>
        <v>0</v>
      </c>
      <c r="S93" s="226">
        <v>0</v>
      </c>
      <c r="T93" s="227">
        <f>S93*H93</f>
        <v>0</v>
      </c>
      <c r="AR93" s="18" t="s">
        <v>3015</v>
      </c>
      <c r="AT93" s="18" t="s">
        <v>223</v>
      </c>
      <c r="AU93" s="18" t="s">
        <v>84</v>
      </c>
      <c r="AY93" s="18" t="s">
        <v>221</v>
      </c>
      <c r="BE93" s="228">
        <f>IF(N93="základní",J93,0)</f>
        <v>0</v>
      </c>
      <c r="BF93" s="228">
        <f>IF(N93="snížená",J93,0)</f>
        <v>0</v>
      </c>
      <c r="BG93" s="228">
        <f>IF(N93="zákl. přenesená",J93,0)</f>
        <v>0</v>
      </c>
      <c r="BH93" s="228">
        <f>IF(N93="sníž. přenesená",J93,0)</f>
        <v>0</v>
      </c>
      <c r="BI93" s="228">
        <f>IF(N93="nulová",J93,0)</f>
        <v>0</v>
      </c>
      <c r="BJ93" s="18" t="s">
        <v>82</v>
      </c>
      <c r="BK93" s="228">
        <f>ROUND(I93*H93,2)</f>
        <v>0</v>
      </c>
      <c r="BL93" s="18" t="s">
        <v>3015</v>
      </c>
      <c r="BM93" s="18" t="s">
        <v>3033</v>
      </c>
    </row>
    <row r="94" spans="2:51" s="12" customFormat="1" ht="12">
      <c r="B94" s="232"/>
      <c r="C94" s="233"/>
      <c r="D94" s="229" t="s">
        <v>232</v>
      </c>
      <c r="E94" s="234" t="s">
        <v>21</v>
      </c>
      <c r="F94" s="235" t="s">
        <v>3034</v>
      </c>
      <c r="G94" s="233"/>
      <c r="H94" s="234" t="s">
        <v>21</v>
      </c>
      <c r="I94" s="236"/>
      <c r="J94" s="233"/>
      <c r="K94" s="233"/>
      <c r="L94" s="237"/>
      <c r="M94" s="238"/>
      <c r="N94" s="239"/>
      <c r="O94" s="239"/>
      <c r="P94" s="239"/>
      <c r="Q94" s="239"/>
      <c r="R94" s="239"/>
      <c r="S94" s="239"/>
      <c r="T94" s="240"/>
      <c r="AT94" s="241" t="s">
        <v>232</v>
      </c>
      <c r="AU94" s="241" t="s">
        <v>84</v>
      </c>
      <c r="AV94" s="12" t="s">
        <v>82</v>
      </c>
      <c r="AW94" s="12" t="s">
        <v>35</v>
      </c>
      <c r="AX94" s="12" t="s">
        <v>75</v>
      </c>
      <c r="AY94" s="241" t="s">
        <v>221</v>
      </c>
    </row>
    <row r="95" spans="2:51" s="13" customFormat="1" ht="12">
      <c r="B95" s="242"/>
      <c r="C95" s="243"/>
      <c r="D95" s="229" t="s">
        <v>232</v>
      </c>
      <c r="E95" s="244" t="s">
        <v>21</v>
      </c>
      <c r="F95" s="245" t="s">
        <v>82</v>
      </c>
      <c r="G95" s="243"/>
      <c r="H95" s="246">
        <v>1</v>
      </c>
      <c r="I95" s="247"/>
      <c r="J95" s="243"/>
      <c r="K95" s="243"/>
      <c r="L95" s="248"/>
      <c r="M95" s="249"/>
      <c r="N95" s="250"/>
      <c r="O95" s="250"/>
      <c r="P95" s="250"/>
      <c r="Q95" s="250"/>
      <c r="R95" s="250"/>
      <c r="S95" s="250"/>
      <c r="T95" s="251"/>
      <c r="AT95" s="252" t="s">
        <v>232</v>
      </c>
      <c r="AU95" s="252" t="s">
        <v>84</v>
      </c>
      <c r="AV95" s="13" t="s">
        <v>84</v>
      </c>
      <c r="AW95" s="13" t="s">
        <v>35</v>
      </c>
      <c r="AX95" s="13" t="s">
        <v>75</v>
      </c>
      <c r="AY95" s="252" t="s">
        <v>221</v>
      </c>
    </row>
    <row r="96" spans="2:51" s="14" customFormat="1" ht="12">
      <c r="B96" s="253"/>
      <c r="C96" s="254"/>
      <c r="D96" s="229" t="s">
        <v>232</v>
      </c>
      <c r="E96" s="255" t="s">
        <v>21</v>
      </c>
      <c r="F96" s="256" t="s">
        <v>235</v>
      </c>
      <c r="G96" s="254"/>
      <c r="H96" s="257">
        <v>1</v>
      </c>
      <c r="I96" s="258"/>
      <c r="J96" s="254"/>
      <c r="K96" s="254"/>
      <c r="L96" s="259"/>
      <c r="M96" s="293"/>
      <c r="N96" s="294"/>
      <c r="O96" s="294"/>
      <c r="P96" s="294"/>
      <c r="Q96" s="294"/>
      <c r="R96" s="294"/>
      <c r="S96" s="294"/>
      <c r="T96" s="295"/>
      <c r="AT96" s="263" t="s">
        <v>232</v>
      </c>
      <c r="AU96" s="263" t="s">
        <v>84</v>
      </c>
      <c r="AV96" s="14" t="s">
        <v>228</v>
      </c>
      <c r="AW96" s="14" t="s">
        <v>35</v>
      </c>
      <c r="AX96" s="14" t="s">
        <v>82</v>
      </c>
      <c r="AY96" s="263" t="s">
        <v>221</v>
      </c>
    </row>
    <row r="97" spans="2:12" s="1" customFormat="1" ht="6.95" customHeight="1">
      <c r="B97" s="58"/>
      <c r="C97" s="59"/>
      <c r="D97" s="59"/>
      <c r="E97" s="59"/>
      <c r="F97" s="59"/>
      <c r="G97" s="59"/>
      <c r="H97" s="59"/>
      <c r="I97" s="168"/>
      <c r="J97" s="59"/>
      <c r="K97" s="59"/>
      <c r="L97" s="44"/>
    </row>
  </sheetData>
  <sheetProtection password="CC35" sheet="1" objects="1" scenarios="1" formatColumns="0" formatRows="0" autoFilter="0"/>
  <autoFilter ref="C82:K96"/>
  <mergeCells count="9">
    <mergeCell ref="E7:H7"/>
    <mergeCell ref="E9:H9"/>
    <mergeCell ref="E18:H18"/>
    <mergeCell ref="E27:H27"/>
    <mergeCell ref="E48:H48"/>
    <mergeCell ref="E50:H50"/>
    <mergeCell ref="E73:H73"/>
    <mergeCell ref="E75:H75"/>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6.xml><?xml version="1.0" encoding="utf-8"?>
<worksheet xmlns="http://schemas.openxmlformats.org/spreadsheetml/2006/main" xmlns:r="http://schemas.openxmlformats.org/officeDocument/2006/relationships">
  <sheetPr>
    <pageSetUpPr fitToPage="1"/>
  </sheetPr>
  <dimension ref="B2:K218"/>
  <sheetViews>
    <sheetView showGridLines="0" workbookViewId="0" topLeftCell="A1"/>
  </sheetViews>
  <sheetFormatPr defaultColWidth="9.140625" defaultRowHeight="12"/>
  <cols>
    <col min="1" max="1" width="8.28125" style="296" customWidth="1"/>
    <col min="2" max="2" width="1.7109375" style="296" customWidth="1"/>
    <col min="3" max="4" width="5.00390625" style="296" customWidth="1"/>
    <col min="5" max="5" width="11.7109375" style="296" customWidth="1"/>
    <col min="6" max="6" width="9.140625" style="296" customWidth="1"/>
    <col min="7" max="7" width="5.00390625" style="296" customWidth="1"/>
    <col min="8" max="8" width="77.8515625" style="296" customWidth="1"/>
    <col min="9" max="10" width="20.00390625" style="296" customWidth="1"/>
    <col min="11" max="11" width="1.7109375" style="296" customWidth="1"/>
  </cols>
  <sheetData>
    <row r="1" ht="37.5" customHeight="1"/>
    <row r="2" spans="2:11" ht="7.5" customHeight="1">
      <c r="B2" s="297"/>
      <c r="C2" s="298"/>
      <c r="D2" s="298"/>
      <c r="E2" s="298"/>
      <c r="F2" s="298"/>
      <c r="G2" s="298"/>
      <c r="H2" s="298"/>
      <c r="I2" s="298"/>
      <c r="J2" s="298"/>
      <c r="K2" s="299"/>
    </row>
    <row r="3" spans="2:11" s="16" customFormat="1" ht="45" customHeight="1">
      <c r="B3" s="300"/>
      <c r="C3" s="301" t="s">
        <v>3035</v>
      </c>
      <c r="D3" s="301"/>
      <c r="E3" s="301"/>
      <c r="F3" s="301"/>
      <c r="G3" s="301"/>
      <c r="H3" s="301"/>
      <c r="I3" s="301"/>
      <c r="J3" s="301"/>
      <c r="K3" s="302"/>
    </row>
    <row r="4" spans="2:11" ht="25.5" customHeight="1">
      <c r="B4" s="303"/>
      <c r="C4" s="304" t="s">
        <v>3036</v>
      </c>
      <c r="D4" s="304"/>
      <c r="E4" s="304"/>
      <c r="F4" s="304"/>
      <c r="G4" s="304"/>
      <c r="H4" s="304"/>
      <c r="I4" s="304"/>
      <c r="J4" s="304"/>
      <c r="K4" s="305"/>
    </row>
    <row r="5" spans="2:11" ht="5.25" customHeight="1">
      <c r="B5" s="303"/>
      <c r="C5" s="306"/>
      <c r="D5" s="306"/>
      <c r="E5" s="306"/>
      <c r="F5" s="306"/>
      <c r="G5" s="306"/>
      <c r="H5" s="306"/>
      <c r="I5" s="306"/>
      <c r="J5" s="306"/>
      <c r="K5" s="305"/>
    </row>
    <row r="6" spans="2:11" ht="15" customHeight="1">
      <c r="B6" s="303"/>
      <c r="C6" s="307" t="s">
        <v>3037</v>
      </c>
      <c r="D6" s="307"/>
      <c r="E6" s="307"/>
      <c r="F6" s="307"/>
      <c r="G6" s="307"/>
      <c r="H6" s="307"/>
      <c r="I6" s="307"/>
      <c r="J6" s="307"/>
      <c r="K6" s="305"/>
    </row>
    <row r="7" spans="2:11" ht="15" customHeight="1">
      <c r="B7" s="308"/>
      <c r="C7" s="307" t="s">
        <v>3038</v>
      </c>
      <c r="D7" s="307"/>
      <c r="E7" s="307"/>
      <c r="F7" s="307"/>
      <c r="G7" s="307"/>
      <c r="H7" s="307"/>
      <c r="I7" s="307"/>
      <c r="J7" s="307"/>
      <c r="K7" s="305"/>
    </row>
    <row r="8" spans="2:11" ht="12.75" customHeight="1">
      <c r="B8" s="308"/>
      <c r="C8" s="307"/>
      <c r="D8" s="307"/>
      <c r="E8" s="307"/>
      <c r="F8" s="307"/>
      <c r="G8" s="307"/>
      <c r="H8" s="307"/>
      <c r="I8" s="307"/>
      <c r="J8" s="307"/>
      <c r="K8" s="305"/>
    </row>
    <row r="9" spans="2:11" ht="15" customHeight="1">
      <c r="B9" s="308"/>
      <c r="C9" s="307" t="s">
        <v>3039</v>
      </c>
      <c r="D9" s="307"/>
      <c r="E9" s="307"/>
      <c r="F9" s="307"/>
      <c r="G9" s="307"/>
      <c r="H9" s="307"/>
      <c r="I9" s="307"/>
      <c r="J9" s="307"/>
      <c r="K9" s="305"/>
    </row>
    <row r="10" spans="2:11" ht="15" customHeight="1">
      <c r="B10" s="308"/>
      <c r="C10" s="307"/>
      <c r="D10" s="307" t="s">
        <v>3040</v>
      </c>
      <c r="E10" s="307"/>
      <c r="F10" s="307"/>
      <c r="G10" s="307"/>
      <c r="H10" s="307"/>
      <c r="I10" s="307"/>
      <c r="J10" s="307"/>
      <c r="K10" s="305"/>
    </row>
    <row r="11" spans="2:11" ht="15" customHeight="1">
      <c r="B11" s="308"/>
      <c r="C11" s="309"/>
      <c r="D11" s="307" t="s">
        <v>3041</v>
      </c>
      <c r="E11" s="307"/>
      <c r="F11" s="307"/>
      <c r="G11" s="307"/>
      <c r="H11" s="307"/>
      <c r="I11" s="307"/>
      <c r="J11" s="307"/>
      <c r="K11" s="305"/>
    </row>
    <row r="12" spans="2:11" ht="15" customHeight="1">
      <c r="B12" s="308"/>
      <c r="C12" s="309"/>
      <c r="D12" s="307"/>
      <c r="E12" s="307"/>
      <c r="F12" s="307"/>
      <c r="G12" s="307"/>
      <c r="H12" s="307"/>
      <c r="I12" s="307"/>
      <c r="J12" s="307"/>
      <c r="K12" s="305"/>
    </row>
    <row r="13" spans="2:11" ht="15" customHeight="1">
      <c r="B13" s="308"/>
      <c r="C13" s="309"/>
      <c r="D13" s="310" t="s">
        <v>3042</v>
      </c>
      <c r="E13" s="307"/>
      <c r="F13" s="307"/>
      <c r="G13" s="307"/>
      <c r="H13" s="307"/>
      <c r="I13" s="307"/>
      <c r="J13" s="307"/>
      <c r="K13" s="305"/>
    </row>
    <row r="14" spans="2:11" ht="12.75" customHeight="1">
      <c r="B14" s="308"/>
      <c r="C14" s="309"/>
      <c r="D14" s="309"/>
      <c r="E14" s="309"/>
      <c r="F14" s="309"/>
      <c r="G14" s="309"/>
      <c r="H14" s="309"/>
      <c r="I14" s="309"/>
      <c r="J14" s="309"/>
      <c r="K14" s="305"/>
    </row>
    <row r="15" spans="2:11" ht="15" customHeight="1">
      <c r="B15" s="308"/>
      <c r="C15" s="309"/>
      <c r="D15" s="307" t="s">
        <v>3043</v>
      </c>
      <c r="E15" s="307"/>
      <c r="F15" s="307"/>
      <c r="G15" s="307"/>
      <c r="H15" s="307"/>
      <c r="I15" s="307"/>
      <c r="J15" s="307"/>
      <c r="K15" s="305"/>
    </row>
    <row r="16" spans="2:11" ht="15" customHeight="1">
      <c r="B16" s="308"/>
      <c r="C16" s="309"/>
      <c r="D16" s="307" t="s">
        <v>3044</v>
      </c>
      <c r="E16" s="307"/>
      <c r="F16" s="307"/>
      <c r="G16" s="307"/>
      <c r="H16" s="307"/>
      <c r="I16" s="307"/>
      <c r="J16" s="307"/>
      <c r="K16" s="305"/>
    </row>
    <row r="17" spans="2:11" ht="15" customHeight="1">
      <c r="B17" s="308"/>
      <c r="C17" s="309"/>
      <c r="D17" s="307" t="s">
        <v>3045</v>
      </c>
      <c r="E17" s="307"/>
      <c r="F17" s="307"/>
      <c r="G17" s="307"/>
      <c r="H17" s="307"/>
      <c r="I17" s="307"/>
      <c r="J17" s="307"/>
      <c r="K17" s="305"/>
    </row>
    <row r="18" spans="2:11" ht="15" customHeight="1">
      <c r="B18" s="308"/>
      <c r="C18" s="309"/>
      <c r="D18" s="309"/>
      <c r="E18" s="311" t="s">
        <v>81</v>
      </c>
      <c r="F18" s="307" t="s">
        <v>3046</v>
      </c>
      <c r="G18" s="307"/>
      <c r="H18" s="307"/>
      <c r="I18" s="307"/>
      <c r="J18" s="307"/>
      <c r="K18" s="305"/>
    </row>
    <row r="19" spans="2:11" ht="15" customHeight="1">
      <c r="B19" s="308"/>
      <c r="C19" s="309"/>
      <c r="D19" s="309"/>
      <c r="E19" s="311" t="s">
        <v>3047</v>
      </c>
      <c r="F19" s="307" t="s">
        <v>3048</v>
      </c>
      <c r="G19" s="307"/>
      <c r="H19" s="307"/>
      <c r="I19" s="307"/>
      <c r="J19" s="307"/>
      <c r="K19" s="305"/>
    </row>
    <row r="20" spans="2:11" ht="15" customHeight="1">
      <c r="B20" s="308"/>
      <c r="C20" s="309"/>
      <c r="D20" s="309"/>
      <c r="E20" s="311" t="s">
        <v>3049</v>
      </c>
      <c r="F20" s="307" t="s">
        <v>3050</v>
      </c>
      <c r="G20" s="307"/>
      <c r="H20" s="307"/>
      <c r="I20" s="307"/>
      <c r="J20" s="307"/>
      <c r="K20" s="305"/>
    </row>
    <row r="21" spans="2:11" ht="15" customHeight="1">
      <c r="B21" s="308"/>
      <c r="C21" s="309"/>
      <c r="D21" s="309"/>
      <c r="E21" s="311" t="s">
        <v>3051</v>
      </c>
      <c r="F21" s="307" t="s">
        <v>3052</v>
      </c>
      <c r="G21" s="307"/>
      <c r="H21" s="307"/>
      <c r="I21" s="307"/>
      <c r="J21" s="307"/>
      <c r="K21" s="305"/>
    </row>
    <row r="22" spans="2:11" ht="15" customHeight="1">
      <c r="B22" s="308"/>
      <c r="C22" s="309"/>
      <c r="D22" s="309"/>
      <c r="E22" s="311" t="s">
        <v>3053</v>
      </c>
      <c r="F22" s="307" t="s">
        <v>3054</v>
      </c>
      <c r="G22" s="307"/>
      <c r="H22" s="307"/>
      <c r="I22" s="307"/>
      <c r="J22" s="307"/>
      <c r="K22" s="305"/>
    </row>
    <row r="23" spans="2:11" ht="15" customHeight="1">
      <c r="B23" s="308"/>
      <c r="C23" s="309"/>
      <c r="D23" s="309"/>
      <c r="E23" s="311" t="s">
        <v>88</v>
      </c>
      <c r="F23" s="307" t="s">
        <v>3055</v>
      </c>
      <c r="G23" s="307"/>
      <c r="H23" s="307"/>
      <c r="I23" s="307"/>
      <c r="J23" s="307"/>
      <c r="K23" s="305"/>
    </row>
    <row r="24" spans="2:11" ht="12.75" customHeight="1">
      <c r="B24" s="308"/>
      <c r="C24" s="309"/>
      <c r="D24" s="309"/>
      <c r="E24" s="309"/>
      <c r="F24" s="309"/>
      <c r="G24" s="309"/>
      <c r="H24" s="309"/>
      <c r="I24" s="309"/>
      <c r="J24" s="309"/>
      <c r="K24" s="305"/>
    </row>
    <row r="25" spans="2:11" ht="15" customHeight="1">
      <c r="B25" s="308"/>
      <c r="C25" s="307" t="s">
        <v>3056</v>
      </c>
      <c r="D25" s="307"/>
      <c r="E25" s="307"/>
      <c r="F25" s="307"/>
      <c r="G25" s="307"/>
      <c r="H25" s="307"/>
      <c r="I25" s="307"/>
      <c r="J25" s="307"/>
      <c r="K25" s="305"/>
    </row>
    <row r="26" spans="2:11" ht="15" customHeight="1">
      <c r="B26" s="308"/>
      <c r="C26" s="307" t="s">
        <v>3057</v>
      </c>
      <c r="D26" s="307"/>
      <c r="E26" s="307"/>
      <c r="F26" s="307"/>
      <c r="G26" s="307"/>
      <c r="H26" s="307"/>
      <c r="I26" s="307"/>
      <c r="J26" s="307"/>
      <c r="K26" s="305"/>
    </row>
    <row r="27" spans="2:11" ht="15" customHeight="1">
      <c r="B27" s="308"/>
      <c r="C27" s="307"/>
      <c r="D27" s="307" t="s">
        <v>3058</v>
      </c>
      <c r="E27" s="307"/>
      <c r="F27" s="307"/>
      <c r="G27" s="307"/>
      <c r="H27" s="307"/>
      <c r="I27" s="307"/>
      <c r="J27" s="307"/>
      <c r="K27" s="305"/>
    </row>
    <row r="28" spans="2:11" ht="15" customHeight="1">
      <c r="B28" s="308"/>
      <c r="C28" s="309"/>
      <c r="D28" s="307" t="s">
        <v>3059</v>
      </c>
      <c r="E28" s="307"/>
      <c r="F28" s="307"/>
      <c r="G28" s="307"/>
      <c r="H28" s="307"/>
      <c r="I28" s="307"/>
      <c r="J28" s="307"/>
      <c r="K28" s="305"/>
    </row>
    <row r="29" spans="2:11" ht="12.75" customHeight="1">
      <c r="B29" s="308"/>
      <c r="C29" s="309"/>
      <c r="D29" s="309"/>
      <c r="E29" s="309"/>
      <c r="F29" s="309"/>
      <c r="G29" s="309"/>
      <c r="H29" s="309"/>
      <c r="I29" s="309"/>
      <c r="J29" s="309"/>
      <c r="K29" s="305"/>
    </row>
    <row r="30" spans="2:11" ht="15" customHeight="1">
      <c r="B30" s="308"/>
      <c r="C30" s="309"/>
      <c r="D30" s="307" t="s">
        <v>3060</v>
      </c>
      <c r="E30" s="307"/>
      <c r="F30" s="307"/>
      <c r="G30" s="307"/>
      <c r="H30" s="307"/>
      <c r="I30" s="307"/>
      <c r="J30" s="307"/>
      <c r="K30" s="305"/>
    </row>
    <row r="31" spans="2:11" ht="15" customHeight="1">
      <c r="B31" s="308"/>
      <c r="C31" s="309"/>
      <c r="D31" s="307" t="s">
        <v>3061</v>
      </c>
      <c r="E31" s="307"/>
      <c r="F31" s="307"/>
      <c r="G31" s="307"/>
      <c r="H31" s="307"/>
      <c r="I31" s="307"/>
      <c r="J31" s="307"/>
      <c r="K31" s="305"/>
    </row>
    <row r="32" spans="2:11" ht="12.75" customHeight="1">
      <c r="B32" s="308"/>
      <c r="C32" s="309"/>
      <c r="D32" s="309"/>
      <c r="E32" s="309"/>
      <c r="F32" s="309"/>
      <c r="G32" s="309"/>
      <c r="H32" s="309"/>
      <c r="I32" s="309"/>
      <c r="J32" s="309"/>
      <c r="K32" s="305"/>
    </row>
    <row r="33" spans="2:11" ht="15" customHeight="1">
      <c r="B33" s="308"/>
      <c r="C33" s="309"/>
      <c r="D33" s="307" t="s">
        <v>3062</v>
      </c>
      <c r="E33" s="307"/>
      <c r="F33" s="307"/>
      <c r="G33" s="307"/>
      <c r="H33" s="307"/>
      <c r="I33" s="307"/>
      <c r="J33" s="307"/>
      <c r="K33" s="305"/>
    </row>
    <row r="34" spans="2:11" ht="15" customHeight="1">
      <c r="B34" s="308"/>
      <c r="C34" s="309"/>
      <c r="D34" s="307" t="s">
        <v>3063</v>
      </c>
      <c r="E34" s="307"/>
      <c r="F34" s="307"/>
      <c r="G34" s="307"/>
      <c r="H34" s="307"/>
      <c r="I34" s="307"/>
      <c r="J34" s="307"/>
      <c r="K34" s="305"/>
    </row>
    <row r="35" spans="2:11" ht="15" customHeight="1">
      <c r="B35" s="308"/>
      <c r="C35" s="309"/>
      <c r="D35" s="307" t="s">
        <v>3064</v>
      </c>
      <c r="E35" s="307"/>
      <c r="F35" s="307"/>
      <c r="G35" s="307"/>
      <c r="H35" s="307"/>
      <c r="I35" s="307"/>
      <c r="J35" s="307"/>
      <c r="K35" s="305"/>
    </row>
    <row r="36" spans="2:11" ht="15" customHeight="1">
      <c r="B36" s="308"/>
      <c r="C36" s="309"/>
      <c r="D36" s="307"/>
      <c r="E36" s="310" t="s">
        <v>207</v>
      </c>
      <c r="F36" s="307"/>
      <c r="G36" s="307" t="s">
        <v>3065</v>
      </c>
      <c r="H36" s="307"/>
      <c r="I36" s="307"/>
      <c r="J36" s="307"/>
      <c r="K36" s="305"/>
    </row>
    <row r="37" spans="2:11" ht="30.75" customHeight="1">
      <c r="B37" s="308"/>
      <c r="C37" s="309"/>
      <c r="D37" s="307"/>
      <c r="E37" s="310" t="s">
        <v>3066</v>
      </c>
      <c r="F37" s="307"/>
      <c r="G37" s="307" t="s">
        <v>3067</v>
      </c>
      <c r="H37" s="307"/>
      <c r="I37" s="307"/>
      <c r="J37" s="307"/>
      <c r="K37" s="305"/>
    </row>
    <row r="38" spans="2:11" ht="15" customHeight="1">
      <c r="B38" s="308"/>
      <c r="C38" s="309"/>
      <c r="D38" s="307"/>
      <c r="E38" s="310" t="s">
        <v>56</v>
      </c>
      <c r="F38" s="307"/>
      <c r="G38" s="307" t="s">
        <v>3068</v>
      </c>
      <c r="H38" s="307"/>
      <c r="I38" s="307"/>
      <c r="J38" s="307"/>
      <c r="K38" s="305"/>
    </row>
    <row r="39" spans="2:11" ht="15" customHeight="1">
      <c r="B39" s="308"/>
      <c r="C39" s="309"/>
      <c r="D39" s="307"/>
      <c r="E39" s="310" t="s">
        <v>57</v>
      </c>
      <c r="F39" s="307"/>
      <c r="G39" s="307" t="s">
        <v>3069</v>
      </c>
      <c r="H39" s="307"/>
      <c r="I39" s="307"/>
      <c r="J39" s="307"/>
      <c r="K39" s="305"/>
    </row>
    <row r="40" spans="2:11" ht="15" customHeight="1">
      <c r="B40" s="308"/>
      <c r="C40" s="309"/>
      <c r="D40" s="307"/>
      <c r="E40" s="310" t="s">
        <v>208</v>
      </c>
      <c r="F40" s="307"/>
      <c r="G40" s="307" t="s">
        <v>3070</v>
      </c>
      <c r="H40" s="307"/>
      <c r="I40" s="307"/>
      <c r="J40" s="307"/>
      <c r="K40" s="305"/>
    </row>
    <row r="41" spans="2:11" ht="15" customHeight="1">
      <c r="B41" s="308"/>
      <c r="C41" s="309"/>
      <c r="D41" s="307"/>
      <c r="E41" s="310" t="s">
        <v>209</v>
      </c>
      <c r="F41" s="307"/>
      <c r="G41" s="307" t="s">
        <v>3071</v>
      </c>
      <c r="H41" s="307"/>
      <c r="I41" s="307"/>
      <c r="J41" s="307"/>
      <c r="K41" s="305"/>
    </row>
    <row r="42" spans="2:11" ht="15" customHeight="1">
      <c r="B42" s="308"/>
      <c r="C42" s="309"/>
      <c r="D42" s="307"/>
      <c r="E42" s="310" t="s">
        <v>3072</v>
      </c>
      <c r="F42" s="307"/>
      <c r="G42" s="307" t="s">
        <v>3073</v>
      </c>
      <c r="H42" s="307"/>
      <c r="I42" s="307"/>
      <c r="J42" s="307"/>
      <c r="K42" s="305"/>
    </row>
    <row r="43" spans="2:11" ht="15" customHeight="1">
      <c r="B43" s="308"/>
      <c r="C43" s="309"/>
      <c r="D43" s="307"/>
      <c r="E43" s="310"/>
      <c r="F43" s="307"/>
      <c r="G43" s="307" t="s">
        <v>3074</v>
      </c>
      <c r="H43" s="307"/>
      <c r="I43" s="307"/>
      <c r="J43" s="307"/>
      <c r="K43" s="305"/>
    </row>
    <row r="44" spans="2:11" ht="15" customHeight="1">
      <c r="B44" s="308"/>
      <c r="C44" s="309"/>
      <c r="D44" s="307"/>
      <c r="E44" s="310" t="s">
        <v>3075</v>
      </c>
      <c r="F44" s="307"/>
      <c r="G44" s="307" t="s">
        <v>3076</v>
      </c>
      <c r="H44" s="307"/>
      <c r="I44" s="307"/>
      <c r="J44" s="307"/>
      <c r="K44" s="305"/>
    </row>
    <row r="45" spans="2:11" ht="15" customHeight="1">
      <c r="B45" s="308"/>
      <c r="C45" s="309"/>
      <c r="D45" s="307"/>
      <c r="E45" s="310" t="s">
        <v>211</v>
      </c>
      <c r="F45" s="307"/>
      <c r="G45" s="307" t="s">
        <v>3077</v>
      </c>
      <c r="H45" s="307"/>
      <c r="I45" s="307"/>
      <c r="J45" s="307"/>
      <c r="K45" s="305"/>
    </row>
    <row r="46" spans="2:11" ht="12.75" customHeight="1">
      <c r="B46" s="308"/>
      <c r="C46" s="309"/>
      <c r="D46" s="307"/>
      <c r="E46" s="307"/>
      <c r="F46" s="307"/>
      <c r="G46" s="307"/>
      <c r="H46" s="307"/>
      <c r="I46" s="307"/>
      <c r="J46" s="307"/>
      <c r="K46" s="305"/>
    </row>
    <row r="47" spans="2:11" ht="15" customHeight="1">
      <c r="B47" s="308"/>
      <c r="C47" s="309"/>
      <c r="D47" s="307" t="s">
        <v>3078</v>
      </c>
      <c r="E47" s="307"/>
      <c r="F47" s="307"/>
      <c r="G47" s="307"/>
      <c r="H47" s="307"/>
      <c r="I47" s="307"/>
      <c r="J47" s="307"/>
      <c r="K47" s="305"/>
    </row>
    <row r="48" spans="2:11" ht="15" customHeight="1">
      <c r="B48" s="308"/>
      <c r="C48" s="309"/>
      <c r="D48" s="309"/>
      <c r="E48" s="307" t="s">
        <v>3079</v>
      </c>
      <c r="F48" s="307"/>
      <c r="G48" s="307"/>
      <c r="H48" s="307"/>
      <c r="I48" s="307"/>
      <c r="J48" s="307"/>
      <c r="K48" s="305"/>
    </row>
    <row r="49" spans="2:11" ht="15" customHeight="1">
      <c r="B49" s="308"/>
      <c r="C49" s="309"/>
      <c r="D49" s="309"/>
      <c r="E49" s="307" t="s">
        <v>3080</v>
      </c>
      <c r="F49" s="307"/>
      <c r="G49" s="307"/>
      <c r="H49" s="307"/>
      <c r="I49" s="307"/>
      <c r="J49" s="307"/>
      <c r="K49" s="305"/>
    </row>
    <row r="50" spans="2:11" ht="15" customHeight="1">
      <c r="B50" s="308"/>
      <c r="C50" s="309"/>
      <c r="D50" s="309"/>
      <c r="E50" s="307" t="s">
        <v>3081</v>
      </c>
      <c r="F50" s="307"/>
      <c r="G50" s="307"/>
      <c r="H50" s="307"/>
      <c r="I50" s="307"/>
      <c r="J50" s="307"/>
      <c r="K50" s="305"/>
    </row>
    <row r="51" spans="2:11" ht="15" customHeight="1">
      <c r="B51" s="308"/>
      <c r="C51" s="309"/>
      <c r="D51" s="307" t="s">
        <v>3082</v>
      </c>
      <c r="E51" s="307"/>
      <c r="F51" s="307"/>
      <c r="G51" s="307"/>
      <c r="H51" s="307"/>
      <c r="I51" s="307"/>
      <c r="J51" s="307"/>
      <c r="K51" s="305"/>
    </row>
    <row r="52" spans="2:11" ht="25.5" customHeight="1">
      <c r="B52" s="303"/>
      <c r="C52" s="304" t="s">
        <v>3083</v>
      </c>
      <c r="D52" s="304"/>
      <c r="E52" s="304"/>
      <c r="F52" s="304"/>
      <c r="G52" s="304"/>
      <c r="H52" s="304"/>
      <c r="I52" s="304"/>
      <c r="J52" s="304"/>
      <c r="K52" s="305"/>
    </row>
    <row r="53" spans="2:11" ht="5.25" customHeight="1">
      <c r="B53" s="303"/>
      <c r="C53" s="306"/>
      <c r="D53" s="306"/>
      <c r="E53" s="306"/>
      <c r="F53" s="306"/>
      <c r="G53" s="306"/>
      <c r="H53" s="306"/>
      <c r="I53" s="306"/>
      <c r="J53" s="306"/>
      <c r="K53" s="305"/>
    </row>
    <row r="54" spans="2:11" ht="15" customHeight="1">
      <c r="B54" s="303"/>
      <c r="C54" s="307" t="s">
        <v>3084</v>
      </c>
      <c r="D54" s="307"/>
      <c r="E54" s="307"/>
      <c r="F54" s="307"/>
      <c r="G54" s="307"/>
      <c r="H54" s="307"/>
      <c r="I54" s="307"/>
      <c r="J54" s="307"/>
      <c r="K54" s="305"/>
    </row>
    <row r="55" spans="2:11" ht="15" customHeight="1">
      <c r="B55" s="303"/>
      <c r="C55" s="307" t="s">
        <v>3085</v>
      </c>
      <c r="D55" s="307"/>
      <c r="E55" s="307"/>
      <c r="F55" s="307"/>
      <c r="G55" s="307"/>
      <c r="H55" s="307"/>
      <c r="I55" s="307"/>
      <c r="J55" s="307"/>
      <c r="K55" s="305"/>
    </row>
    <row r="56" spans="2:11" ht="12.75" customHeight="1">
      <c r="B56" s="303"/>
      <c r="C56" s="307"/>
      <c r="D56" s="307"/>
      <c r="E56" s="307"/>
      <c r="F56" s="307"/>
      <c r="G56" s="307"/>
      <c r="H56" s="307"/>
      <c r="I56" s="307"/>
      <c r="J56" s="307"/>
      <c r="K56" s="305"/>
    </row>
    <row r="57" spans="2:11" ht="15" customHeight="1">
      <c r="B57" s="303"/>
      <c r="C57" s="307" t="s">
        <v>3086</v>
      </c>
      <c r="D57" s="307"/>
      <c r="E57" s="307"/>
      <c r="F57" s="307"/>
      <c r="G57" s="307"/>
      <c r="H57" s="307"/>
      <c r="I57" s="307"/>
      <c r="J57" s="307"/>
      <c r="K57" s="305"/>
    </row>
    <row r="58" spans="2:11" ht="15" customHeight="1">
      <c r="B58" s="303"/>
      <c r="C58" s="309"/>
      <c r="D58" s="307" t="s">
        <v>3087</v>
      </c>
      <c r="E58" s="307"/>
      <c r="F58" s="307"/>
      <c r="G58" s="307"/>
      <c r="H58" s="307"/>
      <c r="I58" s="307"/>
      <c r="J58" s="307"/>
      <c r="K58" s="305"/>
    </row>
    <row r="59" spans="2:11" ht="15" customHeight="1">
      <c r="B59" s="303"/>
      <c r="C59" s="309"/>
      <c r="D59" s="307" t="s">
        <v>3088</v>
      </c>
      <c r="E59" s="307"/>
      <c r="F59" s="307"/>
      <c r="G59" s="307"/>
      <c r="H59" s="307"/>
      <c r="I59" s="307"/>
      <c r="J59" s="307"/>
      <c r="K59" s="305"/>
    </row>
    <row r="60" spans="2:11" ht="15" customHeight="1">
      <c r="B60" s="303"/>
      <c r="C60" s="309"/>
      <c r="D60" s="307" t="s">
        <v>3089</v>
      </c>
      <c r="E60" s="307"/>
      <c r="F60" s="307"/>
      <c r="G60" s="307"/>
      <c r="H60" s="307"/>
      <c r="I60" s="307"/>
      <c r="J60" s="307"/>
      <c r="K60" s="305"/>
    </row>
    <row r="61" spans="2:11" ht="15" customHeight="1">
      <c r="B61" s="303"/>
      <c r="C61" s="309"/>
      <c r="D61" s="307" t="s">
        <v>3090</v>
      </c>
      <c r="E61" s="307"/>
      <c r="F61" s="307"/>
      <c r="G61" s="307"/>
      <c r="H61" s="307"/>
      <c r="I61" s="307"/>
      <c r="J61" s="307"/>
      <c r="K61" s="305"/>
    </row>
    <row r="62" spans="2:11" ht="15" customHeight="1">
      <c r="B62" s="303"/>
      <c r="C62" s="309"/>
      <c r="D62" s="312" t="s">
        <v>3091</v>
      </c>
      <c r="E62" s="312"/>
      <c r="F62" s="312"/>
      <c r="G62" s="312"/>
      <c r="H62" s="312"/>
      <c r="I62" s="312"/>
      <c r="J62" s="312"/>
      <c r="K62" s="305"/>
    </row>
    <row r="63" spans="2:11" ht="15" customHeight="1">
      <c r="B63" s="303"/>
      <c r="C63" s="309"/>
      <c r="D63" s="307" t="s">
        <v>3092</v>
      </c>
      <c r="E63" s="307"/>
      <c r="F63" s="307"/>
      <c r="G63" s="307"/>
      <c r="H63" s="307"/>
      <c r="I63" s="307"/>
      <c r="J63" s="307"/>
      <c r="K63" s="305"/>
    </row>
    <row r="64" spans="2:11" ht="12.75" customHeight="1">
      <c r="B64" s="303"/>
      <c r="C64" s="309"/>
      <c r="D64" s="309"/>
      <c r="E64" s="313"/>
      <c r="F64" s="309"/>
      <c r="G64" s="309"/>
      <c r="H64" s="309"/>
      <c r="I64" s="309"/>
      <c r="J64" s="309"/>
      <c r="K64" s="305"/>
    </row>
    <row r="65" spans="2:11" ht="15" customHeight="1">
      <c r="B65" s="303"/>
      <c r="C65" s="309"/>
      <c r="D65" s="307" t="s">
        <v>3093</v>
      </c>
      <c r="E65" s="307"/>
      <c r="F65" s="307"/>
      <c r="G65" s="307"/>
      <c r="H65" s="307"/>
      <c r="I65" s="307"/>
      <c r="J65" s="307"/>
      <c r="K65" s="305"/>
    </row>
    <row r="66" spans="2:11" ht="15" customHeight="1">
      <c r="B66" s="303"/>
      <c r="C66" s="309"/>
      <c r="D66" s="312" t="s">
        <v>3094</v>
      </c>
      <c r="E66" s="312"/>
      <c r="F66" s="312"/>
      <c r="G66" s="312"/>
      <c r="H66" s="312"/>
      <c r="I66" s="312"/>
      <c r="J66" s="312"/>
      <c r="K66" s="305"/>
    </row>
    <row r="67" spans="2:11" ht="15" customHeight="1">
      <c r="B67" s="303"/>
      <c r="C67" s="309"/>
      <c r="D67" s="307" t="s">
        <v>3095</v>
      </c>
      <c r="E67" s="307"/>
      <c r="F67" s="307"/>
      <c r="G67" s="307"/>
      <c r="H67" s="307"/>
      <c r="I67" s="307"/>
      <c r="J67" s="307"/>
      <c r="K67" s="305"/>
    </row>
    <row r="68" spans="2:11" ht="15" customHeight="1">
      <c r="B68" s="303"/>
      <c r="C68" s="309"/>
      <c r="D68" s="307" t="s">
        <v>3096</v>
      </c>
      <c r="E68" s="307"/>
      <c r="F68" s="307"/>
      <c r="G68" s="307"/>
      <c r="H68" s="307"/>
      <c r="I68" s="307"/>
      <c r="J68" s="307"/>
      <c r="K68" s="305"/>
    </row>
    <row r="69" spans="2:11" ht="15" customHeight="1">
      <c r="B69" s="303"/>
      <c r="C69" s="309"/>
      <c r="D69" s="307" t="s">
        <v>3097</v>
      </c>
      <c r="E69" s="307"/>
      <c r="F69" s="307"/>
      <c r="G69" s="307"/>
      <c r="H69" s="307"/>
      <c r="I69" s="307"/>
      <c r="J69" s="307"/>
      <c r="K69" s="305"/>
    </row>
    <row r="70" spans="2:11" ht="15" customHeight="1">
      <c r="B70" s="303"/>
      <c r="C70" s="309"/>
      <c r="D70" s="307" t="s">
        <v>3098</v>
      </c>
      <c r="E70" s="307"/>
      <c r="F70" s="307"/>
      <c r="G70" s="307"/>
      <c r="H70" s="307"/>
      <c r="I70" s="307"/>
      <c r="J70" s="307"/>
      <c r="K70" s="305"/>
    </row>
    <row r="71" spans="2:11" ht="12.75" customHeight="1">
      <c r="B71" s="314"/>
      <c r="C71" s="315"/>
      <c r="D71" s="315"/>
      <c r="E71" s="315"/>
      <c r="F71" s="315"/>
      <c r="G71" s="315"/>
      <c r="H71" s="315"/>
      <c r="I71" s="315"/>
      <c r="J71" s="315"/>
      <c r="K71" s="316"/>
    </row>
    <row r="72" spans="2:11" ht="18.75" customHeight="1">
      <c r="B72" s="317"/>
      <c r="C72" s="317"/>
      <c r="D72" s="317"/>
      <c r="E72" s="317"/>
      <c r="F72" s="317"/>
      <c r="G72" s="317"/>
      <c r="H72" s="317"/>
      <c r="I72" s="317"/>
      <c r="J72" s="317"/>
      <c r="K72" s="318"/>
    </row>
    <row r="73" spans="2:11" ht="18.75" customHeight="1">
      <c r="B73" s="318"/>
      <c r="C73" s="318"/>
      <c r="D73" s="318"/>
      <c r="E73" s="318"/>
      <c r="F73" s="318"/>
      <c r="G73" s="318"/>
      <c r="H73" s="318"/>
      <c r="I73" s="318"/>
      <c r="J73" s="318"/>
      <c r="K73" s="318"/>
    </row>
    <row r="74" spans="2:11" ht="7.5" customHeight="1">
      <c r="B74" s="319"/>
      <c r="C74" s="320"/>
      <c r="D74" s="320"/>
      <c r="E74" s="320"/>
      <c r="F74" s="320"/>
      <c r="G74" s="320"/>
      <c r="H74" s="320"/>
      <c r="I74" s="320"/>
      <c r="J74" s="320"/>
      <c r="K74" s="321"/>
    </row>
    <row r="75" spans="2:11" ht="45" customHeight="1">
      <c r="B75" s="322"/>
      <c r="C75" s="323" t="s">
        <v>3099</v>
      </c>
      <c r="D75" s="323"/>
      <c r="E75" s="323"/>
      <c r="F75" s="323"/>
      <c r="G75" s="323"/>
      <c r="H75" s="323"/>
      <c r="I75" s="323"/>
      <c r="J75" s="323"/>
      <c r="K75" s="324"/>
    </row>
    <row r="76" spans="2:11" ht="17.25" customHeight="1">
      <c r="B76" s="322"/>
      <c r="C76" s="325" t="s">
        <v>3100</v>
      </c>
      <c r="D76" s="325"/>
      <c r="E76" s="325"/>
      <c r="F76" s="325" t="s">
        <v>3101</v>
      </c>
      <c r="G76" s="326"/>
      <c r="H76" s="325" t="s">
        <v>57</v>
      </c>
      <c r="I76" s="325" t="s">
        <v>60</v>
      </c>
      <c r="J76" s="325" t="s">
        <v>3102</v>
      </c>
      <c r="K76" s="324"/>
    </row>
    <row r="77" spans="2:11" ht="17.25" customHeight="1">
      <c r="B77" s="322"/>
      <c r="C77" s="327" t="s">
        <v>3103</v>
      </c>
      <c r="D77" s="327"/>
      <c r="E77" s="327"/>
      <c r="F77" s="328" t="s">
        <v>3104</v>
      </c>
      <c r="G77" s="329"/>
      <c r="H77" s="327"/>
      <c r="I77" s="327"/>
      <c r="J77" s="327" t="s">
        <v>3105</v>
      </c>
      <c r="K77" s="324"/>
    </row>
    <row r="78" spans="2:11" ht="5.25" customHeight="1">
      <c r="B78" s="322"/>
      <c r="C78" s="330"/>
      <c r="D78" s="330"/>
      <c r="E78" s="330"/>
      <c r="F78" s="330"/>
      <c r="G78" s="331"/>
      <c r="H78" s="330"/>
      <c r="I78" s="330"/>
      <c r="J78" s="330"/>
      <c r="K78" s="324"/>
    </row>
    <row r="79" spans="2:11" ht="15" customHeight="1">
      <c r="B79" s="322"/>
      <c r="C79" s="310" t="s">
        <v>56</v>
      </c>
      <c r="D79" s="330"/>
      <c r="E79" s="330"/>
      <c r="F79" s="332" t="s">
        <v>3106</v>
      </c>
      <c r="G79" s="331"/>
      <c r="H79" s="310" t="s">
        <v>3107</v>
      </c>
      <c r="I79" s="310" t="s">
        <v>3108</v>
      </c>
      <c r="J79" s="310">
        <v>20</v>
      </c>
      <c r="K79" s="324"/>
    </row>
    <row r="80" spans="2:11" ht="15" customHeight="1">
      <c r="B80" s="322"/>
      <c r="C80" s="310" t="s">
        <v>155</v>
      </c>
      <c r="D80" s="310"/>
      <c r="E80" s="310"/>
      <c r="F80" s="332" t="s">
        <v>3106</v>
      </c>
      <c r="G80" s="331"/>
      <c r="H80" s="310" t="s">
        <v>3109</v>
      </c>
      <c r="I80" s="310" t="s">
        <v>3108</v>
      </c>
      <c r="J80" s="310">
        <v>120</v>
      </c>
      <c r="K80" s="324"/>
    </row>
    <row r="81" spans="2:11" ht="15" customHeight="1">
      <c r="B81" s="333"/>
      <c r="C81" s="310" t="s">
        <v>3110</v>
      </c>
      <c r="D81" s="310"/>
      <c r="E81" s="310"/>
      <c r="F81" s="332" t="s">
        <v>3111</v>
      </c>
      <c r="G81" s="331"/>
      <c r="H81" s="310" t="s">
        <v>3112</v>
      </c>
      <c r="I81" s="310" t="s">
        <v>3108</v>
      </c>
      <c r="J81" s="310">
        <v>50</v>
      </c>
      <c r="K81" s="324"/>
    </row>
    <row r="82" spans="2:11" ht="15" customHeight="1">
      <c r="B82" s="333"/>
      <c r="C82" s="310" t="s">
        <v>3113</v>
      </c>
      <c r="D82" s="310"/>
      <c r="E82" s="310"/>
      <c r="F82" s="332" t="s">
        <v>3106</v>
      </c>
      <c r="G82" s="331"/>
      <c r="H82" s="310" t="s">
        <v>3114</v>
      </c>
      <c r="I82" s="310" t="s">
        <v>3115</v>
      </c>
      <c r="J82" s="310"/>
      <c r="K82" s="324"/>
    </row>
    <row r="83" spans="2:11" ht="15" customHeight="1">
      <c r="B83" s="333"/>
      <c r="C83" s="334" t="s">
        <v>3116</v>
      </c>
      <c r="D83" s="334"/>
      <c r="E83" s="334"/>
      <c r="F83" s="335" t="s">
        <v>3111</v>
      </c>
      <c r="G83" s="334"/>
      <c r="H83" s="334" t="s">
        <v>3117</v>
      </c>
      <c r="I83" s="334" t="s">
        <v>3108</v>
      </c>
      <c r="J83" s="334">
        <v>15</v>
      </c>
      <c r="K83" s="324"/>
    </row>
    <row r="84" spans="2:11" ht="15" customHeight="1">
      <c r="B84" s="333"/>
      <c r="C84" s="334" t="s">
        <v>3118</v>
      </c>
      <c r="D84" s="334"/>
      <c r="E84" s="334"/>
      <c r="F84" s="335" t="s">
        <v>3111</v>
      </c>
      <c r="G84" s="334"/>
      <c r="H84" s="334" t="s">
        <v>3119</v>
      </c>
      <c r="I84" s="334" t="s">
        <v>3108</v>
      </c>
      <c r="J84" s="334">
        <v>15</v>
      </c>
      <c r="K84" s="324"/>
    </row>
    <row r="85" spans="2:11" ht="15" customHeight="1">
      <c r="B85" s="333"/>
      <c r="C85" s="334" t="s">
        <v>3120</v>
      </c>
      <c r="D85" s="334"/>
      <c r="E85" s="334"/>
      <c r="F85" s="335" t="s">
        <v>3111</v>
      </c>
      <c r="G85" s="334"/>
      <c r="H85" s="334" t="s">
        <v>3121</v>
      </c>
      <c r="I85" s="334" t="s">
        <v>3108</v>
      </c>
      <c r="J85" s="334">
        <v>20</v>
      </c>
      <c r="K85" s="324"/>
    </row>
    <row r="86" spans="2:11" ht="15" customHeight="1">
      <c r="B86" s="333"/>
      <c r="C86" s="334" t="s">
        <v>3122</v>
      </c>
      <c r="D86" s="334"/>
      <c r="E86" s="334"/>
      <c r="F86" s="335" t="s">
        <v>3111</v>
      </c>
      <c r="G86" s="334"/>
      <c r="H86" s="334" t="s">
        <v>3123</v>
      </c>
      <c r="I86" s="334" t="s">
        <v>3108</v>
      </c>
      <c r="J86" s="334">
        <v>20</v>
      </c>
      <c r="K86" s="324"/>
    </row>
    <row r="87" spans="2:11" ht="15" customHeight="1">
      <c r="B87" s="333"/>
      <c r="C87" s="310" t="s">
        <v>3124</v>
      </c>
      <c r="D87" s="310"/>
      <c r="E87" s="310"/>
      <c r="F87" s="332" t="s">
        <v>3111</v>
      </c>
      <c r="G87" s="331"/>
      <c r="H87" s="310" t="s">
        <v>3125</v>
      </c>
      <c r="I87" s="310" t="s">
        <v>3108</v>
      </c>
      <c r="J87" s="310">
        <v>50</v>
      </c>
      <c r="K87" s="324"/>
    </row>
    <row r="88" spans="2:11" ht="15" customHeight="1">
      <c r="B88" s="333"/>
      <c r="C88" s="310" t="s">
        <v>3126</v>
      </c>
      <c r="D88" s="310"/>
      <c r="E88" s="310"/>
      <c r="F88" s="332" t="s">
        <v>3111</v>
      </c>
      <c r="G88" s="331"/>
      <c r="H88" s="310" t="s">
        <v>3127</v>
      </c>
      <c r="I88" s="310" t="s">
        <v>3108</v>
      </c>
      <c r="J88" s="310">
        <v>20</v>
      </c>
      <c r="K88" s="324"/>
    </row>
    <row r="89" spans="2:11" ht="15" customHeight="1">
      <c r="B89" s="333"/>
      <c r="C89" s="310" t="s">
        <v>3128</v>
      </c>
      <c r="D89" s="310"/>
      <c r="E89" s="310"/>
      <c r="F89" s="332" t="s">
        <v>3111</v>
      </c>
      <c r="G89" s="331"/>
      <c r="H89" s="310" t="s">
        <v>3129</v>
      </c>
      <c r="I89" s="310" t="s">
        <v>3108</v>
      </c>
      <c r="J89" s="310">
        <v>20</v>
      </c>
      <c r="K89" s="324"/>
    </row>
    <row r="90" spans="2:11" ht="15" customHeight="1">
      <c r="B90" s="333"/>
      <c r="C90" s="310" t="s">
        <v>3130</v>
      </c>
      <c r="D90" s="310"/>
      <c r="E90" s="310"/>
      <c r="F90" s="332" t="s">
        <v>3111</v>
      </c>
      <c r="G90" s="331"/>
      <c r="H90" s="310" t="s">
        <v>3131</v>
      </c>
      <c r="I90" s="310" t="s">
        <v>3108</v>
      </c>
      <c r="J90" s="310">
        <v>50</v>
      </c>
      <c r="K90" s="324"/>
    </row>
    <row r="91" spans="2:11" ht="15" customHeight="1">
      <c r="B91" s="333"/>
      <c r="C91" s="310" t="s">
        <v>3132</v>
      </c>
      <c r="D91" s="310"/>
      <c r="E91" s="310"/>
      <c r="F91" s="332" t="s">
        <v>3111</v>
      </c>
      <c r="G91" s="331"/>
      <c r="H91" s="310" t="s">
        <v>3132</v>
      </c>
      <c r="I91" s="310" t="s">
        <v>3108</v>
      </c>
      <c r="J91" s="310">
        <v>50</v>
      </c>
      <c r="K91" s="324"/>
    </row>
    <row r="92" spans="2:11" ht="15" customHeight="1">
      <c r="B92" s="333"/>
      <c r="C92" s="310" t="s">
        <v>3133</v>
      </c>
      <c r="D92" s="310"/>
      <c r="E92" s="310"/>
      <c r="F92" s="332" t="s">
        <v>3111</v>
      </c>
      <c r="G92" s="331"/>
      <c r="H92" s="310" t="s">
        <v>3134</v>
      </c>
      <c r="I92" s="310" t="s">
        <v>3108</v>
      </c>
      <c r="J92" s="310">
        <v>255</v>
      </c>
      <c r="K92" s="324"/>
    </row>
    <row r="93" spans="2:11" ht="15" customHeight="1">
      <c r="B93" s="333"/>
      <c r="C93" s="310" t="s">
        <v>3135</v>
      </c>
      <c r="D93" s="310"/>
      <c r="E93" s="310"/>
      <c r="F93" s="332" t="s">
        <v>3106</v>
      </c>
      <c r="G93" s="331"/>
      <c r="H93" s="310" t="s">
        <v>3136</v>
      </c>
      <c r="I93" s="310" t="s">
        <v>3137</v>
      </c>
      <c r="J93" s="310"/>
      <c r="K93" s="324"/>
    </row>
    <row r="94" spans="2:11" ht="15" customHeight="1">
      <c r="B94" s="333"/>
      <c r="C94" s="310" t="s">
        <v>3138</v>
      </c>
      <c r="D94" s="310"/>
      <c r="E94" s="310"/>
      <c r="F94" s="332" t="s">
        <v>3106</v>
      </c>
      <c r="G94" s="331"/>
      <c r="H94" s="310" t="s">
        <v>3139</v>
      </c>
      <c r="I94" s="310" t="s">
        <v>3140</v>
      </c>
      <c r="J94" s="310"/>
      <c r="K94" s="324"/>
    </row>
    <row r="95" spans="2:11" ht="15" customHeight="1">
      <c r="B95" s="333"/>
      <c r="C95" s="310" t="s">
        <v>3141</v>
      </c>
      <c r="D95" s="310"/>
      <c r="E95" s="310"/>
      <c r="F95" s="332" t="s">
        <v>3106</v>
      </c>
      <c r="G95" s="331"/>
      <c r="H95" s="310" t="s">
        <v>3141</v>
      </c>
      <c r="I95" s="310" t="s">
        <v>3140</v>
      </c>
      <c r="J95" s="310"/>
      <c r="K95" s="324"/>
    </row>
    <row r="96" spans="2:11" ht="15" customHeight="1">
      <c r="B96" s="333"/>
      <c r="C96" s="310" t="s">
        <v>41</v>
      </c>
      <c r="D96" s="310"/>
      <c r="E96" s="310"/>
      <c r="F96" s="332" t="s">
        <v>3106</v>
      </c>
      <c r="G96" s="331"/>
      <c r="H96" s="310" t="s">
        <v>3142</v>
      </c>
      <c r="I96" s="310" t="s">
        <v>3140</v>
      </c>
      <c r="J96" s="310"/>
      <c r="K96" s="324"/>
    </row>
    <row r="97" spans="2:11" ht="15" customHeight="1">
      <c r="B97" s="333"/>
      <c r="C97" s="310" t="s">
        <v>51</v>
      </c>
      <c r="D97" s="310"/>
      <c r="E97" s="310"/>
      <c r="F97" s="332" t="s">
        <v>3106</v>
      </c>
      <c r="G97" s="331"/>
      <c r="H97" s="310" t="s">
        <v>3143</v>
      </c>
      <c r="I97" s="310" t="s">
        <v>3140</v>
      </c>
      <c r="J97" s="310"/>
      <c r="K97" s="324"/>
    </row>
    <row r="98" spans="2:11" ht="15" customHeight="1">
      <c r="B98" s="336"/>
      <c r="C98" s="337"/>
      <c r="D98" s="337"/>
      <c r="E98" s="337"/>
      <c r="F98" s="337"/>
      <c r="G98" s="337"/>
      <c r="H98" s="337"/>
      <c r="I98" s="337"/>
      <c r="J98" s="337"/>
      <c r="K98" s="338"/>
    </row>
    <row r="99" spans="2:11" ht="18.75" customHeight="1">
      <c r="B99" s="339"/>
      <c r="C99" s="340"/>
      <c r="D99" s="340"/>
      <c r="E99" s="340"/>
      <c r="F99" s="340"/>
      <c r="G99" s="340"/>
      <c r="H99" s="340"/>
      <c r="I99" s="340"/>
      <c r="J99" s="340"/>
      <c r="K99" s="339"/>
    </row>
    <row r="100" spans="2:11" ht="18.75" customHeight="1">
      <c r="B100" s="318"/>
      <c r="C100" s="318"/>
      <c r="D100" s="318"/>
      <c r="E100" s="318"/>
      <c r="F100" s="318"/>
      <c r="G100" s="318"/>
      <c r="H100" s="318"/>
      <c r="I100" s="318"/>
      <c r="J100" s="318"/>
      <c r="K100" s="318"/>
    </row>
    <row r="101" spans="2:11" ht="7.5" customHeight="1">
      <c r="B101" s="319"/>
      <c r="C101" s="320"/>
      <c r="D101" s="320"/>
      <c r="E101" s="320"/>
      <c r="F101" s="320"/>
      <c r="G101" s="320"/>
      <c r="H101" s="320"/>
      <c r="I101" s="320"/>
      <c r="J101" s="320"/>
      <c r="K101" s="321"/>
    </row>
    <row r="102" spans="2:11" ht="45" customHeight="1">
      <c r="B102" s="322"/>
      <c r="C102" s="323" t="s">
        <v>3144</v>
      </c>
      <c r="D102" s="323"/>
      <c r="E102" s="323"/>
      <c r="F102" s="323"/>
      <c r="G102" s="323"/>
      <c r="H102" s="323"/>
      <c r="I102" s="323"/>
      <c r="J102" s="323"/>
      <c r="K102" s="324"/>
    </row>
    <row r="103" spans="2:11" ht="17.25" customHeight="1">
      <c r="B103" s="322"/>
      <c r="C103" s="325" t="s">
        <v>3100</v>
      </c>
      <c r="D103" s="325"/>
      <c r="E103" s="325"/>
      <c r="F103" s="325" t="s">
        <v>3101</v>
      </c>
      <c r="G103" s="326"/>
      <c r="H103" s="325" t="s">
        <v>57</v>
      </c>
      <c r="I103" s="325" t="s">
        <v>60</v>
      </c>
      <c r="J103" s="325" t="s">
        <v>3102</v>
      </c>
      <c r="K103" s="324"/>
    </row>
    <row r="104" spans="2:11" ht="17.25" customHeight="1">
      <c r="B104" s="322"/>
      <c r="C104" s="327" t="s">
        <v>3103</v>
      </c>
      <c r="D104" s="327"/>
      <c r="E104" s="327"/>
      <c r="F104" s="328" t="s">
        <v>3104</v>
      </c>
      <c r="G104" s="329"/>
      <c r="H104" s="327"/>
      <c r="I104" s="327"/>
      <c r="J104" s="327" t="s">
        <v>3105</v>
      </c>
      <c r="K104" s="324"/>
    </row>
    <row r="105" spans="2:11" ht="5.25" customHeight="1">
      <c r="B105" s="322"/>
      <c r="C105" s="325"/>
      <c r="D105" s="325"/>
      <c r="E105" s="325"/>
      <c r="F105" s="325"/>
      <c r="G105" s="341"/>
      <c r="H105" s="325"/>
      <c r="I105" s="325"/>
      <c r="J105" s="325"/>
      <c r="K105" s="324"/>
    </row>
    <row r="106" spans="2:11" ht="15" customHeight="1">
      <c r="B106" s="322"/>
      <c r="C106" s="310" t="s">
        <v>56</v>
      </c>
      <c r="D106" s="330"/>
      <c r="E106" s="330"/>
      <c r="F106" s="332" t="s">
        <v>3106</v>
      </c>
      <c r="G106" s="341"/>
      <c r="H106" s="310" t="s">
        <v>3145</v>
      </c>
      <c r="I106" s="310" t="s">
        <v>3108</v>
      </c>
      <c r="J106" s="310">
        <v>20</v>
      </c>
      <c r="K106" s="324"/>
    </row>
    <row r="107" spans="2:11" ht="15" customHeight="1">
      <c r="B107" s="322"/>
      <c r="C107" s="310" t="s">
        <v>155</v>
      </c>
      <c r="D107" s="310"/>
      <c r="E107" s="310"/>
      <c r="F107" s="332" t="s">
        <v>3106</v>
      </c>
      <c r="G107" s="310"/>
      <c r="H107" s="310" t="s">
        <v>3145</v>
      </c>
      <c r="I107" s="310" t="s">
        <v>3108</v>
      </c>
      <c r="J107" s="310">
        <v>120</v>
      </c>
      <c r="K107" s="324"/>
    </row>
    <row r="108" spans="2:11" ht="15" customHeight="1">
      <c r="B108" s="333"/>
      <c r="C108" s="310" t="s">
        <v>3110</v>
      </c>
      <c r="D108" s="310"/>
      <c r="E108" s="310"/>
      <c r="F108" s="332" t="s">
        <v>3111</v>
      </c>
      <c r="G108" s="310"/>
      <c r="H108" s="310" t="s">
        <v>3145</v>
      </c>
      <c r="I108" s="310" t="s">
        <v>3108</v>
      </c>
      <c r="J108" s="310">
        <v>50</v>
      </c>
      <c r="K108" s="324"/>
    </row>
    <row r="109" spans="2:11" ht="15" customHeight="1">
      <c r="B109" s="333"/>
      <c r="C109" s="310" t="s">
        <v>3113</v>
      </c>
      <c r="D109" s="310"/>
      <c r="E109" s="310"/>
      <c r="F109" s="332" t="s">
        <v>3106</v>
      </c>
      <c r="G109" s="310"/>
      <c r="H109" s="310" t="s">
        <v>3145</v>
      </c>
      <c r="I109" s="310" t="s">
        <v>3115</v>
      </c>
      <c r="J109" s="310"/>
      <c r="K109" s="324"/>
    </row>
    <row r="110" spans="2:11" ht="15" customHeight="1">
      <c r="B110" s="333"/>
      <c r="C110" s="310" t="s">
        <v>3124</v>
      </c>
      <c r="D110" s="310"/>
      <c r="E110" s="310"/>
      <c r="F110" s="332" t="s">
        <v>3111</v>
      </c>
      <c r="G110" s="310"/>
      <c r="H110" s="310" t="s">
        <v>3145</v>
      </c>
      <c r="I110" s="310" t="s">
        <v>3108</v>
      </c>
      <c r="J110" s="310">
        <v>50</v>
      </c>
      <c r="K110" s="324"/>
    </row>
    <row r="111" spans="2:11" ht="15" customHeight="1">
      <c r="B111" s="333"/>
      <c r="C111" s="310" t="s">
        <v>3132</v>
      </c>
      <c r="D111" s="310"/>
      <c r="E111" s="310"/>
      <c r="F111" s="332" t="s">
        <v>3111</v>
      </c>
      <c r="G111" s="310"/>
      <c r="H111" s="310" t="s">
        <v>3145</v>
      </c>
      <c r="I111" s="310" t="s">
        <v>3108</v>
      </c>
      <c r="J111" s="310">
        <v>50</v>
      </c>
      <c r="K111" s="324"/>
    </row>
    <row r="112" spans="2:11" ht="15" customHeight="1">
      <c r="B112" s="333"/>
      <c r="C112" s="310" t="s">
        <v>3130</v>
      </c>
      <c r="D112" s="310"/>
      <c r="E112" s="310"/>
      <c r="F112" s="332" t="s">
        <v>3111</v>
      </c>
      <c r="G112" s="310"/>
      <c r="H112" s="310" t="s">
        <v>3145</v>
      </c>
      <c r="I112" s="310" t="s">
        <v>3108</v>
      </c>
      <c r="J112" s="310">
        <v>50</v>
      </c>
      <c r="K112" s="324"/>
    </row>
    <row r="113" spans="2:11" ht="15" customHeight="1">
      <c r="B113" s="333"/>
      <c r="C113" s="310" t="s">
        <v>56</v>
      </c>
      <c r="D113" s="310"/>
      <c r="E113" s="310"/>
      <c r="F113" s="332" t="s">
        <v>3106</v>
      </c>
      <c r="G113" s="310"/>
      <c r="H113" s="310" t="s">
        <v>3146</v>
      </c>
      <c r="I113" s="310" t="s">
        <v>3108</v>
      </c>
      <c r="J113" s="310">
        <v>20</v>
      </c>
      <c r="K113" s="324"/>
    </row>
    <row r="114" spans="2:11" ht="15" customHeight="1">
      <c r="B114" s="333"/>
      <c r="C114" s="310" t="s">
        <v>3147</v>
      </c>
      <c r="D114" s="310"/>
      <c r="E114" s="310"/>
      <c r="F114" s="332" t="s">
        <v>3106</v>
      </c>
      <c r="G114" s="310"/>
      <c r="H114" s="310" t="s">
        <v>3148</v>
      </c>
      <c r="I114" s="310" t="s">
        <v>3108</v>
      </c>
      <c r="J114" s="310">
        <v>120</v>
      </c>
      <c r="K114" s="324"/>
    </row>
    <row r="115" spans="2:11" ht="15" customHeight="1">
      <c r="B115" s="333"/>
      <c r="C115" s="310" t="s">
        <v>41</v>
      </c>
      <c r="D115" s="310"/>
      <c r="E115" s="310"/>
      <c r="F115" s="332" t="s">
        <v>3106</v>
      </c>
      <c r="G115" s="310"/>
      <c r="H115" s="310" t="s">
        <v>3149</v>
      </c>
      <c r="I115" s="310" t="s">
        <v>3140</v>
      </c>
      <c r="J115" s="310"/>
      <c r="K115" s="324"/>
    </row>
    <row r="116" spans="2:11" ht="15" customHeight="1">
      <c r="B116" s="333"/>
      <c r="C116" s="310" t="s">
        <v>51</v>
      </c>
      <c r="D116" s="310"/>
      <c r="E116" s="310"/>
      <c r="F116" s="332" t="s">
        <v>3106</v>
      </c>
      <c r="G116" s="310"/>
      <c r="H116" s="310" t="s">
        <v>3150</v>
      </c>
      <c r="I116" s="310" t="s">
        <v>3140</v>
      </c>
      <c r="J116" s="310"/>
      <c r="K116" s="324"/>
    </row>
    <row r="117" spans="2:11" ht="15" customHeight="1">
      <c r="B117" s="333"/>
      <c r="C117" s="310" t="s">
        <v>60</v>
      </c>
      <c r="D117" s="310"/>
      <c r="E117" s="310"/>
      <c r="F117" s="332" t="s">
        <v>3106</v>
      </c>
      <c r="G117" s="310"/>
      <c r="H117" s="310" t="s">
        <v>3151</v>
      </c>
      <c r="I117" s="310" t="s">
        <v>3152</v>
      </c>
      <c r="J117" s="310"/>
      <c r="K117" s="324"/>
    </row>
    <row r="118" spans="2:11" ht="15" customHeight="1">
      <c r="B118" s="336"/>
      <c r="C118" s="342"/>
      <c r="D118" s="342"/>
      <c r="E118" s="342"/>
      <c r="F118" s="342"/>
      <c r="G118" s="342"/>
      <c r="H118" s="342"/>
      <c r="I118" s="342"/>
      <c r="J118" s="342"/>
      <c r="K118" s="338"/>
    </row>
    <row r="119" spans="2:11" ht="18.75" customHeight="1">
      <c r="B119" s="343"/>
      <c r="C119" s="307"/>
      <c r="D119" s="307"/>
      <c r="E119" s="307"/>
      <c r="F119" s="344"/>
      <c r="G119" s="307"/>
      <c r="H119" s="307"/>
      <c r="I119" s="307"/>
      <c r="J119" s="307"/>
      <c r="K119" s="343"/>
    </row>
    <row r="120" spans="2:11" ht="18.75" customHeight="1">
      <c r="B120" s="318"/>
      <c r="C120" s="318"/>
      <c r="D120" s="318"/>
      <c r="E120" s="318"/>
      <c r="F120" s="318"/>
      <c r="G120" s="318"/>
      <c r="H120" s="318"/>
      <c r="I120" s="318"/>
      <c r="J120" s="318"/>
      <c r="K120" s="318"/>
    </row>
    <row r="121" spans="2:11" ht="7.5" customHeight="1">
      <c r="B121" s="345"/>
      <c r="C121" s="346"/>
      <c r="D121" s="346"/>
      <c r="E121" s="346"/>
      <c r="F121" s="346"/>
      <c r="G121" s="346"/>
      <c r="H121" s="346"/>
      <c r="I121" s="346"/>
      <c r="J121" s="346"/>
      <c r="K121" s="347"/>
    </row>
    <row r="122" spans="2:11" ht="45" customHeight="1">
      <c r="B122" s="348"/>
      <c r="C122" s="301" t="s">
        <v>3153</v>
      </c>
      <c r="D122" s="301"/>
      <c r="E122" s="301"/>
      <c r="F122" s="301"/>
      <c r="G122" s="301"/>
      <c r="H122" s="301"/>
      <c r="I122" s="301"/>
      <c r="J122" s="301"/>
      <c r="K122" s="349"/>
    </row>
    <row r="123" spans="2:11" ht="17.25" customHeight="1">
      <c r="B123" s="350"/>
      <c r="C123" s="325" t="s">
        <v>3100</v>
      </c>
      <c r="D123" s="325"/>
      <c r="E123" s="325"/>
      <c r="F123" s="325" t="s">
        <v>3101</v>
      </c>
      <c r="G123" s="326"/>
      <c r="H123" s="325" t="s">
        <v>57</v>
      </c>
      <c r="I123" s="325" t="s">
        <v>60</v>
      </c>
      <c r="J123" s="325" t="s">
        <v>3102</v>
      </c>
      <c r="K123" s="351"/>
    </row>
    <row r="124" spans="2:11" ht="17.25" customHeight="1">
      <c r="B124" s="350"/>
      <c r="C124" s="327" t="s">
        <v>3103</v>
      </c>
      <c r="D124" s="327"/>
      <c r="E124" s="327"/>
      <c r="F124" s="328" t="s">
        <v>3104</v>
      </c>
      <c r="G124" s="329"/>
      <c r="H124" s="327"/>
      <c r="I124" s="327"/>
      <c r="J124" s="327" t="s">
        <v>3105</v>
      </c>
      <c r="K124" s="351"/>
    </row>
    <row r="125" spans="2:11" ht="5.25" customHeight="1">
      <c r="B125" s="352"/>
      <c r="C125" s="330"/>
      <c r="D125" s="330"/>
      <c r="E125" s="330"/>
      <c r="F125" s="330"/>
      <c r="G125" s="310"/>
      <c r="H125" s="330"/>
      <c r="I125" s="330"/>
      <c r="J125" s="330"/>
      <c r="K125" s="353"/>
    </row>
    <row r="126" spans="2:11" ht="15" customHeight="1">
      <c r="B126" s="352"/>
      <c r="C126" s="310" t="s">
        <v>155</v>
      </c>
      <c r="D126" s="330"/>
      <c r="E126" s="330"/>
      <c r="F126" s="332" t="s">
        <v>3106</v>
      </c>
      <c r="G126" s="310"/>
      <c r="H126" s="310" t="s">
        <v>3145</v>
      </c>
      <c r="I126" s="310" t="s">
        <v>3108</v>
      </c>
      <c r="J126" s="310">
        <v>120</v>
      </c>
      <c r="K126" s="354"/>
    </row>
    <row r="127" spans="2:11" ht="15" customHeight="1">
      <c r="B127" s="352"/>
      <c r="C127" s="310" t="s">
        <v>3154</v>
      </c>
      <c r="D127" s="310"/>
      <c r="E127" s="310"/>
      <c r="F127" s="332" t="s">
        <v>3106</v>
      </c>
      <c r="G127" s="310"/>
      <c r="H127" s="310" t="s">
        <v>3155</v>
      </c>
      <c r="I127" s="310" t="s">
        <v>3108</v>
      </c>
      <c r="J127" s="310" t="s">
        <v>3156</v>
      </c>
      <c r="K127" s="354"/>
    </row>
    <row r="128" spans="2:11" ht="15" customHeight="1">
      <c r="B128" s="352"/>
      <c r="C128" s="310" t="s">
        <v>88</v>
      </c>
      <c r="D128" s="310"/>
      <c r="E128" s="310"/>
      <c r="F128" s="332" t="s">
        <v>3106</v>
      </c>
      <c r="G128" s="310"/>
      <c r="H128" s="310" t="s">
        <v>3157</v>
      </c>
      <c r="I128" s="310" t="s">
        <v>3108</v>
      </c>
      <c r="J128" s="310" t="s">
        <v>3156</v>
      </c>
      <c r="K128" s="354"/>
    </row>
    <row r="129" spans="2:11" ht="15" customHeight="1">
      <c r="B129" s="352"/>
      <c r="C129" s="310" t="s">
        <v>3116</v>
      </c>
      <c r="D129" s="310"/>
      <c r="E129" s="310"/>
      <c r="F129" s="332" t="s">
        <v>3111</v>
      </c>
      <c r="G129" s="310"/>
      <c r="H129" s="310" t="s">
        <v>3117</v>
      </c>
      <c r="I129" s="310" t="s">
        <v>3108</v>
      </c>
      <c r="J129" s="310">
        <v>15</v>
      </c>
      <c r="K129" s="354"/>
    </row>
    <row r="130" spans="2:11" ht="15" customHeight="1">
      <c r="B130" s="352"/>
      <c r="C130" s="334" t="s">
        <v>3118</v>
      </c>
      <c r="D130" s="334"/>
      <c r="E130" s="334"/>
      <c r="F130" s="335" t="s">
        <v>3111</v>
      </c>
      <c r="G130" s="334"/>
      <c r="H130" s="334" t="s">
        <v>3119</v>
      </c>
      <c r="I130" s="334" t="s">
        <v>3108</v>
      </c>
      <c r="J130" s="334">
        <v>15</v>
      </c>
      <c r="K130" s="354"/>
    </row>
    <row r="131" spans="2:11" ht="15" customHeight="1">
      <c r="B131" s="352"/>
      <c r="C131" s="334" t="s">
        <v>3120</v>
      </c>
      <c r="D131" s="334"/>
      <c r="E131" s="334"/>
      <c r="F131" s="335" t="s">
        <v>3111</v>
      </c>
      <c r="G131" s="334"/>
      <c r="H131" s="334" t="s">
        <v>3121</v>
      </c>
      <c r="I131" s="334" t="s">
        <v>3108</v>
      </c>
      <c r="J131" s="334">
        <v>20</v>
      </c>
      <c r="K131" s="354"/>
    </row>
    <row r="132" spans="2:11" ht="15" customHeight="1">
      <c r="B132" s="352"/>
      <c r="C132" s="334" t="s">
        <v>3122</v>
      </c>
      <c r="D132" s="334"/>
      <c r="E132" s="334"/>
      <c r="F132" s="335" t="s">
        <v>3111</v>
      </c>
      <c r="G132" s="334"/>
      <c r="H132" s="334" t="s">
        <v>3123</v>
      </c>
      <c r="I132" s="334" t="s">
        <v>3108</v>
      </c>
      <c r="J132" s="334">
        <v>20</v>
      </c>
      <c r="K132" s="354"/>
    </row>
    <row r="133" spans="2:11" ht="15" customHeight="1">
      <c r="B133" s="352"/>
      <c r="C133" s="310" t="s">
        <v>3110</v>
      </c>
      <c r="D133" s="310"/>
      <c r="E133" s="310"/>
      <c r="F133" s="332" t="s">
        <v>3111</v>
      </c>
      <c r="G133" s="310"/>
      <c r="H133" s="310" t="s">
        <v>3145</v>
      </c>
      <c r="I133" s="310" t="s">
        <v>3108</v>
      </c>
      <c r="J133" s="310">
        <v>50</v>
      </c>
      <c r="K133" s="354"/>
    </row>
    <row r="134" spans="2:11" ht="15" customHeight="1">
      <c r="B134" s="352"/>
      <c r="C134" s="310" t="s">
        <v>3124</v>
      </c>
      <c r="D134" s="310"/>
      <c r="E134" s="310"/>
      <c r="F134" s="332" t="s">
        <v>3111</v>
      </c>
      <c r="G134" s="310"/>
      <c r="H134" s="310" t="s">
        <v>3145</v>
      </c>
      <c r="I134" s="310" t="s">
        <v>3108</v>
      </c>
      <c r="J134" s="310">
        <v>50</v>
      </c>
      <c r="K134" s="354"/>
    </row>
    <row r="135" spans="2:11" ht="15" customHeight="1">
      <c r="B135" s="352"/>
      <c r="C135" s="310" t="s">
        <v>3130</v>
      </c>
      <c r="D135" s="310"/>
      <c r="E135" s="310"/>
      <c r="F135" s="332" t="s">
        <v>3111</v>
      </c>
      <c r="G135" s="310"/>
      <c r="H135" s="310" t="s">
        <v>3145</v>
      </c>
      <c r="I135" s="310" t="s">
        <v>3108</v>
      </c>
      <c r="J135" s="310">
        <v>50</v>
      </c>
      <c r="K135" s="354"/>
    </row>
    <row r="136" spans="2:11" ht="15" customHeight="1">
      <c r="B136" s="352"/>
      <c r="C136" s="310" t="s">
        <v>3132</v>
      </c>
      <c r="D136" s="310"/>
      <c r="E136" s="310"/>
      <c r="F136" s="332" t="s">
        <v>3111</v>
      </c>
      <c r="G136" s="310"/>
      <c r="H136" s="310" t="s">
        <v>3145</v>
      </c>
      <c r="I136" s="310" t="s">
        <v>3108</v>
      </c>
      <c r="J136" s="310">
        <v>50</v>
      </c>
      <c r="K136" s="354"/>
    </row>
    <row r="137" spans="2:11" ht="15" customHeight="1">
      <c r="B137" s="352"/>
      <c r="C137" s="310" t="s">
        <v>3133</v>
      </c>
      <c r="D137" s="310"/>
      <c r="E137" s="310"/>
      <c r="F137" s="332" t="s">
        <v>3111</v>
      </c>
      <c r="G137" s="310"/>
      <c r="H137" s="310" t="s">
        <v>3158</v>
      </c>
      <c r="I137" s="310" t="s">
        <v>3108</v>
      </c>
      <c r="J137" s="310">
        <v>255</v>
      </c>
      <c r="K137" s="354"/>
    </row>
    <row r="138" spans="2:11" ht="15" customHeight="1">
      <c r="B138" s="352"/>
      <c r="C138" s="310" t="s">
        <v>3135</v>
      </c>
      <c r="D138" s="310"/>
      <c r="E138" s="310"/>
      <c r="F138" s="332" t="s">
        <v>3106</v>
      </c>
      <c r="G138" s="310"/>
      <c r="H138" s="310" t="s">
        <v>3159</v>
      </c>
      <c r="I138" s="310" t="s">
        <v>3137</v>
      </c>
      <c r="J138" s="310"/>
      <c r="K138" s="354"/>
    </row>
    <row r="139" spans="2:11" ht="15" customHeight="1">
      <c r="B139" s="352"/>
      <c r="C139" s="310" t="s">
        <v>3138</v>
      </c>
      <c r="D139" s="310"/>
      <c r="E139" s="310"/>
      <c r="F139" s="332" t="s">
        <v>3106</v>
      </c>
      <c r="G139" s="310"/>
      <c r="H139" s="310" t="s">
        <v>3160</v>
      </c>
      <c r="I139" s="310" t="s">
        <v>3140</v>
      </c>
      <c r="J139" s="310"/>
      <c r="K139" s="354"/>
    </row>
    <row r="140" spans="2:11" ht="15" customHeight="1">
      <c r="B140" s="352"/>
      <c r="C140" s="310" t="s">
        <v>3141</v>
      </c>
      <c r="D140" s="310"/>
      <c r="E140" s="310"/>
      <c r="F140" s="332" t="s">
        <v>3106</v>
      </c>
      <c r="G140" s="310"/>
      <c r="H140" s="310" t="s">
        <v>3141</v>
      </c>
      <c r="I140" s="310" t="s">
        <v>3140</v>
      </c>
      <c r="J140" s="310"/>
      <c r="K140" s="354"/>
    </row>
    <row r="141" spans="2:11" ht="15" customHeight="1">
      <c r="B141" s="352"/>
      <c r="C141" s="310" t="s">
        <v>41</v>
      </c>
      <c r="D141" s="310"/>
      <c r="E141" s="310"/>
      <c r="F141" s="332" t="s">
        <v>3106</v>
      </c>
      <c r="G141" s="310"/>
      <c r="H141" s="310" t="s">
        <v>3161</v>
      </c>
      <c r="I141" s="310" t="s">
        <v>3140</v>
      </c>
      <c r="J141" s="310"/>
      <c r="K141" s="354"/>
    </row>
    <row r="142" spans="2:11" ht="15" customHeight="1">
      <c r="B142" s="352"/>
      <c r="C142" s="310" t="s">
        <v>3162</v>
      </c>
      <c r="D142" s="310"/>
      <c r="E142" s="310"/>
      <c r="F142" s="332" t="s">
        <v>3106</v>
      </c>
      <c r="G142" s="310"/>
      <c r="H142" s="310" t="s">
        <v>3163</v>
      </c>
      <c r="I142" s="310" t="s">
        <v>3140</v>
      </c>
      <c r="J142" s="310"/>
      <c r="K142" s="354"/>
    </row>
    <row r="143" spans="2:11" ht="15" customHeight="1">
      <c r="B143" s="355"/>
      <c r="C143" s="356"/>
      <c r="D143" s="356"/>
      <c r="E143" s="356"/>
      <c r="F143" s="356"/>
      <c r="G143" s="356"/>
      <c r="H143" s="356"/>
      <c r="I143" s="356"/>
      <c r="J143" s="356"/>
      <c r="K143" s="357"/>
    </row>
    <row r="144" spans="2:11" ht="18.75" customHeight="1">
      <c r="B144" s="307"/>
      <c r="C144" s="307"/>
      <c r="D144" s="307"/>
      <c r="E144" s="307"/>
      <c r="F144" s="344"/>
      <c r="G144" s="307"/>
      <c r="H144" s="307"/>
      <c r="I144" s="307"/>
      <c r="J144" s="307"/>
      <c r="K144" s="307"/>
    </row>
    <row r="145" spans="2:11" ht="18.75" customHeight="1">
      <c r="B145" s="318"/>
      <c r="C145" s="318"/>
      <c r="D145" s="318"/>
      <c r="E145" s="318"/>
      <c r="F145" s="318"/>
      <c r="G145" s="318"/>
      <c r="H145" s="318"/>
      <c r="I145" s="318"/>
      <c r="J145" s="318"/>
      <c r="K145" s="318"/>
    </row>
    <row r="146" spans="2:11" ht="7.5" customHeight="1">
      <c r="B146" s="319"/>
      <c r="C146" s="320"/>
      <c r="D146" s="320"/>
      <c r="E146" s="320"/>
      <c r="F146" s="320"/>
      <c r="G146" s="320"/>
      <c r="H146" s="320"/>
      <c r="I146" s="320"/>
      <c r="J146" s="320"/>
      <c r="K146" s="321"/>
    </row>
    <row r="147" spans="2:11" ht="45" customHeight="1">
      <c r="B147" s="322"/>
      <c r="C147" s="323" t="s">
        <v>3164</v>
      </c>
      <c r="D147" s="323"/>
      <c r="E147" s="323"/>
      <c r="F147" s="323"/>
      <c r="G147" s="323"/>
      <c r="H147" s="323"/>
      <c r="I147" s="323"/>
      <c r="J147" s="323"/>
      <c r="K147" s="324"/>
    </row>
    <row r="148" spans="2:11" ht="17.25" customHeight="1">
      <c r="B148" s="322"/>
      <c r="C148" s="325" t="s">
        <v>3100</v>
      </c>
      <c r="D148" s="325"/>
      <c r="E148" s="325"/>
      <c r="F148" s="325" t="s">
        <v>3101</v>
      </c>
      <c r="G148" s="326"/>
      <c r="H148" s="325" t="s">
        <v>57</v>
      </c>
      <c r="I148" s="325" t="s">
        <v>60</v>
      </c>
      <c r="J148" s="325" t="s">
        <v>3102</v>
      </c>
      <c r="K148" s="324"/>
    </row>
    <row r="149" spans="2:11" ht="17.25" customHeight="1">
      <c r="B149" s="322"/>
      <c r="C149" s="327" t="s">
        <v>3103</v>
      </c>
      <c r="D149" s="327"/>
      <c r="E149" s="327"/>
      <c r="F149" s="328" t="s">
        <v>3104</v>
      </c>
      <c r="G149" s="329"/>
      <c r="H149" s="327"/>
      <c r="I149" s="327"/>
      <c r="J149" s="327" t="s">
        <v>3105</v>
      </c>
      <c r="K149" s="324"/>
    </row>
    <row r="150" spans="2:11" ht="5.25" customHeight="1">
      <c r="B150" s="333"/>
      <c r="C150" s="330"/>
      <c r="D150" s="330"/>
      <c r="E150" s="330"/>
      <c r="F150" s="330"/>
      <c r="G150" s="331"/>
      <c r="H150" s="330"/>
      <c r="I150" s="330"/>
      <c r="J150" s="330"/>
      <c r="K150" s="354"/>
    </row>
    <row r="151" spans="2:11" ht="15" customHeight="1">
      <c r="B151" s="333"/>
      <c r="C151" s="358" t="s">
        <v>155</v>
      </c>
      <c r="D151" s="310"/>
      <c r="E151" s="310"/>
      <c r="F151" s="359" t="s">
        <v>3106</v>
      </c>
      <c r="G151" s="310"/>
      <c r="H151" s="358" t="s">
        <v>3145</v>
      </c>
      <c r="I151" s="358" t="s">
        <v>3108</v>
      </c>
      <c r="J151" s="358">
        <v>120</v>
      </c>
      <c r="K151" s="354"/>
    </row>
    <row r="152" spans="2:11" ht="15" customHeight="1">
      <c r="B152" s="333"/>
      <c r="C152" s="358" t="s">
        <v>3154</v>
      </c>
      <c r="D152" s="310"/>
      <c r="E152" s="310"/>
      <c r="F152" s="359" t="s">
        <v>3106</v>
      </c>
      <c r="G152" s="310"/>
      <c r="H152" s="358" t="s">
        <v>3165</v>
      </c>
      <c r="I152" s="358" t="s">
        <v>3108</v>
      </c>
      <c r="J152" s="358" t="s">
        <v>3156</v>
      </c>
      <c r="K152" s="354"/>
    </row>
    <row r="153" spans="2:11" ht="15" customHeight="1">
      <c r="B153" s="333"/>
      <c r="C153" s="358" t="s">
        <v>88</v>
      </c>
      <c r="D153" s="310"/>
      <c r="E153" s="310"/>
      <c r="F153" s="359" t="s">
        <v>3106</v>
      </c>
      <c r="G153" s="310"/>
      <c r="H153" s="358" t="s">
        <v>3166</v>
      </c>
      <c r="I153" s="358" t="s">
        <v>3108</v>
      </c>
      <c r="J153" s="358" t="s">
        <v>3156</v>
      </c>
      <c r="K153" s="354"/>
    </row>
    <row r="154" spans="2:11" ht="15" customHeight="1">
      <c r="B154" s="333"/>
      <c r="C154" s="358" t="s">
        <v>3110</v>
      </c>
      <c r="D154" s="310"/>
      <c r="E154" s="310"/>
      <c r="F154" s="359" t="s">
        <v>3111</v>
      </c>
      <c r="G154" s="310"/>
      <c r="H154" s="358" t="s">
        <v>3145</v>
      </c>
      <c r="I154" s="358" t="s">
        <v>3108</v>
      </c>
      <c r="J154" s="358">
        <v>50</v>
      </c>
      <c r="K154" s="354"/>
    </row>
    <row r="155" spans="2:11" ht="15" customHeight="1">
      <c r="B155" s="333"/>
      <c r="C155" s="358" t="s">
        <v>3113</v>
      </c>
      <c r="D155" s="310"/>
      <c r="E155" s="310"/>
      <c r="F155" s="359" t="s">
        <v>3106</v>
      </c>
      <c r="G155" s="310"/>
      <c r="H155" s="358" t="s">
        <v>3145</v>
      </c>
      <c r="I155" s="358" t="s">
        <v>3115</v>
      </c>
      <c r="J155" s="358"/>
      <c r="K155" s="354"/>
    </row>
    <row r="156" spans="2:11" ht="15" customHeight="1">
      <c r="B156" s="333"/>
      <c r="C156" s="358" t="s">
        <v>3124</v>
      </c>
      <c r="D156" s="310"/>
      <c r="E156" s="310"/>
      <c r="F156" s="359" t="s">
        <v>3111</v>
      </c>
      <c r="G156" s="310"/>
      <c r="H156" s="358" t="s">
        <v>3145</v>
      </c>
      <c r="I156" s="358" t="s">
        <v>3108</v>
      </c>
      <c r="J156" s="358">
        <v>50</v>
      </c>
      <c r="K156" s="354"/>
    </row>
    <row r="157" spans="2:11" ht="15" customHeight="1">
      <c r="B157" s="333"/>
      <c r="C157" s="358" t="s">
        <v>3132</v>
      </c>
      <c r="D157" s="310"/>
      <c r="E157" s="310"/>
      <c r="F157" s="359" t="s">
        <v>3111</v>
      </c>
      <c r="G157" s="310"/>
      <c r="H157" s="358" t="s">
        <v>3145</v>
      </c>
      <c r="I157" s="358" t="s">
        <v>3108</v>
      </c>
      <c r="J157" s="358">
        <v>50</v>
      </c>
      <c r="K157" s="354"/>
    </row>
    <row r="158" spans="2:11" ht="15" customHeight="1">
      <c r="B158" s="333"/>
      <c r="C158" s="358" t="s">
        <v>3130</v>
      </c>
      <c r="D158" s="310"/>
      <c r="E158" s="310"/>
      <c r="F158" s="359" t="s">
        <v>3111</v>
      </c>
      <c r="G158" s="310"/>
      <c r="H158" s="358" t="s">
        <v>3145</v>
      </c>
      <c r="I158" s="358" t="s">
        <v>3108</v>
      </c>
      <c r="J158" s="358">
        <v>50</v>
      </c>
      <c r="K158" s="354"/>
    </row>
    <row r="159" spans="2:11" ht="15" customHeight="1">
      <c r="B159" s="333"/>
      <c r="C159" s="358" t="s">
        <v>175</v>
      </c>
      <c r="D159" s="310"/>
      <c r="E159" s="310"/>
      <c r="F159" s="359" t="s">
        <v>3106</v>
      </c>
      <c r="G159" s="310"/>
      <c r="H159" s="358" t="s">
        <v>3167</v>
      </c>
      <c r="I159" s="358" t="s">
        <v>3108</v>
      </c>
      <c r="J159" s="358" t="s">
        <v>3168</v>
      </c>
      <c r="K159" s="354"/>
    </row>
    <row r="160" spans="2:11" ht="15" customHeight="1">
      <c r="B160" s="333"/>
      <c r="C160" s="358" t="s">
        <v>3169</v>
      </c>
      <c r="D160" s="310"/>
      <c r="E160" s="310"/>
      <c r="F160" s="359" t="s">
        <v>3106</v>
      </c>
      <c r="G160" s="310"/>
      <c r="H160" s="358" t="s">
        <v>3170</v>
      </c>
      <c r="I160" s="358" t="s">
        <v>3140</v>
      </c>
      <c r="J160" s="358"/>
      <c r="K160" s="354"/>
    </row>
    <row r="161" spans="2:11" ht="15" customHeight="1">
      <c r="B161" s="360"/>
      <c r="C161" s="342"/>
      <c r="D161" s="342"/>
      <c r="E161" s="342"/>
      <c r="F161" s="342"/>
      <c r="G161" s="342"/>
      <c r="H161" s="342"/>
      <c r="I161" s="342"/>
      <c r="J161" s="342"/>
      <c r="K161" s="361"/>
    </row>
    <row r="162" spans="2:11" ht="18.75" customHeight="1">
      <c r="B162" s="307"/>
      <c r="C162" s="310"/>
      <c r="D162" s="310"/>
      <c r="E162" s="310"/>
      <c r="F162" s="332"/>
      <c r="G162" s="310"/>
      <c r="H162" s="310"/>
      <c r="I162" s="310"/>
      <c r="J162" s="310"/>
      <c r="K162" s="307"/>
    </row>
    <row r="163" spans="2:11" ht="18.75" customHeight="1">
      <c r="B163" s="318"/>
      <c r="C163" s="318"/>
      <c r="D163" s="318"/>
      <c r="E163" s="318"/>
      <c r="F163" s="318"/>
      <c r="G163" s="318"/>
      <c r="H163" s="318"/>
      <c r="I163" s="318"/>
      <c r="J163" s="318"/>
      <c r="K163" s="318"/>
    </row>
    <row r="164" spans="2:11" ht="7.5" customHeight="1">
      <c r="B164" s="297"/>
      <c r="C164" s="298"/>
      <c r="D164" s="298"/>
      <c r="E164" s="298"/>
      <c r="F164" s="298"/>
      <c r="G164" s="298"/>
      <c r="H164" s="298"/>
      <c r="I164" s="298"/>
      <c r="J164" s="298"/>
      <c r="K164" s="299"/>
    </row>
    <row r="165" spans="2:11" ht="45" customHeight="1">
      <c r="B165" s="300"/>
      <c r="C165" s="301" t="s">
        <v>3171</v>
      </c>
      <c r="D165" s="301"/>
      <c r="E165" s="301"/>
      <c r="F165" s="301"/>
      <c r="G165" s="301"/>
      <c r="H165" s="301"/>
      <c r="I165" s="301"/>
      <c r="J165" s="301"/>
      <c r="K165" s="302"/>
    </row>
    <row r="166" spans="2:11" ht="17.25" customHeight="1">
      <c r="B166" s="300"/>
      <c r="C166" s="325" t="s">
        <v>3100</v>
      </c>
      <c r="D166" s="325"/>
      <c r="E166" s="325"/>
      <c r="F166" s="325" t="s">
        <v>3101</v>
      </c>
      <c r="G166" s="362"/>
      <c r="H166" s="363" t="s">
        <v>57</v>
      </c>
      <c r="I166" s="363" t="s">
        <v>60</v>
      </c>
      <c r="J166" s="325" t="s">
        <v>3102</v>
      </c>
      <c r="K166" s="302"/>
    </row>
    <row r="167" spans="2:11" ht="17.25" customHeight="1">
      <c r="B167" s="303"/>
      <c r="C167" s="327" t="s">
        <v>3103</v>
      </c>
      <c r="D167" s="327"/>
      <c r="E167" s="327"/>
      <c r="F167" s="328" t="s">
        <v>3104</v>
      </c>
      <c r="G167" s="364"/>
      <c r="H167" s="365"/>
      <c r="I167" s="365"/>
      <c r="J167" s="327" t="s">
        <v>3105</v>
      </c>
      <c r="K167" s="305"/>
    </row>
    <row r="168" spans="2:11" ht="5.25" customHeight="1">
      <c r="B168" s="333"/>
      <c r="C168" s="330"/>
      <c r="D168" s="330"/>
      <c r="E168" s="330"/>
      <c r="F168" s="330"/>
      <c r="G168" s="331"/>
      <c r="H168" s="330"/>
      <c r="I168" s="330"/>
      <c r="J168" s="330"/>
      <c r="K168" s="354"/>
    </row>
    <row r="169" spans="2:11" ht="15" customHeight="1">
      <c r="B169" s="333"/>
      <c r="C169" s="310" t="s">
        <v>155</v>
      </c>
      <c r="D169" s="310"/>
      <c r="E169" s="310"/>
      <c r="F169" s="332" t="s">
        <v>3106</v>
      </c>
      <c r="G169" s="310"/>
      <c r="H169" s="310" t="s">
        <v>3145</v>
      </c>
      <c r="I169" s="310" t="s">
        <v>3108</v>
      </c>
      <c r="J169" s="310">
        <v>120</v>
      </c>
      <c r="K169" s="354"/>
    </row>
    <row r="170" spans="2:11" ht="15" customHeight="1">
      <c r="B170" s="333"/>
      <c r="C170" s="310" t="s">
        <v>3154</v>
      </c>
      <c r="D170" s="310"/>
      <c r="E170" s="310"/>
      <c r="F170" s="332" t="s">
        <v>3106</v>
      </c>
      <c r="G170" s="310"/>
      <c r="H170" s="310" t="s">
        <v>3155</v>
      </c>
      <c r="I170" s="310" t="s">
        <v>3108</v>
      </c>
      <c r="J170" s="310" t="s">
        <v>3156</v>
      </c>
      <c r="K170" s="354"/>
    </row>
    <row r="171" spans="2:11" ht="15" customHeight="1">
      <c r="B171" s="333"/>
      <c r="C171" s="310" t="s">
        <v>88</v>
      </c>
      <c r="D171" s="310"/>
      <c r="E171" s="310"/>
      <c r="F171" s="332" t="s">
        <v>3106</v>
      </c>
      <c r="G171" s="310"/>
      <c r="H171" s="310" t="s">
        <v>3172</v>
      </c>
      <c r="I171" s="310" t="s">
        <v>3108</v>
      </c>
      <c r="J171" s="310" t="s">
        <v>3156</v>
      </c>
      <c r="K171" s="354"/>
    </row>
    <row r="172" spans="2:11" ht="15" customHeight="1">
      <c r="B172" s="333"/>
      <c r="C172" s="310" t="s">
        <v>3110</v>
      </c>
      <c r="D172" s="310"/>
      <c r="E172" s="310"/>
      <c r="F172" s="332" t="s">
        <v>3111</v>
      </c>
      <c r="G172" s="310"/>
      <c r="H172" s="310" t="s">
        <v>3172</v>
      </c>
      <c r="I172" s="310" t="s">
        <v>3108</v>
      </c>
      <c r="J172" s="310">
        <v>50</v>
      </c>
      <c r="K172" s="354"/>
    </row>
    <row r="173" spans="2:11" ht="15" customHeight="1">
      <c r="B173" s="333"/>
      <c r="C173" s="310" t="s">
        <v>3113</v>
      </c>
      <c r="D173" s="310"/>
      <c r="E173" s="310"/>
      <c r="F173" s="332" t="s">
        <v>3106</v>
      </c>
      <c r="G173" s="310"/>
      <c r="H173" s="310" t="s">
        <v>3172</v>
      </c>
      <c r="I173" s="310" t="s">
        <v>3115</v>
      </c>
      <c r="J173" s="310"/>
      <c r="K173" s="354"/>
    </row>
    <row r="174" spans="2:11" ht="15" customHeight="1">
      <c r="B174" s="333"/>
      <c r="C174" s="310" t="s">
        <v>3124</v>
      </c>
      <c r="D174" s="310"/>
      <c r="E174" s="310"/>
      <c r="F174" s="332" t="s">
        <v>3111</v>
      </c>
      <c r="G174" s="310"/>
      <c r="H174" s="310" t="s">
        <v>3172</v>
      </c>
      <c r="I174" s="310" t="s">
        <v>3108</v>
      </c>
      <c r="J174" s="310">
        <v>50</v>
      </c>
      <c r="K174" s="354"/>
    </row>
    <row r="175" spans="2:11" ht="15" customHeight="1">
      <c r="B175" s="333"/>
      <c r="C175" s="310" t="s">
        <v>3132</v>
      </c>
      <c r="D175" s="310"/>
      <c r="E175" s="310"/>
      <c r="F175" s="332" t="s">
        <v>3111</v>
      </c>
      <c r="G175" s="310"/>
      <c r="H175" s="310" t="s">
        <v>3172</v>
      </c>
      <c r="I175" s="310" t="s">
        <v>3108</v>
      </c>
      <c r="J175" s="310">
        <v>50</v>
      </c>
      <c r="K175" s="354"/>
    </row>
    <row r="176" spans="2:11" ht="15" customHeight="1">
      <c r="B176" s="333"/>
      <c r="C176" s="310" t="s">
        <v>3130</v>
      </c>
      <c r="D176" s="310"/>
      <c r="E176" s="310"/>
      <c r="F176" s="332" t="s">
        <v>3111</v>
      </c>
      <c r="G176" s="310"/>
      <c r="H176" s="310" t="s">
        <v>3172</v>
      </c>
      <c r="I176" s="310" t="s">
        <v>3108</v>
      </c>
      <c r="J176" s="310">
        <v>50</v>
      </c>
      <c r="K176" s="354"/>
    </row>
    <row r="177" spans="2:11" ht="15" customHeight="1">
      <c r="B177" s="333"/>
      <c r="C177" s="310" t="s">
        <v>207</v>
      </c>
      <c r="D177" s="310"/>
      <c r="E177" s="310"/>
      <c r="F177" s="332" t="s">
        <v>3106</v>
      </c>
      <c r="G177" s="310"/>
      <c r="H177" s="310" t="s">
        <v>3173</v>
      </c>
      <c r="I177" s="310" t="s">
        <v>3174</v>
      </c>
      <c r="J177" s="310"/>
      <c r="K177" s="354"/>
    </row>
    <row r="178" spans="2:11" ht="15" customHeight="1">
      <c r="B178" s="333"/>
      <c r="C178" s="310" t="s">
        <v>60</v>
      </c>
      <c r="D178" s="310"/>
      <c r="E178" s="310"/>
      <c r="F178" s="332" t="s">
        <v>3106</v>
      </c>
      <c r="G178" s="310"/>
      <c r="H178" s="310" t="s">
        <v>3175</v>
      </c>
      <c r="I178" s="310" t="s">
        <v>3176</v>
      </c>
      <c r="J178" s="310">
        <v>1</v>
      </c>
      <c r="K178" s="354"/>
    </row>
    <row r="179" spans="2:11" ht="15" customHeight="1">
      <c r="B179" s="333"/>
      <c r="C179" s="310" t="s">
        <v>56</v>
      </c>
      <c r="D179" s="310"/>
      <c r="E179" s="310"/>
      <c r="F179" s="332" t="s">
        <v>3106</v>
      </c>
      <c r="G179" s="310"/>
      <c r="H179" s="310" t="s">
        <v>3177</v>
      </c>
      <c r="I179" s="310" t="s">
        <v>3108</v>
      </c>
      <c r="J179" s="310">
        <v>20</v>
      </c>
      <c r="K179" s="354"/>
    </row>
    <row r="180" spans="2:11" ht="15" customHeight="1">
      <c r="B180" s="333"/>
      <c r="C180" s="310" t="s">
        <v>57</v>
      </c>
      <c r="D180" s="310"/>
      <c r="E180" s="310"/>
      <c r="F180" s="332" t="s">
        <v>3106</v>
      </c>
      <c r="G180" s="310"/>
      <c r="H180" s="310" t="s">
        <v>3178</v>
      </c>
      <c r="I180" s="310" t="s">
        <v>3108</v>
      </c>
      <c r="J180" s="310">
        <v>255</v>
      </c>
      <c r="K180" s="354"/>
    </row>
    <row r="181" spans="2:11" ht="15" customHeight="1">
      <c r="B181" s="333"/>
      <c r="C181" s="310" t="s">
        <v>208</v>
      </c>
      <c r="D181" s="310"/>
      <c r="E181" s="310"/>
      <c r="F181" s="332" t="s">
        <v>3106</v>
      </c>
      <c r="G181" s="310"/>
      <c r="H181" s="310" t="s">
        <v>3070</v>
      </c>
      <c r="I181" s="310" t="s">
        <v>3108</v>
      </c>
      <c r="J181" s="310">
        <v>10</v>
      </c>
      <c r="K181" s="354"/>
    </row>
    <row r="182" spans="2:11" ht="15" customHeight="1">
      <c r="B182" s="333"/>
      <c r="C182" s="310" t="s">
        <v>209</v>
      </c>
      <c r="D182" s="310"/>
      <c r="E182" s="310"/>
      <c r="F182" s="332" t="s">
        <v>3106</v>
      </c>
      <c r="G182" s="310"/>
      <c r="H182" s="310" t="s">
        <v>3179</v>
      </c>
      <c r="I182" s="310" t="s">
        <v>3140</v>
      </c>
      <c r="J182" s="310"/>
      <c r="K182" s="354"/>
    </row>
    <row r="183" spans="2:11" ht="15" customHeight="1">
      <c r="B183" s="333"/>
      <c r="C183" s="310" t="s">
        <v>3180</v>
      </c>
      <c r="D183" s="310"/>
      <c r="E183" s="310"/>
      <c r="F183" s="332" t="s">
        <v>3106</v>
      </c>
      <c r="G183" s="310"/>
      <c r="H183" s="310" t="s">
        <v>3181</v>
      </c>
      <c r="I183" s="310" t="s">
        <v>3140</v>
      </c>
      <c r="J183" s="310"/>
      <c r="K183" s="354"/>
    </row>
    <row r="184" spans="2:11" ht="15" customHeight="1">
      <c r="B184" s="333"/>
      <c r="C184" s="310" t="s">
        <v>3169</v>
      </c>
      <c r="D184" s="310"/>
      <c r="E184" s="310"/>
      <c r="F184" s="332" t="s">
        <v>3106</v>
      </c>
      <c r="G184" s="310"/>
      <c r="H184" s="310" t="s">
        <v>3182</v>
      </c>
      <c r="I184" s="310" t="s">
        <v>3140</v>
      </c>
      <c r="J184" s="310"/>
      <c r="K184" s="354"/>
    </row>
    <row r="185" spans="2:11" ht="15" customHeight="1">
      <c r="B185" s="333"/>
      <c r="C185" s="310" t="s">
        <v>211</v>
      </c>
      <c r="D185" s="310"/>
      <c r="E185" s="310"/>
      <c r="F185" s="332" t="s">
        <v>3111</v>
      </c>
      <c r="G185" s="310"/>
      <c r="H185" s="310" t="s">
        <v>3183</v>
      </c>
      <c r="I185" s="310" t="s">
        <v>3108</v>
      </c>
      <c r="J185" s="310">
        <v>50</v>
      </c>
      <c r="K185" s="354"/>
    </row>
    <row r="186" spans="2:11" ht="15" customHeight="1">
      <c r="B186" s="333"/>
      <c r="C186" s="310" t="s">
        <v>3184</v>
      </c>
      <c r="D186" s="310"/>
      <c r="E186" s="310"/>
      <c r="F186" s="332" t="s">
        <v>3111</v>
      </c>
      <c r="G186" s="310"/>
      <c r="H186" s="310" t="s">
        <v>3185</v>
      </c>
      <c r="I186" s="310" t="s">
        <v>3186</v>
      </c>
      <c r="J186" s="310"/>
      <c r="K186" s="354"/>
    </row>
    <row r="187" spans="2:11" ht="15" customHeight="1">
      <c r="B187" s="333"/>
      <c r="C187" s="310" t="s">
        <v>3187</v>
      </c>
      <c r="D187" s="310"/>
      <c r="E187" s="310"/>
      <c r="F187" s="332" t="s">
        <v>3111</v>
      </c>
      <c r="G187" s="310"/>
      <c r="H187" s="310" t="s">
        <v>3188</v>
      </c>
      <c r="I187" s="310" t="s">
        <v>3186</v>
      </c>
      <c r="J187" s="310"/>
      <c r="K187" s="354"/>
    </row>
    <row r="188" spans="2:11" ht="15" customHeight="1">
      <c r="B188" s="333"/>
      <c r="C188" s="310" t="s">
        <v>3189</v>
      </c>
      <c r="D188" s="310"/>
      <c r="E188" s="310"/>
      <c r="F188" s="332" t="s">
        <v>3111</v>
      </c>
      <c r="G188" s="310"/>
      <c r="H188" s="310" t="s">
        <v>3190</v>
      </c>
      <c r="I188" s="310" t="s">
        <v>3186</v>
      </c>
      <c r="J188" s="310"/>
      <c r="K188" s="354"/>
    </row>
    <row r="189" spans="2:11" ht="15" customHeight="1">
      <c r="B189" s="333"/>
      <c r="C189" s="366" t="s">
        <v>3191</v>
      </c>
      <c r="D189" s="310"/>
      <c r="E189" s="310"/>
      <c r="F189" s="332" t="s">
        <v>3111</v>
      </c>
      <c r="G189" s="310"/>
      <c r="H189" s="310" t="s">
        <v>3192</v>
      </c>
      <c r="I189" s="310" t="s">
        <v>3193</v>
      </c>
      <c r="J189" s="367" t="s">
        <v>3194</v>
      </c>
      <c r="K189" s="354"/>
    </row>
    <row r="190" spans="2:11" ht="15" customHeight="1">
      <c r="B190" s="333"/>
      <c r="C190" s="317" t="s">
        <v>45</v>
      </c>
      <c r="D190" s="310"/>
      <c r="E190" s="310"/>
      <c r="F190" s="332" t="s">
        <v>3106</v>
      </c>
      <c r="G190" s="310"/>
      <c r="H190" s="307" t="s">
        <v>3195</v>
      </c>
      <c r="I190" s="310" t="s">
        <v>3196</v>
      </c>
      <c r="J190" s="310"/>
      <c r="K190" s="354"/>
    </row>
    <row r="191" spans="2:11" ht="15" customHeight="1">
      <c r="B191" s="333"/>
      <c r="C191" s="317" t="s">
        <v>3197</v>
      </c>
      <c r="D191" s="310"/>
      <c r="E191" s="310"/>
      <c r="F191" s="332" t="s">
        <v>3106</v>
      </c>
      <c r="G191" s="310"/>
      <c r="H191" s="310" t="s">
        <v>3198</v>
      </c>
      <c r="I191" s="310" t="s">
        <v>3140</v>
      </c>
      <c r="J191" s="310"/>
      <c r="K191" s="354"/>
    </row>
    <row r="192" spans="2:11" ht="15" customHeight="1">
      <c r="B192" s="333"/>
      <c r="C192" s="317" t="s">
        <v>3199</v>
      </c>
      <c r="D192" s="310"/>
      <c r="E192" s="310"/>
      <c r="F192" s="332" t="s">
        <v>3106</v>
      </c>
      <c r="G192" s="310"/>
      <c r="H192" s="310" t="s">
        <v>3200</v>
      </c>
      <c r="I192" s="310" t="s">
        <v>3140</v>
      </c>
      <c r="J192" s="310"/>
      <c r="K192" s="354"/>
    </row>
    <row r="193" spans="2:11" ht="15" customHeight="1">
      <c r="B193" s="333"/>
      <c r="C193" s="317" t="s">
        <v>3201</v>
      </c>
      <c r="D193" s="310"/>
      <c r="E193" s="310"/>
      <c r="F193" s="332" t="s">
        <v>3111</v>
      </c>
      <c r="G193" s="310"/>
      <c r="H193" s="310" t="s">
        <v>3202</v>
      </c>
      <c r="I193" s="310" t="s">
        <v>3140</v>
      </c>
      <c r="J193" s="310"/>
      <c r="K193" s="354"/>
    </row>
    <row r="194" spans="2:11" ht="15" customHeight="1">
      <c r="B194" s="360"/>
      <c r="C194" s="368"/>
      <c r="D194" s="342"/>
      <c r="E194" s="342"/>
      <c r="F194" s="342"/>
      <c r="G194" s="342"/>
      <c r="H194" s="342"/>
      <c r="I194" s="342"/>
      <c r="J194" s="342"/>
      <c r="K194" s="361"/>
    </row>
    <row r="195" spans="2:11" ht="18.75" customHeight="1">
      <c r="B195" s="307"/>
      <c r="C195" s="310"/>
      <c r="D195" s="310"/>
      <c r="E195" s="310"/>
      <c r="F195" s="332"/>
      <c r="G195" s="310"/>
      <c r="H195" s="310"/>
      <c r="I195" s="310"/>
      <c r="J195" s="310"/>
      <c r="K195" s="307"/>
    </row>
    <row r="196" spans="2:11" ht="18.75" customHeight="1">
      <c r="B196" s="307"/>
      <c r="C196" s="310"/>
      <c r="D196" s="310"/>
      <c r="E196" s="310"/>
      <c r="F196" s="332"/>
      <c r="G196" s="310"/>
      <c r="H196" s="310"/>
      <c r="I196" s="310"/>
      <c r="J196" s="310"/>
      <c r="K196" s="307"/>
    </row>
    <row r="197" spans="2:11" ht="18.75" customHeight="1">
      <c r="B197" s="318"/>
      <c r="C197" s="318"/>
      <c r="D197" s="318"/>
      <c r="E197" s="318"/>
      <c r="F197" s="318"/>
      <c r="G197" s="318"/>
      <c r="H197" s="318"/>
      <c r="I197" s="318"/>
      <c r="J197" s="318"/>
      <c r="K197" s="318"/>
    </row>
    <row r="198" spans="2:11" ht="13.5">
      <c r="B198" s="297"/>
      <c r="C198" s="298"/>
      <c r="D198" s="298"/>
      <c r="E198" s="298"/>
      <c r="F198" s="298"/>
      <c r="G198" s="298"/>
      <c r="H198" s="298"/>
      <c r="I198" s="298"/>
      <c r="J198" s="298"/>
      <c r="K198" s="299"/>
    </row>
    <row r="199" spans="2:11" ht="21">
      <c r="B199" s="300"/>
      <c r="C199" s="301" t="s">
        <v>3203</v>
      </c>
      <c r="D199" s="301"/>
      <c r="E199" s="301"/>
      <c r="F199" s="301"/>
      <c r="G199" s="301"/>
      <c r="H199" s="301"/>
      <c r="I199" s="301"/>
      <c r="J199" s="301"/>
      <c r="K199" s="302"/>
    </row>
    <row r="200" spans="2:11" ht="25.5" customHeight="1">
      <c r="B200" s="300"/>
      <c r="C200" s="369" t="s">
        <v>3204</v>
      </c>
      <c r="D200" s="369"/>
      <c r="E200" s="369"/>
      <c r="F200" s="369" t="s">
        <v>3205</v>
      </c>
      <c r="G200" s="370"/>
      <c r="H200" s="369" t="s">
        <v>3206</v>
      </c>
      <c r="I200" s="369"/>
      <c r="J200" s="369"/>
      <c r="K200" s="302"/>
    </row>
    <row r="201" spans="2:11" ht="5.25" customHeight="1">
      <c r="B201" s="333"/>
      <c r="C201" s="330"/>
      <c r="D201" s="330"/>
      <c r="E201" s="330"/>
      <c r="F201" s="330"/>
      <c r="G201" s="310"/>
      <c r="H201" s="330"/>
      <c r="I201" s="330"/>
      <c r="J201" s="330"/>
      <c r="K201" s="354"/>
    </row>
    <row r="202" spans="2:11" ht="15" customHeight="1">
      <c r="B202" s="333"/>
      <c r="C202" s="310" t="s">
        <v>3196</v>
      </c>
      <c r="D202" s="310"/>
      <c r="E202" s="310"/>
      <c r="F202" s="332" t="s">
        <v>46</v>
      </c>
      <c r="G202" s="310"/>
      <c r="H202" s="310" t="s">
        <v>3207</v>
      </c>
      <c r="I202" s="310"/>
      <c r="J202" s="310"/>
      <c r="K202" s="354"/>
    </row>
    <row r="203" spans="2:11" ht="15" customHeight="1">
      <c r="B203" s="333"/>
      <c r="C203" s="339"/>
      <c r="D203" s="310"/>
      <c r="E203" s="310"/>
      <c r="F203" s="332" t="s">
        <v>47</v>
      </c>
      <c r="G203" s="310"/>
      <c r="H203" s="310" t="s">
        <v>3208</v>
      </c>
      <c r="I203" s="310"/>
      <c r="J203" s="310"/>
      <c r="K203" s="354"/>
    </row>
    <row r="204" spans="2:11" ht="15" customHeight="1">
      <c r="B204" s="333"/>
      <c r="C204" s="339"/>
      <c r="D204" s="310"/>
      <c r="E204" s="310"/>
      <c r="F204" s="332" t="s">
        <v>50</v>
      </c>
      <c r="G204" s="310"/>
      <c r="H204" s="310" t="s">
        <v>3209</v>
      </c>
      <c r="I204" s="310"/>
      <c r="J204" s="310"/>
      <c r="K204" s="354"/>
    </row>
    <row r="205" spans="2:11" ht="15" customHeight="1">
      <c r="B205" s="333"/>
      <c r="C205" s="310"/>
      <c r="D205" s="310"/>
      <c r="E205" s="310"/>
      <c r="F205" s="332" t="s">
        <v>48</v>
      </c>
      <c r="G205" s="310"/>
      <c r="H205" s="310" t="s">
        <v>3210</v>
      </c>
      <c r="I205" s="310"/>
      <c r="J205" s="310"/>
      <c r="K205" s="354"/>
    </row>
    <row r="206" spans="2:11" ht="15" customHeight="1">
      <c r="B206" s="333"/>
      <c r="C206" s="310"/>
      <c r="D206" s="310"/>
      <c r="E206" s="310"/>
      <c r="F206" s="332" t="s">
        <v>49</v>
      </c>
      <c r="G206" s="310"/>
      <c r="H206" s="310" t="s">
        <v>3211</v>
      </c>
      <c r="I206" s="310"/>
      <c r="J206" s="310"/>
      <c r="K206" s="354"/>
    </row>
    <row r="207" spans="2:11" ht="15" customHeight="1">
      <c r="B207" s="333"/>
      <c r="C207" s="310"/>
      <c r="D207" s="310"/>
      <c r="E207" s="310"/>
      <c r="F207" s="332"/>
      <c r="G207" s="310"/>
      <c r="H207" s="310"/>
      <c r="I207" s="310"/>
      <c r="J207" s="310"/>
      <c r="K207" s="354"/>
    </row>
    <row r="208" spans="2:11" ht="15" customHeight="1">
      <c r="B208" s="333"/>
      <c r="C208" s="310" t="s">
        <v>3152</v>
      </c>
      <c r="D208" s="310"/>
      <c r="E208" s="310"/>
      <c r="F208" s="332" t="s">
        <v>81</v>
      </c>
      <c r="G208" s="310"/>
      <c r="H208" s="310" t="s">
        <v>80</v>
      </c>
      <c r="I208" s="310"/>
      <c r="J208" s="310"/>
      <c r="K208" s="354"/>
    </row>
    <row r="209" spans="2:11" ht="15" customHeight="1">
      <c r="B209" s="333"/>
      <c r="C209" s="339"/>
      <c r="D209" s="310"/>
      <c r="E209" s="310"/>
      <c r="F209" s="332" t="s">
        <v>3049</v>
      </c>
      <c r="G209" s="310"/>
      <c r="H209" s="310" t="s">
        <v>3050</v>
      </c>
      <c r="I209" s="310"/>
      <c r="J209" s="310"/>
      <c r="K209" s="354"/>
    </row>
    <row r="210" spans="2:11" ht="15" customHeight="1">
      <c r="B210" s="333"/>
      <c r="C210" s="310"/>
      <c r="D210" s="310"/>
      <c r="E210" s="310"/>
      <c r="F210" s="332" t="s">
        <v>3047</v>
      </c>
      <c r="G210" s="310"/>
      <c r="H210" s="310" t="s">
        <v>3212</v>
      </c>
      <c r="I210" s="310"/>
      <c r="J210" s="310"/>
      <c r="K210" s="354"/>
    </row>
    <row r="211" spans="2:11" ht="15" customHeight="1">
      <c r="B211" s="371"/>
      <c r="C211" s="339"/>
      <c r="D211" s="339"/>
      <c r="E211" s="339"/>
      <c r="F211" s="332" t="s">
        <v>3051</v>
      </c>
      <c r="G211" s="317"/>
      <c r="H211" s="358" t="s">
        <v>3052</v>
      </c>
      <c r="I211" s="358"/>
      <c r="J211" s="358"/>
      <c r="K211" s="372"/>
    </row>
    <row r="212" spans="2:11" ht="15" customHeight="1">
      <c r="B212" s="371"/>
      <c r="C212" s="339"/>
      <c r="D212" s="339"/>
      <c r="E212" s="339"/>
      <c r="F212" s="332" t="s">
        <v>3053</v>
      </c>
      <c r="G212" s="317"/>
      <c r="H212" s="358" t="s">
        <v>137</v>
      </c>
      <c r="I212" s="358"/>
      <c r="J212" s="358"/>
      <c r="K212" s="372"/>
    </row>
    <row r="213" spans="2:11" ht="15" customHeight="1">
      <c r="B213" s="371"/>
      <c r="C213" s="339"/>
      <c r="D213" s="339"/>
      <c r="E213" s="339"/>
      <c r="F213" s="373"/>
      <c r="G213" s="317"/>
      <c r="H213" s="374"/>
      <c r="I213" s="374"/>
      <c r="J213" s="374"/>
      <c r="K213" s="372"/>
    </row>
    <row r="214" spans="2:11" ht="15" customHeight="1">
      <c r="B214" s="371"/>
      <c r="C214" s="310" t="s">
        <v>3176</v>
      </c>
      <c r="D214" s="339"/>
      <c r="E214" s="339"/>
      <c r="F214" s="332">
        <v>1</v>
      </c>
      <c r="G214" s="317"/>
      <c r="H214" s="358" t="s">
        <v>3213</v>
      </c>
      <c r="I214" s="358"/>
      <c r="J214" s="358"/>
      <c r="K214" s="372"/>
    </row>
    <row r="215" spans="2:11" ht="15" customHeight="1">
      <c r="B215" s="371"/>
      <c r="C215" s="339"/>
      <c r="D215" s="339"/>
      <c r="E215" s="339"/>
      <c r="F215" s="332">
        <v>2</v>
      </c>
      <c r="G215" s="317"/>
      <c r="H215" s="358" t="s">
        <v>3214</v>
      </c>
      <c r="I215" s="358"/>
      <c r="J215" s="358"/>
      <c r="K215" s="372"/>
    </row>
    <row r="216" spans="2:11" ht="15" customHeight="1">
      <c r="B216" s="371"/>
      <c r="C216" s="339"/>
      <c r="D216" s="339"/>
      <c r="E216" s="339"/>
      <c r="F216" s="332">
        <v>3</v>
      </c>
      <c r="G216" s="317"/>
      <c r="H216" s="358" t="s">
        <v>3215</v>
      </c>
      <c r="I216" s="358"/>
      <c r="J216" s="358"/>
      <c r="K216" s="372"/>
    </row>
    <row r="217" spans="2:11" ht="15" customHeight="1">
      <c r="B217" s="371"/>
      <c r="C217" s="339"/>
      <c r="D217" s="339"/>
      <c r="E217" s="339"/>
      <c r="F217" s="332">
        <v>4</v>
      </c>
      <c r="G217" s="317"/>
      <c r="H217" s="358" t="s">
        <v>3216</v>
      </c>
      <c r="I217" s="358"/>
      <c r="J217" s="358"/>
      <c r="K217" s="372"/>
    </row>
    <row r="218" spans="2:11" ht="12.75" customHeight="1">
      <c r="B218" s="375"/>
      <c r="C218" s="376"/>
      <c r="D218" s="376"/>
      <c r="E218" s="376"/>
      <c r="F218" s="376"/>
      <c r="G218" s="376"/>
      <c r="H218" s="376"/>
      <c r="I218" s="376"/>
      <c r="J218" s="376"/>
      <c r="K218" s="377"/>
    </row>
  </sheetData>
  <sheetProtection formatCells="0" formatColumns="0" formatRows="0" insertColumns="0" insertRows="0" insertHyperlinks="0" deleteColumns="0" deleteRows="0" sort="0" autoFilter="0" pivotTables="0"/>
  <mergeCells count="77">
    <mergeCell ref="H217:J217"/>
    <mergeCell ref="H210:J210"/>
    <mergeCell ref="H200:J200"/>
    <mergeCell ref="C199:J199"/>
    <mergeCell ref="H208:J208"/>
    <mergeCell ref="H206:J206"/>
    <mergeCell ref="H204:J204"/>
    <mergeCell ref="H202:J202"/>
    <mergeCell ref="H205:J205"/>
    <mergeCell ref="H203:J203"/>
    <mergeCell ref="H214:J214"/>
    <mergeCell ref="H216:J216"/>
    <mergeCell ref="H215:J215"/>
    <mergeCell ref="H212:J212"/>
    <mergeCell ref="H211:J211"/>
    <mergeCell ref="H209:J209"/>
    <mergeCell ref="G42:J42"/>
    <mergeCell ref="G41:J41"/>
    <mergeCell ref="G43:J43"/>
    <mergeCell ref="G44:J44"/>
    <mergeCell ref="G45:J45"/>
    <mergeCell ref="C122:J122"/>
    <mergeCell ref="C102:J102"/>
    <mergeCell ref="C147:J147"/>
    <mergeCell ref="C165:J165"/>
    <mergeCell ref="C25:J25"/>
    <mergeCell ref="F20:J20"/>
    <mergeCell ref="F23:J23"/>
    <mergeCell ref="F21:J21"/>
    <mergeCell ref="F22:J22"/>
    <mergeCell ref="F19:J19"/>
    <mergeCell ref="D27:J27"/>
    <mergeCell ref="D28:J28"/>
    <mergeCell ref="D30:J30"/>
    <mergeCell ref="D31:J31"/>
    <mergeCell ref="C26:J26"/>
    <mergeCell ref="C3:J3"/>
    <mergeCell ref="C9:J9"/>
    <mergeCell ref="D10:J10"/>
    <mergeCell ref="D15:J15"/>
    <mergeCell ref="C4:J4"/>
    <mergeCell ref="C6:J6"/>
    <mergeCell ref="C7:J7"/>
    <mergeCell ref="D11:J11"/>
    <mergeCell ref="D16:J16"/>
    <mergeCell ref="D17:J17"/>
    <mergeCell ref="F18:J18"/>
    <mergeCell ref="D33:J33"/>
    <mergeCell ref="D34:J34"/>
    <mergeCell ref="D35:J35"/>
    <mergeCell ref="G36:J36"/>
    <mergeCell ref="G37:J37"/>
    <mergeCell ref="G38:J38"/>
    <mergeCell ref="G39:J39"/>
    <mergeCell ref="G40:J40"/>
    <mergeCell ref="D47:J47"/>
    <mergeCell ref="E48:J48"/>
    <mergeCell ref="E49:J49"/>
    <mergeCell ref="D51:J51"/>
    <mergeCell ref="E50:J50"/>
    <mergeCell ref="C52:J52"/>
    <mergeCell ref="C54:J54"/>
    <mergeCell ref="C55:J55"/>
    <mergeCell ref="D61:J61"/>
    <mergeCell ref="C57:J57"/>
    <mergeCell ref="D58:J58"/>
    <mergeCell ref="D59:J59"/>
    <mergeCell ref="D60:J60"/>
    <mergeCell ref="D62:J62"/>
    <mergeCell ref="D65:J65"/>
    <mergeCell ref="D66:J66"/>
    <mergeCell ref="D68:J68"/>
    <mergeCell ref="D63:J63"/>
    <mergeCell ref="D67:J67"/>
    <mergeCell ref="D69:J69"/>
    <mergeCell ref="D70:J70"/>
    <mergeCell ref="C75:J75"/>
  </mergeCells>
  <printOptions/>
  <pageMargins left="0.5902778" right="0.5902778" top="0.5902778" bottom="0.5902778" header="0" footer="0"/>
  <pageSetup fitToHeight="1" fitToWidth="1" horizontalDpi="600" verticalDpi="600" orientation="portrait" paperSize="9" scale="77" r:id="rId1"/>
</worksheet>
</file>

<file path=xl/worksheets/sheet3.xml><?xml version="1.0" encoding="utf-8"?>
<worksheet xmlns="http://schemas.openxmlformats.org/spreadsheetml/2006/main" xmlns:r="http://schemas.openxmlformats.org/officeDocument/2006/relationships">
  <sheetPr>
    <pageSetUpPr fitToPage="1"/>
  </sheetPr>
  <dimension ref="B2:BM194"/>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7"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8" t="s">
        <v>92</v>
      </c>
    </row>
    <row r="3" spans="2:46" ht="6.95" customHeight="1">
      <c r="B3" s="138"/>
      <c r="C3" s="139"/>
      <c r="D3" s="139"/>
      <c r="E3" s="139"/>
      <c r="F3" s="139"/>
      <c r="G3" s="139"/>
      <c r="H3" s="139"/>
      <c r="I3" s="140"/>
      <c r="J3" s="139"/>
      <c r="K3" s="139"/>
      <c r="L3" s="21"/>
      <c r="AT3" s="18" t="s">
        <v>84</v>
      </c>
    </row>
    <row r="4" spans="2:46" ht="24.95" customHeight="1">
      <c r="B4" s="21"/>
      <c r="D4" s="141" t="s">
        <v>169</v>
      </c>
      <c r="L4" s="21"/>
      <c r="M4" s="25" t="s">
        <v>10</v>
      </c>
      <c r="AT4" s="18" t="s">
        <v>4</v>
      </c>
    </row>
    <row r="5" spans="2:12" ht="6.95" customHeight="1">
      <c r="B5" s="21"/>
      <c r="L5" s="21"/>
    </row>
    <row r="6" spans="2:12" ht="12" customHeight="1">
      <c r="B6" s="21"/>
      <c r="D6" s="142" t="s">
        <v>16</v>
      </c>
      <c r="L6" s="21"/>
    </row>
    <row r="7" spans="2:12" ht="16.5" customHeight="1">
      <c r="B7" s="21"/>
      <c r="E7" s="143" t="str">
        <f>'Rekapitulace stavby'!K6</f>
        <v>Vestavba podkroví ZŠ Kmochova</v>
      </c>
      <c r="F7" s="142"/>
      <c r="G7" s="142"/>
      <c r="H7" s="142"/>
      <c r="L7" s="21"/>
    </row>
    <row r="8" spans="2:12" ht="12" customHeight="1">
      <c r="B8" s="21"/>
      <c r="D8" s="142" t="s">
        <v>170</v>
      </c>
      <c r="L8" s="21"/>
    </row>
    <row r="9" spans="2:12" s="1" customFormat="1" ht="16.5" customHeight="1">
      <c r="B9" s="44"/>
      <c r="E9" s="143" t="s">
        <v>171</v>
      </c>
      <c r="F9" s="1"/>
      <c r="G9" s="1"/>
      <c r="H9" s="1"/>
      <c r="I9" s="144"/>
      <c r="L9" s="44"/>
    </row>
    <row r="10" spans="2:12" s="1" customFormat="1" ht="12" customHeight="1">
      <c r="B10" s="44"/>
      <c r="D10" s="142" t="s">
        <v>172</v>
      </c>
      <c r="I10" s="144"/>
      <c r="L10" s="44"/>
    </row>
    <row r="11" spans="2:12" s="1" customFormat="1" ht="36.95" customHeight="1">
      <c r="B11" s="44"/>
      <c r="E11" s="145" t="s">
        <v>2184</v>
      </c>
      <c r="F11" s="1"/>
      <c r="G11" s="1"/>
      <c r="H11" s="1"/>
      <c r="I11" s="144"/>
      <c r="L11" s="44"/>
    </row>
    <row r="12" spans="2:12" s="1" customFormat="1" ht="12">
      <c r="B12" s="44"/>
      <c r="I12" s="144"/>
      <c r="L12" s="44"/>
    </row>
    <row r="13" spans="2:12" s="1" customFormat="1" ht="12" customHeight="1">
      <c r="B13" s="44"/>
      <c r="D13" s="142" t="s">
        <v>18</v>
      </c>
      <c r="F13" s="18" t="s">
        <v>21</v>
      </c>
      <c r="I13" s="146" t="s">
        <v>20</v>
      </c>
      <c r="J13" s="18" t="s">
        <v>21</v>
      </c>
      <c r="L13" s="44"/>
    </row>
    <row r="14" spans="2:12" s="1" customFormat="1" ht="12" customHeight="1">
      <c r="B14" s="44"/>
      <c r="D14" s="142" t="s">
        <v>22</v>
      </c>
      <c r="F14" s="18" t="s">
        <v>23</v>
      </c>
      <c r="I14" s="146" t="s">
        <v>24</v>
      </c>
      <c r="J14" s="147" t="str">
        <f>'Rekapitulace stavby'!AN8</f>
        <v>8. 11. 2018</v>
      </c>
      <c r="L14" s="44"/>
    </row>
    <row r="15" spans="2:12" s="1" customFormat="1" ht="10.8" customHeight="1">
      <c r="B15" s="44"/>
      <c r="I15" s="144"/>
      <c r="L15" s="44"/>
    </row>
    <row r="16" spans="2:12" s="1" customFormat="1" ht="12" customHeight="1">
      <c r="B16" s="44"/>
      <c r="D16" s="142" t="s">
        <v>26</v>
      </c>
      <c r="I16" s="146" t="s">
        <v>27</v>
      </c>
      <c r="J16" s="18" t="s">
        <v>28</v>
      </c>
      <c r="L16" s="44"/>
    </row>
    <row r="17" spans="2:12" s="1" customFormat="1" ht="18" customHeight="1">
      <c r="B17" s="44"/>
      <c r="E17" s="18" t="s">
        <v>29</v>
      </c>
      <c r="I17" s="146" t="s">
        <v>30</v>
      </c>
      <c r="J17" s="18" t="s">
        <v>21</v>
      </c>
      <c r="L17" s="44"/>
    </row>
    <row r="18" spans="2:12" s="1" customFormat="1" ht="6.95" customHeight="1">
      <c r="B18" s="44"/>
      <c r="I18" s="144"/>
      <c r="L18" s="44"/>
    </row>
    <row r="19" spans="2:12" s="1" customFormat="1" ht="12" customHeight="1">
      <c r="B19" s="44"/>
      <c r="D19" s="142" t="s">
        <v>31</v>
      </c>
      <c r="I19" s="146" t="s">
        <v>27</v>
      </c>
      <c r="J19" s="34" t="str">
        <f>'Rekapitulace stavby'!AN13</f>
        <v>Vyplň údaj</v>
      </c>
      <c r="L19" s="44"/>
    </row>
    <row r="20" spans="2:12" s="1" customFormat="1" ht="18" customHeight="1">
      <c r="B20" s="44"/>
      <c r="E20" s="34" t="str">
        <f>'Rekapitulace stavby'!E14</f>
        <v>Vyplň údaj</v>
      </c>
      <c r="F20" s="18"/>
      <c r="G20" s="18"/>
      <c r="H20" s="18"/>
      <c r="I20" s="146" t="s">
        <v>30</v>
      </c>
      <c r="J20" s="34" t="str">
        <f>'Rekapitulace stavby'!AN14</f>
        <v>Vyplň údaj</v>
      </c>
      <c r="L20" s="44"/>
    </row>
    <row r="21" spans="2:12" s="1" customFormat="1" ht="6.95" customHeight="1">
      <c r="B21" s="44"/>
      <c r="I21" s="144"/>
      <c r="L21" s="44"/>
    </row>
    <row r="22" spans="2:12" s="1" customFormat="1" ht="12" customHeight="1">
      <c r="B22" s="44"/>
      <c r="D22" s="142" t="s">
        <v>33</v>
      </c>
      <c r="I22" s="146" t="s">
        <v>27</v>
      </c>
      <c r="J22" s="18" t="s">
        <v>21</v>
      </c>
      <c r="L22" s="44"/>
    </row>
    <row r="23" spans="2:12" s="1" customFormat="1" ht="18" customHeight="1">
      <c r="B23" s="44"/>
      <c r="E23" s="18" t="s">
        <v>34</v>
      </c>
      <c r="I23" s="146" t="s">
        <v>30</v>
      </c>
      <c r="J23" s="18" t="s">
        <v>21</v>
      </c>
      <c r="L23" s="44"/>
    </row>
    <row r="24" spans="2:12" s="1" customFormat="1" ht="6.95" customHeight="1">
      <c r="B24" s="44"/>
      <c r="I24" s="144"/>
      <c r="L24" s="44"/>
    </row>
    <row r="25" spans="2:12" s="1" customFormat="1" ht="12" customHeight="1">
      <c r="B25" s="44"/>
      <c r="D25" s="142" t="s">
        <v>36</v>
      </c>
      <c r="I25" s="146" t="s">
        <v>27</v>
      </c>
      <c r="J25" s="18" t="s">
        <v>37</v>
      </c>
      <c r="L25" s="44"/>
    </row>
    <row r="26" spans="2:12" s="1" customFormat="1" ht="18" customHeight="1">
      <c r="B26" s="44"/>
      <c r="E26" s="18" t="s">
        <v>38</v>
      </c>
      <c r="I26" s="146" t="s">
        <v>30</v>
      </c>
      <c r="J26" s="18" t="s">
        <v>21</v>
      </c>
      <c r="L26" s="44"/>
    </row>
    <row r="27" spans="2:12" s="1" customFormat="1" ht="6.95" customHeight="1">
      <c r="B27" s="44"/>
      <c r="I27" s="144"/>
      <c r="L27" s="44"/>
    </row>
    <row r="28" spans="2:12" s="1" customFormat="1" ht="12" customHeight="1">
      <c r="B28" s="44"/>
      <c r="D28" s="142" t="s">
        <v>39</v>
      </c>
      <c r="I28" s="144"/>
      <c r="L28" s="44"/>
    </row>
    <row r="29" spans="2:12" s="7" customFormat="1" ht="45" customHeight="1">
      <c r="B29" s="148"/>
      <c r="E29" s="149" t="s">
        <v>40</v>
      </c>
      <c r="F29" s="149"/>
      <c r="G29" s="149"/>
      <c r="H29" s="149"/>
      <c r="I29" s="150"/>
      <c r="L29" s="148"/>
    </row>
    <row r="30" spans="2:12" s="1" customFormat="1" ht="6.95" customHeight="1">
      <c r="B30" s="44"/>
      <c r="I30" s="144"/>
      <c r="L30" s="44"/>
    </row>
    <row r="31" spans="2:12" s="1" customFormat="1" ht="6.95" customHeight="1">
      <c r="B31" s="44"/>
      <c r="D31" s="72"/>
      <c r="E31" s="72"/>
      <c r="F31" s="72"/>
      <c r="G31" s="72"/>
      <c r="H31" s="72"/>
      <c r="I31" s="151"/>
      <c r="J31" s="72"/>
      <c r="K31" s="72"/>
      <c r="L31" s="44"/>
    </row>
    <row r="32" spans="2:12" s="1" customFormat="1" ht="25.4" customHeight="1">
      <c r="B32" s="44"/>
      <c r="D32" s="152" t="s">
        <v>41</v>
      </c>
      <c r="I32" s="144"/>
      <c r="J32" s="153">
        <f>ROUND(J94,2)</f>
        <v>0</v>
      </c>
      <c r="L32" s="44"/>
    </row>
    <row r="33" spans="2:12" s="1" customFormat="1" ht="6.95" customHeight="1">
      <c r="B33" s="44"/>
      <c r="D33" s="72"/>
      <c r="E33" s="72"/>
      <c r="F33" s="72"/>
      <c r="G33" s="72"/>
      <c r="H33" s="72"/>
      <c r="I33" s="151"/>
      <c r="J33" s="72"/>
      <c r="K33" s="72"/>
      <c r="L33" s="44"/>
    </row>
    <row r="34" spans="2:12" s="1" customFormat="1" ht="14.4" customHeight="1">
      <c r="B34" s="44"/>
      <c r="F34" s="154" t="s">
        <v>43</v>
      </c>
      <c r="I34" s="155" t="s">
        <v>42</v>
      </c>
      <c r="J34" s="154" t="s">
        <v>44</v>
      </c>
      <c r="L34" s="44"/>
    </row>
    <row r="35" spans="2:12" s="1" customFormat="1" ht="14.4" customHeight="1">
      <c r="B35" s="44"/>
      <c r="D35" s="142" t="s">
        <v>45</v>
      </c>
      <c r="E35" s="142" t="s">
        <v>46</v>
      </c>
      <c r="F35" s="156">
        <f>ROUND((SUM(BE94:BE193)),2)</f>
        <v>0</v>
      </c>
      <c r="I35" s="157">
        <v>0.21</v>
      </c>
      <c r="J35" s="156">
        <f>ROUND(((SUM(BE94:BE193))*I35),2)</f>
        <v>0</v>
      </c>
      <c r="L35" s="44"/>
    </row>
    <row r="36" spans="2:12" s="1" customFormat="1" ht="14.4" customHeight="1">
      <c r="B36" s="44"/>
      <c r="E36" s="142" t="s">
        <v>47</v>
      </c>
      <c r="F36" s="156">
        <f>ROUND((SUM(BF94:BF193)),2)</f>
        <v>0</v>
      </c>
      <c r="I36" s="157">
        <v>0.15</v>
      </c>
      <c r="J36" s="156">
        <f>ROUND(((SUM(BF94:BF193))*I36),2)</f>
        <v>0</v>
      </c>
      <c r="L36" s="44"/>
    </row>
    <row r="37" spans="2:12" s="1" customFormat="1" ht="14.4" customHeight="1" hidden="1">
      <c r="B37" s="44"/>
      <c r="E37" s="142" t="s">
        <v>48</v>
      </c>
      <c r="F37" s="156">
        <f>ROUND((SUM(BG94:BG193)),2)</f>
        <v>0</v>
      </c>
      <c r="I37" s="157">
        <v>0.21</v>
      </c>
      <c r="J37" s="156">
        <f>0</f>
        <v>0</v>
      </c>
      <c r="L37" s="44"/>
    </row>
    <row r="38" spans="2:12" s="1" customFormat="1" ht="14.4" customHeight="1" hidden="1">
      <c r="B38" s="44"/>
      <c r="E38" s="142" t="s">
        <v>49</v>
      </c>
      <c r="F38" s="156">
        <f>ROUND((SUM(BH94:BH193)),2)</f>
        <v>0</v>
      </c>
      <c r="I38" s="157">
        <v>0.15</v>
      </c>
      <c r="J38" s="156">
        <f>0</f>
        <v>0</v>
      </c>
      <c r="L38" s="44"/>
    </row>
    <row r="39" spans="2:12" s="1" customFormat="1" ht="14.4" customHeight="1" hidden="1">
      <c r="B39" s="44"/>
      <c r="E39" s="142" t="s">
        <v>50</v>
      </c>
      <c r="F39" s="156">
        <f>ROUND((SUM(BI94:BI193)),2)</f>
        <v>0</v>
      </c>
      <c r="I39" s="157">
        <v>0</v>
      </c>
      <c r="J39" s="156">
        <f>0</f>
        <v>0</v>
      </c>
      <c r="L39" s="44"/>
    </row>
    <row r="40" spans="2:12" s="1" customFormat="1" ht="6.95" customHeight="1">
      <c r="B40" s="44"/>
      <c r="I40" s="144"/>
      <c r="L40" s="44"/>
    </row>
    <row r="41" spans="2:12" s="1" customFormat="1" ht="25.4" customHeight="1">
      <c r="B41" s="44"/>
      <c r="C41" s="158"/>
      <c r="D41" s="159" t="s">
        <v>51</v>
      </c>
      <c r="E41" s="160"/>
      <c r="F41" s="160"/>
      <c r="G41" s="161" t="s">
        <v>52</v>
      </c>
      <c r="H41" s="162" t="s">
        <v>53</v>
      </c>
      <c r="I41" s="163"/>
      <c r="J41" s="164">
        <f>SUM(J32:J39)</f>
        <v>0</v>
      </c>
      <c r="K41" s="165"/>
      <c r="L41" s="44"/>
    </row>
    <row r="42" spans="2:12" s="1" customFormat="1" ht="14.4" customHeight="1">
      <c r="B42" s="166"/>
      <c r="C42" s="167"/>
      <c r="D42" s="167"/>
      <c r="E42" s="167"/>
      <c r="F42" s="167"/>
      <c r="G42" s="167"/>
      <c r="H42" s="167"/>
      <c r="I42" s="168"/>
      <c r="J42" s="167"/>
      <c r="K42" s="167"/>
      <c r="L42" s="44"/>
    </row>
    <row r="46" spans="2:12" s="1" customFormat="1" ht="6.95" customHeight="1">
      <c r="B46" s="169"/>
      <c r="C46" s="170"/>
      <c r="D46" s="170"/>
      <c r="E46" s="170"/>
      <c r="F46" s="170"/>
      <c r="G46" s="170"/>
      <c r="H46" s="170"/>
      <c r="I46" s="171"/>
      <c r="J46" s="170"/>
      <c r="K46" s="170"/>
      <c r="L46" s="44"/>
    </row>
    <row r="47" spans="2:12" s="1" customFormat="1" ht="24.95" customHeight="1">
      <c r="B47" s="39"/>
      <c r="C47" s="24" t="s">
        <v>174</v>
      </c>
      <c r="D47" s="40"/>
      <c r="E47" s="40"/>
      <c r="F47" s="40"/>
      <c r="G47" s="40"/>
      <c r="H47" s="40"/>
      <c r="I47" s="144"/>
      <c r="J47" s="40"/>
      <c r="K47" s="40"/>
      <c r="L47" s="44"/>
    </row>
    <row r="48" spans="2:12" s="1" customFormat="1" ht="6.95" customHeight="1">
      <c r="B48" s="39"/>
      <c r="C48" s="40"/>
      <c r="D48" s="40"/>
      <c r="E48" s="40"/>
      <c r="F48" s="40"/>
      <c r="G48" s="40"/>
      <c r="H48" s="40"/>
      <c r="I48" s="144"/>
      <c r="J48" s="40"/>
      <c r="K48" s="40"/>
      <c r="L48" s="44"/>
    </row>
    <row r="49" spans="2:12" s="1" customFormat="1" ht="12" customHeight="1">
      <c r="B49" s="39"/>
      <c r="C49" s="33" t="s">
        <v>16</v>
      </c>
      <c r="D49" s="40"/>
      <c r="E49" s="40"/>
      <c r="F49" s="40"/>
      <c r="G49" s="40"/>
      <c r="H49" s="40"/>
      <c r="I49" s="144"/>
      <c r="J49" s="40"/>
      <c r="K49" s="40"/>
      <c r="L49" s="44"/>
    </row>
    <row r="50" spans="2:12" s="1" customFormat="1" ht="16.5" customHeight="1">
      <c r="B50" s="39"/>
      <c r="C50" s="40"/>
      <c r="D50" s="40"/>
      <c r="E50" s="172" t="str">
        <f>E7</f>
        <v>Vestavba podkroví ZŠ Kmochova</v>
      </c>
      <c r="F50" s="33"/>
      <c r="G50" s="33"/>
      <c r="H50" s="33"/>
      <c r="I50" s="144"/>
      <c r="J50" s="40"/>
      <c r="K50" s="40"/>
      <c r="L50" s="44"/>
    </row>
    <row r="51" spans="2:12" ht="12" customHeight="1">
      <c r="B51" s="22"/>
      <c r="C51" s="33" t="s">
        <v>170</v>
      </c>
      <c r="D51" s="23"/>
      <c r="E51" s="23"/>
      <c r="F51" s="23"/>
      <c r="G51" s="23"/>
      <c r="H51" s="23"/>
      <c r="I51" s="137"/>
      <c r="J51" s="23"/>
      <c r="K51" s="23"/>
      <c r="L51" s="21"/>
    </row>
    <row r="52" spans="2:12" s="1" customFormat="1" ht="16.5" customHeight="1">
      <c r="B52" s="39"/>
      <c r="C52" s="40"/>
      <c r="D52" s="40"/>
      <c r="E52" s="172" t="s">
        <v>171</v>
      </c>
      <c r="F52" s="40"/>
      <c r="G52" s="40"/>
      <c r="H52" s="40"/>
      <c r="I52" s="144"/>
      <c r="J52" s="40"/>
      <c r="K52" s="40"/>
      <c r="L52" s="44"/>
    </row>
    <row r="53" spans="2:12" s="1" customFormat="1" ht="12" customHeight="1">
      <c r="B53" s="39"/>
      <c r="C53" s="33" t="s">
        <v>172</v>
      </c>
      <c r="D53" s="40"/>
      <c r="E53" s="40"/>
      <c r="F53" s="40"/>
      <c r="G53" s="40"/>
      <c r="H53" s="40"/>
      <c r="I53" s="144"/>
      <c r="J53" s="40"/>
      <c r="K53" s="40"/>
      <c r="L53" s="44"/>
    </row>
    <row r="54" spans="2:12" s="1" customFormat="1" ht="16.5" customHeight="1">
      <c r="B54" s="39"/>
      <c r="C54" s="40"/>
      <c r="D54" s="40"/>
      <c r="E54" s="65" t="str">
        <f>E11</f>
        <v>SO-01.2 - Vodovod, kanalizace, zařizovací předměty</v>
      </c>
      <c r="F54" s="40"/>
      <c r="G54" s="40"/>
      <c r="H54" s="40"/>
      <c r="I54" s="144"/>
      <c r="J54" s="40"/>
      <c r="K54" s="40"/>
      <c r="L54" s="44"/>
    </row>
    <row r="55" spans="2:12" s="1" customFormat="1" ht="6.95" customHeight="1">
      <c r="B55" s="39"/>
      <c r="C55" s="40"/>
      <c r="D55" s="40"/>
      <c r="E55" s="40"/>
      <c r="F55" s="40"/>
      <c r="G55" s="40"/>
      <c r="H55" s="40"/>
      <c r="I55" s="144"/>
      <c r="J55" s="40"/>
      <c r="K55" s="40"/>
      <c r="L55" s="44"/>
    </row>
    <row r="56" spans="2:12" s="1" customFormat="1" ht="12" customHeight="1">
      <c r="B56" s="39"/>
      <c r="C56" s="33" t="s">
        <v>22</v>
      </c>
      <c r="D56" s="40"/>
      <c r="E56" s="40"/>
      <c r="F56" s="28" t="str">
        <f>F14</f>
        <v>Kmochova č.p. 943</v>
      </c>
      <c r="G56" s="40"/>
      <c r="H56" s="40"/>
      <c r="I56" s="146" t="s">
        <v>24</v>
      </c>
      <c r="J56" s="68" t="str">
        <f>IF(J14="","",J14)</f>
        <v>8. 11. 2018</v>
      </c>
      <c r="K56" s="40"/>
      <c r="L56" s="44"/>
    </row>
    <row r="57" spans="2:12" s="1" customFormat="1" ht="6.95" customHeight="1">
      <c r="B57" s="39"/>
      <c r="C57" s="40"/>
      <c r="D57" s="40"/>
      <c r="E57" s="40"/>
      <c r="F57" s="40"/>
      <c r="G57" s="40"/>
      <c r="H57" s="40"/>
      <c r="I57" s="144"/>
      <c r="J57" s="40"/>
      <c r="K57" s="40"/>
      <c r="L57" s="44"/>
    </row>
    <row r="58" spans="2:12" s="1" customFormat="1" ht="13.65" customHeight="1">
      <c r="B58" s="39"/>
      <c r="C58" s="33" t="s">
        <v>26</v>
      </c>
      <c r="D58" s="40"/>
      <c r="E58" s="40"/>
      <c r="F58" s="28" t="str">
        <f>E17</f>
        <v>SONET Building s.r.o</v>
      </c>
      <c r="G58" s="40"/>
      <c r="H58" s="40"/>
      <c r="I58" s="146" t="s">
        <v>33</v>
      </c>
      <c r="J58" s="37" t="str">
        <f>E23</f>
        <v>Sodomka Lukáš</v>
      </c>
      <c r="K58" s="40"/>
      <c r="L58" s="44"/>
    </row>
    <row r="59" spans="2:12" s="1" customFormat="1" ht="13.65" customHeight="1">
      <c r="B59" s="39"/>
      <c r="C59" s="33" t="s">
        <v>31</v>
      </c>
      <c r="D59" s="40"/>
      <c r="E59" s="40"/>
      <c r="F59" s="28" t="str">
        <f>IF(E20="","",E20)</f>
        <v>Vyplň údaj</v>
      </c>
      <c r="G59" s="40"/>
      <c r="H59" s="40"/>
      <c r="I59" s="146" t="s">
        <v>36</v>
      </c>
      <c r="J59" s="37" t="str">
        <f>E26</f>
        <v>Toman Martin</v>
      </c>
      <c r="K59" s="40"/>
      <c r="L59" s="44"/>
    </row>
    <row r="60" spans="2:12" s="1" customFormat="1" ht="10.3" customHeight="1">
      <c r="B60" s="39"/>
      <c r="C60" s="40"/>
      <c r="D60" s="40"/>
      <c r="E60" s="40"/>
      <c r="F60" s="40"/>
      <c r="G60" s="40"/>
      <c r="H60" s="40"/>
      <c r="I60" s="144"/>
      <c r="J60" s="40"/>
      <c r="K60" s="40"/>
      <c r="L60" s="44"/>
    </row>
    <row r="61" spans="2:12" s="1" customFormat="1" ht="29.25" customHeight="1">
      <c r="B61" s="39"/>
      <c r="C61" s="173" t="s">
        <v>175</v>
      </c>
      <c r="D61" s="174"/>
      <c r="E61" s="174"/>
      <c r="F61" s="174"/>
      <c r="G61" s="174"/>
      <c r="H61" s="174"/>
      <c r="I61" s="175"/>
      <c r="J61" s="176" t="s">
        <v>176</v>
      </c>
      <c r="K61" s="174"/>
      <c r="L61" s="44"/>
    </row>
    <row r="62" spans="2:12" s="1" customFormat="1" ht="10.3" customHeight="1">
      <c r="B62" s="39"/>
      <c r="C62" s="40"/>
      <c r="D62" s="40"/>
      <c r="E62" s="40"/>
      <c r="F62" s="40"/>
      <c r="G62" s="40"/>
      <c r="H62" s="40"/>
      <c r="I62" s="144"/>
      <c r="J62" s="40"/>
      <c r="K62" s="40"/>
      <c r="L62" s="44"/>
    </row>
    <row r="63" spans="2:47" s="1" customFormat="1" ht="22.8" customHeight="1">
      <c r="B63" s="39"/>
      <c r="C63" s="177" t="s">
        <v>73</v>
      </c>
      <c r="D63" s="40"/>
      <c r="E63" s="40"/>
      <c r="F63" s="40"/>
      <c r="G63" s="40"/>
      <c r="H63" s="40"/>
      <c r="I63" s="144"/>
      <c r="J63" s="98">
        <f>J94</f>
        <v>0</v>
      </c>
      <c r="K63" s="40"/>
      <c r="L63" s="44"/>
      <c r="AU63" s="18" t="s">
        <v>177</v>
      </c>
    </row>
    <row r="64" spans="2:12" s="8" customFormat="1" ht="24.95" customHeight="1">
      <c r="B64" s="178"/>
      <c r="C64" s="179"/>
      <c r="D64" s="180" t="s">
        <v>2185</v>
      </c>
      <c r="E64" s="181"/>
      <c r="F64" s="181"/>
      <c r="G64" s="181"/>
      <c r="H64" s="181"/>
      <c r="I64" s="182"/>
      <c r="J64" s="183">
        <f>J95</f>
        <v>0</v>
      </c>
      <c r="K64" s="179"/>
      <c r="L64" s="184"/>
    </row>
    <row r="65" spans="2:12" s="8" customFormat="1" ht="24.95" customHeight="1">
      <c r="B65" s="178"/>
      <c r="C65" s="179"/>
      <c r="D65" s="180" t="s">
        <v>2186</v>
      </c>
      <c r="E65" s="181"/>
      <c r="F65" s="181"/>
      <c r="G65" s="181"/>
      <c r="H65" s="181"/>
      <c r="I65" s="182"/>
      <c r="J65" s="183">
        <f>J98</f>
        <v>0</v>
      </c>
      <c r="K65" s="179"/>
      <c r="L65" s="184"/>
    </row>
    <row r="66" spans="2:12" s="8" customFormat="1" ht="24.95" customHeight="1">
      <c r="B66" s="178"/>
      <c r="C66" s="179"/>
      <c r="D66" s="180" t="s">
        <v>2187</v>
      </c>
      <c r="E66" s="181"/>
      <c r="F66" s="181"/>
      <c r="G66" s="181"/>
      <c r="H66" s="181"/>
      <c r="I66" s="182"/>
      <c r="J66" s="183">
        <f>J100</f>
        <v>0</v>
      </c>
      <c r="K66" s="179"/>
      <c r="L66" s="184"/>
    </row>
    <row r="67" spans="2:12" s="8" customFormat="1" ht="24.95" customHeight="1">
      <c r="B67" s="178"/>
      <c r="C67" s="179"/>
      <c r="D67" s="180" t="s">
        <v>2188</v>
      </c>
      <c r="E67" s="181"/>
      <c r="F67" s="181"/>
      <c r="G67" s="181"/>
      <c r="H67" s="181"/>
      <c r="I67" s="182"/>
      <c r="J67" s="183">
        <f>J122</f>
        <v>0</v>
      </c>
      <c r="K67" s="179"/>
      <c r="L67" s="184"/>
    </row>
    <row r="68" spans="2:12" s="8" customFormat="1" ht="24.95" customHeight="1">
      <c r="B68" s="178"/>
      <c r="C68" s="179"/>
      <c r="D68" s="180" t="s">
        <v>2189</v>
      </c>
      <c r="E68" s="181"/>
      <c r="F68" s="181"/>
      <c r="G68" s="181"/>
      <c r="H68" s="181"/>
      <c r="I68" s="182"/>
      <c r="J68" s="183">
        <f>J144</f>
        <v>0</v>
      </c>
      <c r="K68" s="179"/>
      <c r="L68" s="184"/>
    </row>
    <row r="69" spans="2:12" s="8" customFormat="1" ht="24.95" customHeight="1">
      <c r="B69" s="178"/>
      <c r="C69" s="179"/>
      <c r="D69" s="180" t="s">
        <v>2190</v>
      </c>
      <c r="E69" s="181"/>
      <c r="F69" s="181"/>
      <c r="G69" s="181"/>
      <c r="H69" s="181"/>
      <c r="I69" s="182"/>
      <c r="J69" s="183">
        <f>J179</f>
        <v>0</v>
      </c>
      <c r="K69" s="179"/>
      <c r="L69" s="184"/>
    </row>
    <row r="70" spans="2:12" s="8" customFormat="1" ht="24.95" customHeight="1">
      <c r="B70" s="178"/>
      <c r="C70" s="179"/>
      <c r="D70" s="180" t="s">
        <v>2191</v>
      </c>
      <c r="E70" s="181"/>
      <c r="F70" s="181"/>
      <c r="G70" s="181"/>
      <c r="H70" s="181"/>
      <c r="I70" s="182"/>
      <c r="J70" s="183">
        <f>J182</f>
        <v>0</v>
      </c>
      <c r="K70" s="179"/>
      <c r="L70" s="184"/>
    </row>
    <row r="71" spans="2:12" s="8" customFormat="1" ht="24.95" customHeight="1">
      <c r="B71" s="178"/>
      <c r="C71" s="179"/>
      <c r="D71" s="180" t="s">
        <v>2192</v>
      </c>
      <c r="E71" s="181"/>
      <c r="F71" s="181"/>
      <c r="G71" s="181"/>
      <c r="H71" s="181"/>
      <c r="I71" s="182"/>
      <c r="J71" s="183">
        <f>J186</f>
        <v>0</v>
      </c>
      <c r="K71" s="179"/>
      <c r="L71" s="184"/>
    </row>
    <row r="72" spans="2:12" s="8" customFormat="1" ht="24.95" customHeight="1">
      <c r="B72" s="178"/>
      <c r="C72" s="179"/>
      <c r="D72" s="180" t="s">
        <v>2193</v>
      </c>
      <c r="E72" s="181"/>
      <c r="F72" s="181"/>
      <c r="G72" s="181"/>
      <c r="H72" s="181"/>
      <c r="I72" s="182"/>
      <c r="J72" s="183">
        <f>J191</f>
        <v>0</v>
      </c>
      <c r="K72" s="179"/>
      <c r="L72" s="184"/>
    </row>
    <row r="73" spans="2:12" s="1" customFormat="1" ht="21.8" customHeight="1">
      <c r="B73" s="39"/>
      <c r="C73" s="40"/>
      <c r="D73" s="40"/>
      <c r="E73" s="40"/>
      <c r="F73" s="40"/>
      <c r="G73" s="40"/>
      <c r="H73" s="40"/>
      <c r="I73" s="144"/>
      <c r="J73" s="40"/>
      <c r="K73" s="40"/>
      <c r="L73" s="44"/>
    </row>
    <row r="74" spans="2:12" s="1" customFormat="1" ht="6.95" customHeight="1">
      <c r="B74" s="58"/>
      <c r="C74" s="59"/>
      <c r="D74" s="59"/>
      <c r="E74" s="59"/>
      <c r="F74" s="59"/>
      <c r="G74" s="59"/>
      <c r="H74" s="59"/>
      <c r="I74" s="168"/>
      <c r="J74" s="59"/>
      <c r="K74" s="59"/>
      <c r="L74" s="44"/>
    </row>
    <row r="78" spans="2:12" s="1" customFormat="1" ht="6.95" customHeight="1">
      <c r="B78" s="60"/>
      <c r="C78" s="61"/>
      <c r="D78" s="61"/>
      <c r="E78" s="61"/>
      <c r="F78" s="61"/>
      <c r="G78" s="61"/>
      <c r="H78" s="61"/>
      <c r="I78" s="171"/>
      <c r="J78" s="61"/>
      <c r="K78" s="61"/>
      <c r="L78" s="44"/>
    </row>
    <row r="79" spans="2:12" s="1" customFormat="1" ht="24.95" customHeight="1">
      <c r="B79" s="39"/>
      <c r="C79" s="24" t="s">
        <v>206</v>
      </c>
      <c r="D79" s="40"/>
      <c r="E79" s="40"/>
      <c r="F79" s="40"/>
      <c r="G79" s="40"/>
      <c r="H79" s="40"/>
      <c r="I79" s="144"/>
      <c r="J79" s="40"/>
      <c r="K79" s="40"/>
      <c r="L79" s="44"/>
    </row>
    <row r="80" spans="2:12" s="1" customFormat="1" ht="6.95" customHeight="1">
      <c r="B80" s="39"/>
      <c r="C80" s="40"/>
      <c r="D80" s="40"/>
      <c r="E80" s="40"/>
      <c r="F80" s="40"/>
      <c r="G80" s="40"/>
      <c r="H80" s="40"/>
      <c r="I80" s="144"/>
      <c r="J80" s="40"/>
      <c r="K80" s="40"/>
      <c r="L80" s="44"/>
    </row>
    <row r="81" spans="2:12" s="1" customFormat="1" ht="12" customHeight="1">
      <c r="B81" s="39"/>
      <c r="C81" s="33" t="s">
        <v>16</v>
      </c>
      <c r="D81" s="40"/>
      <c r="E81" s="40"/>
      <c r="F81" s="40"/>
      <c r="G81" s="40"/>
      <c r="H81" s="40"/>
      <c r="I81" s="144"/>
      <c r="J81" s="40"/>
      <c r="K81" s="40"/>
      <c r="L81" s="44"/>
    </row>
    <row r="82" spans="2:12" s="1" customFormat="1" ht="16.5" customHeight="1">
      <c r="B82" s="39"/>
      <c r="C82" s="40"/>
      <c r="D82" s="40"/>
      <c r="E82" s="172" t="str">
        <f>E7</f>
        <v>Vestavba podkroví ZŠ Kmochova</v>
      </c>
      <c r="F82" s="33"/>
      <c r="G82" s="33"/>
      <c r="H82" s="33"/>
      <c r="I82" s="144"/>
      <c r="J82" s="40"/>
      <c r="K82" s="40"/>
      <c r="L82" s="44"/>
    </row>
    <row r="83" spans="2:12" ht="12" customHeight="1">
      <c r="B83" s="22"/>
      <c r="C83" s="33" t="s">
        <v>170</v>
      </c>
      <c r="D83" s="23"/>
      <c r="E83" s="23"/>
      <c r="F83" s="23"/>
      <c r="G83" s="23"/>
      <c r="H83" s="23"/>
      <c r="I83" s="137"/>
      <c r="J83" s="23"/>
      <c r="K83" s="23"/>
      <c r="L83" s="21"/>
    </row>
    <row r="84" spans="2:12" s="1" customFormat="1" ht="16.5" customHeight="1">
      <c r="B84" s="39"/>
      <c r="C84" s="40"/>
      <c r="D84" s="40"/>
      <c r="E84" s="172" t="s">
        <v>171</v>
      </c>
      <c r="F84" s="40"/>
      <c r="G84" s="40"/>
      <c r="H84" s="40"/>
      <c r="I84" s="144"/>
      <c r="J84" s="40"/>
      <c r="K84" s="40"/>
      <c r="L84" s="44"/>
    </row>
    <row r="85" spans="2:12" s="1" customFormat="1" ht="12" customHeight="1">
      <c r="B85" s="39"/>
      <c r="C85" s="33" t="s">
        <v>172</v>
      </c>
      <c r="D85" s="40"/>
      <c r="E85" s="40"/>
      <c r="F85" s="40"/>
      <c r="G85" s="40"/>
      <c r="H85" s="40"/>
      <c r="I85" s="144"/>
      <c r="J85" s="40"/>
      <c r="K85" s="40"/>
      <c r="L85" s="44"/>
    </row>
    <row r="86" spans="2:12" s="1" customFormat="1" ht="16.5" customHeight="1">
      <c r="B86" s="39"/>
      <c r="C86" s="40"/>
      <c r="D86" s="40"/>
      <c r="E86" s="65" t="str">
        <f>E11</f>
        <v>SO-01.2 - Vodovod, kanalizace, zařizovací předměty</v>
      </c>
      <c r="F86" s="40"/>
      <c r="G86" s="40"/>
      <c r="H86" s="40"/>
      <c r="I86" s="144"/>
      <c r="J86" s="40"/>
      <c r="K86" s="40"/>
      <c r="L86" s="44"/>
    </row>
    <row r="87" spans="2:12" s="1" customFormat="1" ht="6.95" customHeight="1">
      <c r="B87" s="39"/>
      <c r="C87" s="40"/>
      <c r="D87" s="40"/>
      <c r="E87" s="40"/>
      <c r="F87" s="40"/>
      <c r="G87" s="40"/>
      <c r="H87" s="40"/>
      <c r="I87" s="144"/>
      <c r="J87" s="40"/>
      <c r="K87" s="40"/>
      <c r="L87" s="44"/>
    </row>
    <row r="88" spans="2:12" s="1" customFormat="1" ht="12" customHeight="1">
      <c r="B88" s="39"/>
      <c r="C88" s="33" t="s">
        <v>22</v>
      </c>
      <c r="D88" s="40"/>
      <c r="E88" s="40"/>
      <c r="F88" s="28" t="str">
        <f>F14</f>
        <v>Kmochova č.p. 943</v>
      </c>
      <c r="G88" s="40"/>
      <c r="H88" s="40"/>
      <c r="I88" s="146" t="s">
        <v>24</v>
      </c>
      <c r="J88" s="68" t="str">
        <f>IF(J14="","",J14)</f>
        <v>8. 11. 2018</v>
      </c>
      <c r="K88" s="40"/>
      <c r="L88" s="44"/>
    </row>
    <row r="89" spans="2:12" s="1" customFormat="1" ht="6.95" customHeight="1">
      <c r="B89" s="39"/>
      <c r="C89" s="40"/>
      <c r="D89" s="40"/>
      <c r="E89" s="40"/>
      <c r="F89" s="40"/>
      <c r="G89" s="40"/>
      <c r="H89" s="40"/>
      <c r="I89" s="144"/>
      <c r="J89" s="40"/>
      <c r="K89" s="40"/>
      <c r="L89" s="44"/>
    </row>
    <row r="90" spans="2:12" s="1" customFormat="1" ht="13.65" customHeight="1">
      <c r="B90" s="39"/>
      <c r="C90" s="33" t="s">
        <v>26</v>
      </c>
      <c r="D90" s="40"/>
      <c r="E90" s="40"/>
      <c r="F90" s="28" t="str">
        <f>E17</f>
        <v>SONET Building s.r.o</v>
      </c>
      <c r="G90" s="40"/>
      <c r="H90" s="40"/>
      <c r="I90" s="146" t="s">
        <v>33</v>
      </c>
      <c r="J90" s="37" t="str">
        <f>E23</f>
        <v>Sodomka Lukáš</v>
      </c>
      <c r="K90" s="40"/>
      <c r="L90" s="44"/>
    </row>
    <row r="91" spans="2:12" s="1" customFormat="1" ht="13.65" customHeight="1">
      <c r="B91" s="39"/>
      <c r="C91" s="33" t="s">
        <v>31</v>
      </c>
      <c r="D91" s="40"/>
      <c r="E91" s="40"/>
      <c r="F91" s="28" t="str">
        <f>IF(E20="","",E20)</f>
        <v>Vyplň údaj</v>
      </c>
      <c r="G91" s="40"/>
      <c r="H91" s="40"/>
      <c r="I91" s="146" t="s">
        <v>36</v>
      </c>
      <c r="J91" s="37" t="str">
        <f>E26</f>
        <v>Toman Martin</v>
      </c>
      <c r="K91" s="40"/>
      <c r="L91" s="44"/>
    </row>
    <row r="92" spans="2:12" s="1" customFormat="1" ht="10.3" customHeight="1">
      <c r="B92" s="39"/>
      <c r="C92" s="40"/>
      <c r="D92" s="40"/>
      <c r="E92" s="40"/>
      <c r="F92" s="40"/>
      <c r="G92" s="40"/>
      <c r="H92" s="40"/>
      <c r="I92" s="144"/>
      <c r="J92" s="40"/>
      <c r="K92" s="40"/>
      <c r="L92" s="44"/>
    </row>
    <row r="93" spans="2:20" s="10" customFormat="1" ht="29.25" customHeight="1">
      <c r="B93" s="191"/>
      <c r="C93" s="192" t="s">
        <v>207</v>
      </c>
      <c r="D93" s="193" t="s">
        <v>60</v>
      </c>
      <c r="E93" s="193" t="s">
        <v>56</v>
      </c>
      <c r="F93" s="193" t="s">
        <v>57</v>
      </c>
      <c r="G93" s="193" t="s">
        <v>208</v>
      </c>
      <c r="H93" s="193" t="s">
        <v>209</v>
      </c>
      <c r="I93" s="194" t="s">
        <v>210</v>
      </c>
      <c r="J93" s="193" t="s">
        <v>176</v>
      </c>
      <c r="K93" s="195" t="s">
        <v>211</v>
      </c>
      <c r="L93" s="196"/>
      <c r="M93" s="88" t="s">
        <v>21</v>
      </c>
      <c r="N93" s="89" t="s">
        <v>45</v>
      </c>
      <c r="O93" s="89" t="s">
        <v>212</v>
      </c>
      <c r="P93" s="89" t="s">
        <v>213</v>
      </c>
      <c r="Q93" s="89" t="s">
        <v>214</v>
      </c>
      <c r="R93" s="89" t="s">
        <v>215</v>
      </c>
      <c r="S93" s="89" t="s">
        <v>216</v>
      </c>
      <c r="T93" s="90" t="s">
        <v>217</v>
      </c>
    </row>
    <row r="94" spans="2:63" s="1" customFormat="1" ht="22.8" customHeight="1">
      <c r="B94" s="39"/>
      <c r="C94" s="95" t="s">
        <v>218</v>
      </c>
      <c r="D94" s="40"/>
      <c r="E94" s="40"/>
      <c r="F94" s="40"/>
      <c r="G94" s="40"/>
      <c r="H94" s="40"/>
      <c r="I94" s="144"/>
      <c r="J94" s="197">
        <f>BK94</f>
        <v>0</v>
      </c>
      <c r="K94" s="40"/>
      <c r="L94" s="44"/>
      <c r="M94" s="91"/>
      <c r="N94" s="92"/>
      <c r="O94" s="92"/>
      <c r="P94" s="198">
        <f>P95+P98+P100+P122+P144+P179+P182+P186+P191</f>
        <v>0</v>
      </c>
      <c r="Q94" s="92"/>
      <c r="R94" s="198">
        <f>R95+R98+R100+R122+R144+R179+R182+R186+R191</f>
        <v>0</v>
      </c>
      <c r="S94" s="92"/>
      <c r="T94" s="199">
        <f>T95+T98+T100+T122+T144+T179+T182+T186+T191</f>
        <v>0</v>
      </c>
      <c r="AT94" s="18" t="s">
        <v>74</v>
      </c>
      <c r="AU94" s="18" t="s">
        <v>177</v>
      </c>
      <c r="BK94" s="200">
        <f>BK95+BK98+BK100+BK122+BK144+BK179+BK182+BK186+BK191</f>
        <v>0</v>
      </c>
    </row>
    <row r="95" spans="2:63" s="11" customFormat="1" ht="25.9" customHeight="1">
      <c r="B95" s="201"/>
      <c r="C95" s="202"/>
      <c r="D95" s="203" t="s">
        <v>74</v>
      </c>
      <c r="E95" s="204" t="s">
        <v>101</v>
      </c>
      <c r="F95" s="204" t="s">
        <v>354</v>
      </c>
      <c r="G95" s="202"/>
      <c r="H95" s="202"/>
      <c r="I95" s="205"/>
      <c r="J95" s="206">
        <f>BK95</f>
        <v>0</v>
      </c>
      <c r="K95" s="202"/>
      <c r="L95" s="207"/>
      <c r="M95" s="208"/>
      <c r="N95" s="209"/>
      <c r="O95" s="209"/>
      <c r="P95" s="210">
        <f>SUM(P96:P97)</f>
        <v>0</v>
      </c>
      <c r="Q95" s="209"/>
      <c r="R95" s="210">
        <f>SUM(R96:R97)</f>
        <v>0</v>
      </c>
      <c r="S95" s="209"/>
      <c r="T95" s="211">
        <f>SUM(T96:T97)</f>
        <v>0</v>
      </c>
      <c r="AR95" s="212" t="s">
        <v>82</v>
      </c>
      <c r="AT95" s="213" t="s">
        <v>74</v>
      </c>
      <c r="AU95" s="213" t="s">
        <v>75</v>
      </c>
      <c r="AY95" s="212" t="s">
        <v>221</v>
      </c>
      <c r="BK95" s="214">
        <f>SUM(BK96:BK97)</f>
        <v>0</v>
      </c>
    </row>
    <row r="96" spans="2:65" s="1" customFormat="1" ht="22.5" customHeight="1">
      <c r="B96" s="39"/>
      <c r="C96" s="217" t="s">
        <v>82</v>
      </c>
      <c r="D96" s="217" t="s">
        <v>223</v>
      </c>
      <c r="E96" s="218" t="s">
        <v>2194</v>
      </c>
      <c r="F96" s="219" t="s">
        <v>2195</v>
      </c>
      <c r="G96" s="220" t="s">
        <v>421</v>
      </c>
      <c r="H96" s="221">
        <v>1</v>
      </c>
      <c r="I96" s="222"/>
      <c r="J96" s="223">
        <f>ROUND(I96*H96,2)</f>
        <v>0</v>
      </c>
      <c r="K96" s="219" t="s">
        <v>2196</v>
      </c>
      <c r="L96" s="44"/>
      <c r="M96" s="224" t="s">
        <v>21</v>
      </c>
      <c r="N96" s="225" t="s">
        <v>46</v>
      </c>
      <c r="O96" s="80"/>
      <c r="P96" s="226">
        <f>O96*H96</f>
        <v>0</v>
      </c>
      <c r="Q96" s="226">
        <v>0</v>
      </c>
      <c r="R96" s="226">
        <f>Q96*H96</f>
        <v>0</v>
      </c>
      <c r="S96" s="226">
        <v>0</v>
      </c>
      <c r="T96" s="227">
        <f>S96*H96</f>
        <v>0</v>
      </c>
      <c r="AR96" s="18" t="s">
        <v>228</v>
      </c>
      <c r="AT96" s="18" t="s">
        <v>223</v>
      </c>
      <c r="AU96" s="18" t="s">
        <v>82</v>
      </c>
      <c r="AY96" s="18" t="s">
        <v>221</v>
      </c>
      <c r="BE96" s="228">
        <f>IF(N96="základní",J96,0)</f>
        <v>0</v>
      </c>
      <c r="BF96" s="228">
        <f>IF(N96="snížená",J96,0)</f>
        <v>0</v>
      </c>
      <c r="BG96" s="228">
        <f>IF(N96="zákl. přenesená",J96,0)</f>
        <v>0</v>
      </c>
      <c r="BH96" s="228">
        <f>IF(N96="sníž. přenesená",J96,0)</f>
        <v>0</v>
      </c>
      <c r="BI96" s="228">
        <f>IF(N96="nulová",J96,0)</f>
        <v>0</v>
      </c>
      <c r="BJ96" s="18" t="s">
        <v>82</v>
      </c>
      <c r="BK96" s="228">
        <f>ROUND(I96*H96,2)</f>
        <v>0</v>
      </c>
      <c r="BL96" s="18" t="s">
        <v>228</v>
      </c>
      <c r="BM96" s="18" t="s">
        <v>84</v>
      </c>
    </row>
    <row r="97" spans="2:65" s="1" customFormat="1" ht="16.5" customHeight="1">
      <c r="B97" s="39"/>
      <c r="C97" s="217" t="s">
        <v>84</v>
      </c>
      <c r="D97" s="217" t="s">
        <v>223</v>
      </c>
      <c r="E97" s="218" t="s">
        <v>2197</v>
      </c>
      <c r="F97" s="219" t="s">
        <v>2198</v>
      </c>
      <c r="G97" s="220" t="s">
        <v>421</v>
      </c>
      <c r="H97" s="221">
        <v>1</v>
      </c>
      <c r="I97" s="222"/>
      <c r="J97" s="223">
        <f>ROUND(I97*H97,2)</f>
        <v>0</v>
      </c>
      <c r="K97" s="219" t="s">
        <v>2196</v>
      </c>
      <c r="L97" s="44"/>
      <c r="M97" s="224" t="s">
        <v>21</v>
      </c>
      <c r="N97" s="225" t="s">
        <v>46</v>
      </c>
      <c r="O97" s="80"/>
      <c r="P97" s="226">
        <f>O97*H97</f>
        <v>0</v>
      </c>
      <c r="Q97" s="226">
        <v>0</v>
      </c>
      <c r="R97" s="226">
        <f>Q97*H97</f>
        <v>0</v>
      </c>
      <c r="S97" s="226">
        <v>0</v>
      </c>
      <c r="T97" s="227">
        <f>S97*H97</f>
        <v>0</v>
      </c>
      <c r="AR97" s="18" t="s">
        <v>228</v>
      </c>
      <c r="AT97" s="18" t="s">
        <v>223</v>
      </c>
      <c r="AU97" s="18" t="s">
        <v>82</v>
      </c>
      <c r="AY97" s="18" t="s">
        <v>221</v>
      </c>
      <c r="BE97" s="228">
        <f>IF(N97="základní",J97,0)</f>
        <v>0</v>
      </c>
      <c r="BF97" s="228">
        <f>IF(N97="snížená",J97,0)</f>
        <v>0</v>
      </c>
      <c r="BG97" s="228">
        <f>IF(N97="zákl. přenesená",J97,0)</f>
        <v>0</v>
      </c>
      <c r="BH97" s="228">
        <f>IF(N97="sníž. přenesená",J97,0)</f>
        <v>0</v>
      </c>
      <c r="BI97" s="228">
        <f>IF(N97="nulová",J97,0)</f>
        <v>0</v>
      </c>
      <c r="BJ97" s="18" t="s">
        <v>82</v>
      </c>
      <c r="BK97" s="228">
        <f>ROUND(I97*H97,2)</f>
        <v>0</v>
      </c>
      <c r="BL97" s="18" t="s">
        <v>228</v>
      </c>
      <c r="BM97" s="18" t="s">
        <v>228</v>
      </c>
    </row>
    <row r="98" spans="2:63" s="11" customFormat="1" ht="25.9" customHeight="1">
      <c r="B98" s="201"/>
      <c r="C98" s="202"/>
      <c r="D98" s="203" t="s">
        <v>74</v>
      </c>
      <c r="E98" s="204" t="s">
        <v>885</v>
      </c>
      <c r="F98" s="204" t="s">
        <v>2199</v>
      </c>
      <c r="G98" s="202"/>
      <c r="H98" s="202"/>
      <c r="I98" s="205"/>
      <c r="J98" s="206">
        <f>BK98</f>
        <v>0</v>
      </c>
      <c r="K98" s="202"/>
      <c r="L98" s="207"/>
      <c r="M98" s="208"/>
      <c r="N98" s="209"/>
      <c r="O98" s="209"/>
      <c r="P98" s="210">
        <f>P99</f>
        <v>0</v>
      </c>
      <c r="Q98" s="209"/>
      <c r="R98" s="210">
        <f>R99</f>
        <v>0</v>
      </c>
      <c r="S98" s="209"/>
      <c r="T98" s="211">
        <f>T99</f>
        <v>0</v>
      </c>
      <c r="AR98" s="212" t="s">
        <v>82</v>
      </c>
      <c r="AT98" s="213" t="s">
        <v>74</v>
      </c>
      <c r="AU98" s="213" t="s">
        <v>75</v>
      </c>
      <c r="AY98" s="212" t="s">
        <v>221</v>
      </c>
      <c r="BK98" s="214">
        <f>BK99</f>
        <v>0</v>
      </c>
    </row>
    <row r="99" spans="2:65" s="1" customFormat="1" ht="16.5" customHeight="1">
      <c r="B99" s="39"/>
      <c r="C99" s="217" t="s">
        <v>101</v>
      </c>
      <c r="D99" s="217" t="s">
        <v>223</v>
      </c>
      <c r="E99" s="218" t="s">
        <v>2200</v>
      </c>
      <c r="F99" s="219" t="s">
        <v>2201</v>
      </c>
      <c r="G99" s="220" t="s">
        <v>730</v>
      </c>
      <c r="H99" s="221">
        <v>12.5</v>
      </c>
      <c r="I99" s="222"/>
      <c r="J99" s="223">
        <f>ROUND(I99*H99,2)</f>
        <v>0</v>
      </c>
      <c r="K99" s="219" t="s">
        <v>2196</v>
      </c>
      <c r="L99" s="44"/>
      <c r="M99" s="224" t="s">
        <v>21</v>
      </c>
      <c r="N99" s="225" t="s">
        <v>46</v>
      </c>
      <c r="O99" s="80"/>
      <c r="P99" s="226">
        <f>O99*H99</f>
        <v>0</v>
      </c>
      <c r="Q99" s="226">
        <v>0</v>
      </c>
      <c r="R99" s="226">
        <f>Q99*H99</f>
        <v>0</v>
      </c>
      <c r="S99" s="226">
        <v>0</v>
      </c>
      <c r="T99" s="227">
        <f>S99*H99</f>
        <v>0</v>
      </c>
      <c r="AR99" s="18" t="s">
        <v>228</v>
      </c>
      <c r="AT99" s="18" t="s">
        <v>223</v>
      </c>
      <c r="AU99" s="18" t="s">
        <v>82</v>
      </c>
      <c r="AY99" s="18" t="s">
        <v>221</v>
      </c>
      <c r="BE99" s="228">
        <f>IF(N99="základní",J99,0)</f>
        <v>0</v>
      </c>
      <c r="BF99" s="228">
        <f>IF(N99="snížená",J99,0)</f>
        <v>0</v>
      </c>
      <c r="BG99" s="228">
        <f>IF(N99="zákl. přenesená",J99,0)</f>
        <v>0</v>
      </c>
      <c r="BH99" s="228">
        <f>IF(N99="sníž. přenesená",J99,0)</f>
        <v>0</v>
      </c>
      <c r="BI99" s="228">
        <f>IF(N99="nulová",J99,0)</f>
        <v>0</v>
      </c>
      <c r="BJ99" s="18" t="s">
        <v>82</v>
      </c>
      <c r="BK99" s="228">
        <f>ROUND(I99*H99,2)</f>
        <v>0</v>
      </c>
      <c r="BL99" s="18" t="s">
        <v>228</v>
      </c>
      <c r="BM99" s="18" t="s">
        <v>271</v>
      </c>
    </row>
    <row r="100" spans="2:63" s="11" customFormat="1" ht="25.9" customHeight="1">
      <c r="B100" s="201"/>
      <c r="C100" s="202"/>
      <c r="D100" s="203" t="s">
        <v>74</v>
      </c>
      <c r="E100" s="204" t="s">
        <v>1251</v>
      </c>
      <c r="F100" s="204" t="s">
        <v>2202</v>
      </c>
      <c r="G100" s="202"/>
      <c r="H100" s="202"/>
      <c r="I100" s="205"/>
      <c r="J100" s="206">
        <f>BK100</f>
        <v>0</v>
      </c>
      <c r="K100" s="202"/>
      <c r="L100" s="207"/>
      <c r="M100" s="208"/>
      <c r="N100" s="209"/>
      <c r="O100" s="209"/>
      <c r="P100" s="210">
        <f>SUM(P101:P121)</f>
        <v>0</v>
      </c>
      <c r="Q100" s="209"/>
      <c r="R100" s="210">
        <f>SUM(R101:R121)</f>
        <v>0</v>
      </c>
      <c r="S100" s="209"/>
      <c r="T100" s="211">
        <f>SUM(T101:T121)</f>
        <v>0</v>
      </c>
      <c r="AR100" s="212" t="s">
        <v>84</v>
      </c>
      <c r="AT100" s="213" t="s">
        <v>74</v>
      </c>
      <c r="AU100" s="213" t="s">
        <v>75</v>
      </c>
      <c r="AY100" s="212" t="s">
        <v>221</v>
      </c>
      <c r="BK100" s="214">
        <f>SUM(BK101:BK121)</f>
        <v>0</v>
      </c>
    </row>
    <row r="101" spans="2:65" s="1" customFormat="1" ht="16.5" customHeight="1">
      <c r="B101" s="39"/>
      <c r="C101" s="217" t="s">
        <v>228</v>
      </c>
      <c r="D101" s="217" t="s">
        <v>223</v>
      </c>
      <c r="E101" s="218" t="s">
        <v>2203</v>
      </c>
      <c r="F101" s="219" t="s">
        <v>2204</v>
      </c>
      <c r="G101" s="220" t="s">
        <v>421</v>
      </c>
      <c r="H101" s="221">
        <v>7</v>
      </c>
      <c r="I101" s="222"/>
      <c r="J101" s="223">
        <f>ROUND(I101*H101,2)</f>
        <v>0</v>
      </c>
      <c r="K101" s="219" t="s">
        <v>2196</v>
      </c>
      <c r="L101" s="44"/>
      <c r="M101" s="224" t="s">
        <v>21</v>
      </c>
      <c r="N101" s="225" t="s">
        <v>46</v>
      </c>
      <c r="O101" s="80"/>
      <c r="P101" s="226">
        <f>O101*H101</f>
        <v>0</v>
      </c>
      <c r="Q101" s="226">
        <v>0</v>
      </c>
      <c r="R101" s="226">
        <f>Q101*H101</f>
        <v>0</v>
      </c>
      <c r="S101" s="226">
        <v>0</v>
      </c>
      <c r="T101" s="227">
        <f>S101*H101</f>
        <v>0</v>
      </c>
      <c r="AR101" s="18" t="s">
        <v>350</v>
      </c>
      <c r="AT101" s="18" t="s">
        <v>223</v>
      </c>
      <c r="AU101" s="18" t="s">
        <v>82</v>
      </c>
      <c r="AY101" s="18" t="s">
        <v>221</v>
      </c>
      <c r="BE101" s="228">
        <f>IF(N101="základní",J101,0)</f>
        <v>0</v>
      </c>
      <c r="BF101" s="228">
        <f>IF(N101="snížená",J101,0)</f>
        <v>0</v>
      </c>
      <c r="BG101" s="228">
        <f>IF(N101="zákl. přenesená",J101,0)</f>
        <v>0</v>
      </c>
      <c r="BH101" s="228">
        <f>IF(N101="sníž. přenesená",J101,0)</f>
        <v>0</v>
      </c>
      <c r="BI101" s="228">
        <f>IF(N101="nulová",J101,0)</f>
        <v>0</v>
      </c>
      <c r="BJ101" s="18" t="s">
        <v>82</v>
      </c>
      <c r="BK101" s="228">
        <f>ROUND(I101*H101,2)</f>
        <v>0</v>
      </c>
      <c r="BL101" s="18" t="s">
        <v>350</v>
      </c>
      <c r="BM101" s="18" t="s">
        <v>282</v>
      </c>
    </row>
    <row r="102" spans="2:65" s="1" customFormat="1" ht="16.5" customHeight="1">
      <c r="B102" s="39"/>
      <c r="C102" s="217" t="s">
        <v>267</v>
      </c>
      <c r="D102" s="217" t="s">
        <v>223</v>
      </c>
      <c r="E102" s="218" t="s">
        <v>2205</v>
      </c>
      <c r="F102" s="219" t="s">
        <v>2206</v>
      </c>
      <c r="G102" s="220" t="s">
        <v>730</v>
      </c>
      <c r="H102" s="221">
        <v>25</v>
      </c>
      <c r="I102" s="222"/>
      <c r="J102" s="223">
        <f>ROUND(I102*H102,2)</f>
        <v>0</v>
      </c>
      <c r="K102" s="219" t="s">
        <v>2196</v>
      </c>
      <c r="L102" s="44"/>
      <c r="M102" s="224" t="s">
        <v>21</v>
      </c>
      <c r="N102" s="225" t="s">
        <v>46</v>
      </c>
      <c r="O102" s="80"/>
      <c r="P102" s="226">
        <f>O102*H102</f>
        <v>0</v>
      </c>
      <c r="Q102" s="226">
        <v>0</v>
      </c>
      <c r="R102" s="226">
        <f>Q102*H102</f>
        <v>0</v>
      </c>
      <c r="S102" s="226">
        <v>0</v>
      </c>
      <c r="T102" s="227">
        <f>S102*H102</f>
        <v>0</v>
      </c>
      <c r="AR102" s="18" t="s">
        <v>350</v>
      </c>
      <c r="AT102" s="18" t="s">
        <v>223</v>
      </c>
      <c r="AU102" s="18" t="s">
        <v>82</v>
      </c>
      <c r="AY102" s="18" t="s">
        <v>221</v>
      </c>
      <c r="BE102" s="228">
        <f>IF(N102="základní",J102,0)</f>
        <v>0</v>
      </c>
      <c r="BF102" s="228">
        <f>IF(N102="snížená",J102,0)</f>
        <v>0</v>
      </c>
      <c r="BG102" s="228">
        <f>IF(N102="zákl. přenesená",J102,0)</f>
        <v>0</v>
      </c>
      <c r="BH102" s="228">
        <f>IF(N102="sníž. přenesená",J102,0)</f>
        <v>0</v>
      </c>
      <c r="BI102" s="228">
        <f>IF(N102="nulová",J102,0)</f>
        <v>0</v>
      </c>
      <c r="BJ102" s="18" t="s">
        <v>82</v>
      </c>
      <c r="BK102" s="228">
        <f>ROUND(I102*H102,2)</f>
        <v>0</v>
      </c>
      <c r="BL102" s="18" t="s">
        <v>350</v>
      </c>
      <c r="BM102" s="18" t="s">
        <v>292</v>
      </c>
    </row>
    <row r="103" spans="2:51" s="13" customFormat="1" ht="12">
      <c r="B103" s="242"/>
      <c r="C103" s="243"/>
      <c r="D103" s="229" t="s">
        <v>232</v>
      </c>
      <c r="E103" s="244" t="s">
        <v>21</v>
      </c>
      <c r="F103" s="245" t="s">
        <v>2207</v>
      </c>
      <c r="G103" s="243"/>
      <c r="H103" s="246">
        <v>25</v>
      </c>
      <c r="I103" s="247"/>
      <c r="J103" s="243"/>
      <c r="K103" s="243"/>
      <c r="L103" s="248"/>
      <c r="M103" s="249"/>
      <c r="N103" s="250"/>
      <c r="O103" s="250"/>
      <c r="P103" s="250"/>
      <c r="Q103" s="250"/>
      <c r="R103" s="250"/>
      <c r="S103" s="250"/>
      <c r="T103" s="251"/>
      <c r="AT103" s="252" t="s">
        <v>232</v>
      </c>
      <c r="AU103" s="252" t="s">
        <v>82</v>
      </c>
      <c r="AV103" s="13" t="s">
        <v>84</v>
      </c>
      <c r="AW103" s="13" t="s">
        <v>35</v>
      </c>
      <c r="AX103" s="13" t="s">
        <v>75</v>
      </c>
      <c r="AY103" s="252" t="s">
        <v>221</v>
      </c>
    </row>
    <row r="104" spans="2:51" s="14" customFormat="1" ht="12">
      <c r="B104" s="253"/>
      <c r="C104" s="254"/>
      <c r="D104" s="229" t="s">
        <v>232</v>
      </c>
      <c r="E104" s="255" t="s">
        <v>21</v>
      </c>
      <c r="F104" s="256" t="s">
        <v>235</v>
      </c>
      <c r="G104" s="254"/>
      <c r="H104" s="257">
        <v>25</v>
      </c>
      <c r="I104" s="258"/>
      <c r="J104" s="254"/>
      <c r="K104" s="254"/>
      <c r="L104" s="259"/>
      <c r="M104" s="260"/>
      <c r="N104" s="261"/>
      <c r="O104" s="261"/>
      <c r="P104" s="261"/>
      <c r="Q104" s="261"/>
      <c r="R104" s="261"/>
      <c r="S104" s="261"/>
      <c r="T104" s="262"/>
      <c r="AT104" s="263" t="s">
        <v>232</v>
      </c>
      <c r="AU104" s="263" t="s">
        <v>82</v>
      </c>
      <c r="AV104" s="14" t="s">
        <v>228</v>
      </c>
      <c r="AW104" s="14" t="s">
        <v>35</v>
      </c>
      <c r="AX104" s="14" t="s">
        <v>82</v>
      </c>
      <c r="AY104" s="263" t="s">
        <v>221</v>
      </c>
    </row>
    <row r="105" spans="2:65" s="1" customFormat="1" ht="16.5" customHeight="1">
      <c r="B105" s="39"/>
      <c r="C105" s="217" t="s">
        <v>271</v>
      </c>
      <c r="D105" s="217" t="s">
        <v>223</v>
      </c>
      <c r="E105" s="218" t="s">
        <v>2208</v>
      </c>
      <c r="F105" s="219" t="s">
        <v>2209</v>
      </c>
      <c r="G105" s="220" t="s">
        <v>730</v>
      </c>
      <c r="H105" s="221">
        <v>16</v>
      </c>
      <c r="I105" s="222"/>
      <c r="J105" s="223">
        <f>ROUND(I105*H105,2)</f>
        <v>0</v>
      </c>
      <c r="K105" s="219" t="s">
        <v>2196</v>
      </c>
      <c r="L105" s="44"/>
      <c r="M105" s="224" t="s">
        <v>21</v>
      </c>
      <c r="N105" s="225" t="s">
        <v>46</v>
      </c>
      <c r="O105" s="80"/>
      <c r="P105" s="226">
        <f>O105*H105</f>
        <v>0</v>
      </c>
      <c r="Q105" s="226">
        <v>0</v>
      </c>
      <c r="R105" s="226">
        <f>Q105*H105</f>
        <v>0</v>
      </c>
      <c r="S105" s="226">
        <v>0</v>
      </c>
      <c r="T105" s="227">
        <f>S105*H105</f>
        <v>0</v>
      </c>
      <c r="AR105" s="18" t="s">
        <v>350</v>
      </c>
      <c r="AT105" s="18" t="s">
        <v>223</v>
      </c>
      <c r="AU105" s="18" t="s">
        <v>82</v>
      </c>
      <c r="AY105" s="18" t="s">
        <v>221</v>
      </c>
      <c r="BE105" s="228">
        <f>IF(N105="základní",J105,0)</f>
        <v>0</v>
      </c>
      <c r="BF105" s="228">
        <f>IF(N105="snížená",J105,0)</f>
        <v>0</v>
      </c>
      <c r="BG105" s="228">
        <f>IF(N105="zákl. přenesená",J105,0)</f>
        <v>0</v>
      </c>
      <c r="BH105" s="228">
        <f>IF(N105="sníž. přenesená",J105,0)</f>
        <v>0</v>
      </c>
      <c r="BI105" s="228">
        <f>IF(N105="nulová",J105,0)</f>
        <v>0</v>
      </c>
      <c r="BJ105" s="18" t="s">
        <v>82</v>
      </c>
      <c r="BK105" s="228">
        <f>ROUND(I105*H105,2)</f>
        <v>0</v>
      </c>
      <c r="BL105" s="18" t="s">
        <v>350</v>
      </c>
      <c r="BM105" s="18" t="s">
        <v>305</v>
      </c>
    </row>
    <row r="106" spans="2:65" s="1" customFormat="1" ht="16.5" customHeight="1">
      <c r="B106" s="39"/>
      <c r="C106" s="217" t="s">
        <v>276</v>
      </c>
      <c r="D106" s="217" t="s">
        <v>223</v>
      </c>
      <c r="E106" s="218" t="s">
        <v>2210</v>
      </c>
      <c r="F106" s="219" t="s">
        <v>2211</v>
      </c>
      <c r="G106" s="220" t="s">
        <v>730</v>
      </c>
      <c r="H106" s="221">
        <v>16</v>
      </c>
      <c r="I106" s="222"/>
      <c r="J106" s="223">
        <f>ROUND(I106*H106,2)</f>
        <v>0</v>
      </c>
      <c r="K106" s="219" t="s">
        <v>2196</v>
      </c>
      <c r="L106" s="44"/>
      <c r="M106" s="224" t="s">
        <v>21</v>
      </c>
      <c r="N106" s="225" t="s">
        <v>46</v>
      </c>
      <c r="O106" s="80"/>
      <c r="P106" s="226">
        <f>O106*H106</f>
        <v>0</v>
      </c>
      <c r="Q106" s="226">
        <v>0</v>
      </c>
      <c r="R106" s="226">
        <f>Q106*H106</f>
        <v>0</v>
      </c>
      <c r="S106" s="226">
        <v>0</v>
      </c>
      <c r="T106" s="227">
        <f>S106*H106</f>
        <v>0</v>
      </c>
      <c r="AR106" s="18" t="s">
        <v>350</v>
      </c>
      <c r="AT106" s="18" t="s">
        <v>223</v>
      </c>
      <c r="AU106" s="18" t="s">
        <v>82</v>
      </c>
      <c r="AY106" s="18" t="s">
        <v>221</v>
      </c>
      <c r="BE106" s="228">
        <f>IF(N106="základní",J106,0)</f>
        <v>0</v>
      </c>
      <c r="BF106" s="228">
        <f>IF(N106="snížená",J106,0)</f>
        <v>0</v>
      </c>
      <c r="BG106" s="228">
        <f>IF(N106="zákl. přenesená",J106,0)</f>
        <v>0</v>
      </c>
      <c r="BH106" s="228">
        <f>IF(N106="sníž. přenesená",J106,0)</f>
        <v>0</v>
      </c>
      <c r="BI106" s="228">
        <f>IF(N106="nulová",J106,0)</f>
        <v>0</v>
      </c>
      <c r="BJ106" s="18" t="s">
        <v>82</v>
      </c>
      <c r="BK106" s="228">
        <f>ROUND(I106*H106,2)</f>
        <v>0</v>
      </c>
      <c r="BL106" s="18" t="s">
        <v>350</v>
      </c>
      <c r="BM106" s="18" t="s">
        <v>333</v>
      </c>
    </row>
    <row r="107" spans="2:65" s="1" customFormat="1" ht="16.5" customHeight="1">
      <c r="B107" s="39"/>
      <c r="C107" s="217" t="s">
        <v>282</v>
      </c>
      <c r="D107" s="217" t="s">
        <v>223</v>
      </c>
      <c r="E107" s="218" t="s">
        <v>2212</v>
      </c>
      <c r="F107" s="219" t="s">
        <v>2213</v>
      </c>
      <c r="G107" s="220" t="s">
        <v>730</v>
      </c>
      <c r="H107" s="221">
        <v>8</v>
      </c>
      <c r="I107" s="222"/>
      <c r="J107" s="223">
        <f>ROUND(I107*H107,2)</f>
        <v>0</v>
      </c>
      <c r="K107" s="219" t="s">
        <v>2196</v>
      </c>
      <c r="L107" s="44"/>
      <c r="M107" s="224" t="s">
        <v>21</v>
      </c>
      <c r="N107" s="225" t="s">
        <v>46</v>
      </c>
      <c r="O107" s="80"/>
      <c r="P107" s="226">
        <f>O107*H107</f>
        <v>0</v>
      </c>
      <c r="Q107" s="226">
        <v>0</v>
      </c>
      <c r="R107" s="226">
        <f>Q107*H107</f>
        <v>0</v>
      </c>
      <c r="S107" s="226">
        <v>0</v>
      </c>
      <c r="T107" s="227">
        <f>S107*H107</f>
        <v>0</v>
      </c>
      <c r="AR107" s="18" t="s">
        <v>350</v>
      </c>
      <c r="AT107" s="18" t="s">
        <v>223</v>
      </c>
      <c r="AU107" s="18" t="s">
        <v>82</v>
      </c>
      <c r="AY107" s="18" t="s">
        <v>221</v>
      </c>
      <c r="BE107" s="228">
        <f>IF(N107="základní",J107,0)</f>
        <v>0</v>
      </c>
      <c r="BF107" s="228">
        <f>IF(N107="snížená",J107,0)</f>
        <v>0</v>
      </c>
      <c r="BG107" s="228">
        <f>IF(N107="zákl. přenesená",J107,0)</f>
        <v>0</v>
      </c>
      <c r="BH107" s="228">
        <f>IF(N107="sníž. přenesená",J107,0)</f>
        <v>0</v>
      </c>
      <c r="BI107" s="228">
        <f>IF(N107="nulová",J107,0)</f>
        <v>0</v>
      </c>
      <c r="BJ107" s="18" t="s">
        <v>82</v>
      </c>
      <c r="BK107" s="228">
        <f>ROUND(I107*H107,2)</f>
        <v>0</v>
      </c>
      <c r="BL107" s="18" t="s">
        <v>350</v>
      </c>
      <c r="BM107" s="18" t="s">
        <v>350</v>
      </c>
    </row>
    <row r="108" spans="2:65" s="1" customFormat="1" ht="16.5" customHeight="1">
      <c r="B108" s="39"/>
      <c r="C108" s="217" t="s">
        <v>287</v>
      </c>
      <c r="D108" s="217" t="s">
        <v>223</v>
      </c>
      <c r="E108" s="218" t="s">
        <v>2214</v>
      </c>
      <c r="F108" s="219" t="s">
        <v>2215</v>
      </c>
      <c r="G108" s="220" t="s">
        <v>730</v>
      </c>
      <c r="H108" s="221">
        <v>19</v>
      </c>
      <c r="I108" s="222"/>
      <c r="J108" s="223">
        <f>ROUND(I108*H108,2)</f>
        <v>0</v>
      </c>
      <c r="K108" s="219" t="s">
        <v>2196</v>
      </c>
      <c r="L108" s="44"/>
      <c r="M108" s="224" t="s">
        <v>21</v>
      </c>
      <c r="N108" s="225" t="s">
        <v>46</v>
      </c>
      <c r="O108" s="80"/>
      <c r="P108" s="226">
        <f>O108*H108</f>
        <v>0</v>
      </c>
      <c r="Q108" s="226">
        <v>0</v>
      </c>
      <c r="R108" s="226">
        <f>Q108*H108</f>
        <v>0</v>
      </c>
      <c r="S108" s="226">
        <v>0</v>
      </c>
      <c r="T108" s="227">
        <f>S108*H108</f>
        <v>0</v>
      </c>
      <c r="AR108" s="18" t="s">
        <v>350</v>
      </c>
      <c r="AT108" s="18" t="s">
        <v>223</v>
      </c>
      <c r="AU108" s="18" t="s">
        <v>82</v>
      </c>
      <c r="AY108" s="18" t="s">
        <v>221</v>
      </c>
      <c r="BE108" s="228">
        <f>IF(N108="základní",J108,0)</f>
        <v>0</v>
      </c>
      <c r="BF108" s="228">
        <f>IF(N108="snížená",J108,0)</f>
        <v>0</v>
      </c>
      <c r="BG108" s="228">
        <f>IF(N108="zákl. přenesená",J108,0)</f>
        <v>0</v>
      </c>
      <c r="BH108" s="228">
        <f>IF(N108="sníž. přenesená",J108,0)</f>
        <v>0</v>
      </c>
      <c r="BI108" s="228">
        <f>IF(N108="nulová",J108,0)</f>
        <v>0</v>
      </c>
      <c r="BJ108" s="18" t="s">
        <v>82</v>
      </c>
      <c r="BK108" s="228">
        <f>ROUND(I108*H108,2)</f>
        <v>0</v>
      </c>
      <c r="BL108" s="18" t="s">
        <v>350</v>
      </c>
      <c r="BM108" s="18" t="s">
        <v>362</v>
      </c>
    </row>
    <row r="109" spans="2:65" s="1" customFormat="1" ht="16.5" customHeight="1">
      <c r="B109" s="39"/>
      <c r="C109" s="217" t="s">
        <v>292</v>
      </c>
      <c r="D109" s="217" t="s">
        <v>223</v>
      </c>
      <c r="E109" s="218" t="s">
        <v>2216</v>
      </c>
      <c r="F109" s="219" t="s">
        <v>2217</v>
      </c>
      <c r="G109" s="220" t="s">
        <v>730</v>
      </c>
      <c r="H109" s="221">
        <v>5</v>
      </c>
      <c r="I109" s="222"/>
      <c r="J109" s="223">
        <f>ROUND(I109*H109,2)</f>
        <v>0</v>
      </c>
      <c r="K109" s="219" t="s">
        <v>2196</v>
      </c>
      <c r="L109" s="44"/>
      <c r="M109" s="224" t="s">
        <v>21</v>
      </c>
      <c r="N109" s="225" t="s">
        <v>46</v>
      </c>
      <c r="O109" s="80"/>
      <c r="P109" s="226">
        <f>O109*H109</f>
        <v>0</v>
      </c>
      <c r="Q109" s="226">
        <v>0</v>
      </c>
      <c r="R109" s="226">
        <f>Q109*H109</f>
        <v>0</v>
      </c>
      <c r="S109" s="226">
        <v>0</v>
      </c>
      <c r="T109" s="227">
        <f>S109*H109</f>
        <v>0</v>
      </c>
      <c r="AR109" s="18" t="s">
        <v>350</v>
      </c>
      <c r="AT109" s="18" t="s">
        <v>223</v>
      </c>
      <c r="AU109" s="18" t="s">
        <v>82</v>
      </c>
      <c r="AY109" s="18" t="s">
        <v>221</v>
      </c>
      <c r="BE109" s="228">
        <f>IF(N109="základní",J109,0)</f>
        <v>0</v>
      </c>
      <c r="BF109" s="228">
        <f>IF(N109="snížená",J109,0)</f>
        <v>0</v>
      </c>
      <c r="BG109" s="228">
        <f>IF(N109="zákl. přenesená",J109,0)</f>
        <v>0</v>
      </c>
      <c r="BH109" s="228">
        <f>IF(N109="sníž. přenesená",J109,0)</f>
        <v>0</v>
      </c>
      <c r="BI109" s="228">
        <f>IF(N109="nulová",J109,0)</f>
        <v>0</v>
      </c>
      <c r="BJ109" s="18" t="s">
        <v>82</v>
      </c>
      <c r="BK109" s="228">
        <f>ROUND(I109*H109,2)</f>
        <v>0</v>
      </c>
      <c r="BL109" s="18" t="s">
        <v>350</v>
      </c>
      <c r="BM109" s="18" t="s">
        <v>383</v>
      </c>
    </row>
    <row r="110" spans="2:65" s="1" customFormat="1" ht="16.5" customHeight="1">
      <c r="B110" s="39"/>
      <c r="C110" s="217" t="s">
        <v>299</v>
      </c>
      <c r="D110" s="217" t="s">
        <v>223</v>
      </c>
      <c r="E110" s="218" t="s">
        <v>2218</v>
      </c>
      <c r="F110" s="219" t="s">
        <v>2219</v>
      </c>
      <c r="G110" s="220" t="s">
        <v>730</v>
      </c>
      <c r="H110" s="221">
        <v>5</v>
      </c>
      <c r="I110" s="222"/>
      <c r="J110" s="223">
        <f>ROUND(I110*H110,2)</f>
        <v>0</v>
      </c>
      <c r="K110" s="219" t="s">
        <v>2196</v>
      </c>
      <c r="L110" s="44"/>
      <c r="M110" s="224" t="s">
        <v>21</v>
      </c>
      <c r="N110" s="225" t="s">
        <v>46</v>
      </c>
      <c r="O110" s="80"/>
      <c r="P110" s="226">
        <f>O110*H110</f>
        <v>0</v>
      </c>
      <c r="Q110" s="226">
        <v>0</v>
      </c>
      <c r="R110" s="226">
        <f>Q110*H110</f>
        <v>0</v>
      </c>
      <c r="S110" s="226">
        <v>0</v>
      </c>
      <c r="T110" s="227">
        <f>S110*H110</f>
        <v>0</v>
      </c>
      <c r="AR110" s="18" t="s">
        <v>350</v>
      </c>
      <c r="AT110" s="18" t="s">
        <v>223</v>
      </c>
      <c r="AU110" s="18" t="s">
        <v>82</v>
      </c>
      <c r="AY110" s="18" t="s">
        <v>221</v>
      </c>
      <c r="BE110" s="228">
        <f>IF(N110="základní",J110,0)</f>
        <v>0</v>
      </c>
      <c r="BF110" s="228">
        <f>IF(N110="snížená",J110,0)</f>
        <v>0</v>
      </c>
      <c r="BG110" s="228">
        <f>IF(N110="zákl. přenesená",J110,0)</f>
        <v>0</v>
      </c>
      <c r="BH110" s="228">
        <f>IF(N110="sníž. přenesená",J110,0)</f>
        <v>0</v>
      </c>
      <c r="BI110" s="228">
        <f>IF(N110="nulová",J110,0)</f>
        <v>0</v>
      </c>
      <c r="BJ110" s="18" t="s">
        <v>82</v>
      </c>
      <c r="BK110" s="228">
        <f>ROUND(I110*H110,2)</f>
        <v>0</v>
      </c>
      <c r="BL110" s="18" t="s">
        <v>350</v>
      </c>
      <c r="BM110" s="18" t="s">
        <v>399</v>
      </c>
    </row>
    <row r="111" spans="2:65" s="1" customFormat="1" ht="16.5" customHeight="1">
      <c r="B111" s="39"/>
      <c r="C111" s="217" t="s">
        <v>305</v>
      </c>
      <c r="D111" s="217" t="s">
        <v>223</v>
      </c>
      <c r="E111" s="218" t="s">
        <v>2220</v>
      </c>
      <c r="F111" s="219" t="s">
        <v>2221</v>
      </c>
      <c r="G111" s="220" t="s">
        <v>730</v>
      </c>
      <c r="H111" s="221">
        <v>16.5</v>
      </c>
      <c r="I111" s="222"/>
      <c r="J111" s="223">
        <f>ROUND(I111*H111,2)</f>
        <v>0</v>
      </c>
      <c r="K111" s="219" t="s">
        <v>2196</v>
      </c>
      <c r="L111" s="44"/>
      <c r="M111" s="224" t="s">
        <v>21</v>
      </c>
      <c r="N111" s="225" t="s">
        <v>46</v>
      </c>
      <c r="O111" s="80"/>
      <c r="P111" s="226">
        <f>O111*H111</f>
        <v>0</v>
      </c>
      <c r="Q111" s="226">
        <v>0</v>
      </c>
      <c r="R111" s="226">
        <f>Q111*H111</f>
        <v>0</v>
      </c>
      <c r="S111" s="226">
        <v>0</v>
      </c>
      <c r="T111" s="227">
        <f>S111*H111</f>
        <v>0</v>
      </c>
      <c r="AR111" s="18" t="s">
        <v>350</v>
      </c>
      <c r="AT111" s="18" t="s">
        <v>223</v>
      </c>
      <c r="AU111" s="18" t="s">
        <v>82</v>
      </c>
      <c r="AY111" s="18" t="s">
        <v>221</v>
      </c>
      <c r="BE111" s="228">
        <f>IF(N111="základní",J111,0)</f>
        <v>0</v>
      </c>
      <c r="BF111" s="228">
        <f>IF(N111="snížená",J111,0)</f>
        <v>0</v>
      </c>
      <c r="BG111" s="228">
        <f>IF(N111="zákl. přenesená",J111,0)</f>
        <v>0</v>
      </c>
      <c r="BH111" s="228">
        <f>IF(N111="sníž. přenesená",J111,0)</f>
        <v>0</v>
      </c>
      <c r="BI111" s="228">
        <f>IF(N111="nulová",J111,0)</f>
        <v>0</v>
      </c>
      <c r="BJ111" s="18" t="s">
        <v>82</v>
      </c>
      <c r="BK111" s="228">
        <f>ROUND(I111*H111,2)</f>
        <v>0</v>
      </c>
      <c r="BL111" s="18" t="s">
        <v>350</v>
      </c>
      <c r="BM111" s="18" t="s">
        <v>418</v>
      </c>
    </row>
    <row r="112" spans="2:65" s="1" customFormat="1" ht="16.5" customHeight="1">
      <c r="B112" s="39"/>
      <c r="C112" s="217" t="s">
        <v>326</v>
      </c>
      <c r="D112" s="217" t="s">
        <v>223</v>
      </c>
      <c r="E112" s="218" t="s">
        <v>2222</v>
      </c>
      <c r="F112" s="219" t="s">
        <v>2223</v>
      </c>
      <c r="G112" s="220" t="s">
        <v>730</v>
      </c>
      <c r="H112" s="221">
        <v>18</v>
      </c>
      <c r="I112" s="222"/>
      <c r="J112" s="223">
        <f>ROUND(I112*H112,2)</f>
        <v>0</v>
      </c>
      <c r="K112" s="219" t="s">
        <v>2196</v>
      </c>
      <c r="L112" s="44"/>
      <c r="M112" s="224" t="s">
        <v>21</v>
      </c>
      <c r="N112" s="225" t="s">
        <v>46</v>
      </c>
      <c r="O112" s="80"/>
      <c r="P112" s="226">
        <f>O112*H112</f>
        <v>0</v>
      </c>
      <c r="Q112" s="226">
        <v>0</v>
      </c>
      <c r="R112" s="226">
        <f>Q112*H112</f>
        <v>0</v>
      </c>
      <c r="S112" s="226">
        <v>0</v>
      </c>
      <c r="T112" s="227">
        <f>S112*H112</f>
        <v>0</v>
      </c>
      <c r="AR112" s="18" t="s">
        <v>350</v>
      </c>
      <c r="AT112" s="18" t="s">
        <v>223</v>
      </c>
      <c r="AU112" s="18" t="s">
        <v>82</v>
      </c>
      <c r="AY112" s="18" t="s">
        <v>221</v>
      </c>
      <c r="BE112" s="228">
        <f>IF(N112="základní",J112,0)</f>
        <v>0</v>
      </c>
      <c r="BF112" s="228">
        <f>IF(N112="snížená",J112,0)</f>
        <v>0</v>
      </c>
      <c r="BG112" s="228">
        <f>IF(N112="zákl. přenesená",J112,0)</f>
        <v>0</v>
      </c>
      <c r="BH112" s="228">
        <f>IF(N112="sníž. přenesená",J112,0)</f>
        <v>0</v>
      </c>
      <c r="BI112" s="228">
        <f>IF(N112="nulová",J112,0)</f>
        <v>0</v>
      </c>
      <c r="BJ112" s="18" t="s">
        <v>82</v>
      </c>
      <c r="BK112" s="228">
        <f>ROUND(I112*H112,2)</f>
        <v>0</v>
      </c>
      <c r="BL112" s="18" t="s">
        <v>350</v>
      </c>
      <c r="BM112" s="18" t="s">
        <v>430</v>
      </c>
    </row>
    <row r="113" spans="2:65" s="1" customFormat="1" ht="16.5" customHeight="1">
      <c r="B113" s="39"/>
      <c r="C113" s="217" t="s">
        <v>333</v>
      </c>
      <c r="D113" s="217" t="s">
        <v>223</v>
      </c>
      <c r="E113" s="218" t="s">
        <v>2224</v>
      </c>
      <c r="F113" s="219" t="s">
        <v>2225</v>
      </c>
      <c r="G113" s="220" t="s">
        <v>421</v>
      </c>
      <c r="H113" s="221">
        <v>2</v>
      </c>
      <c r="I113" s="222"/>
      <c r="J113" s="223">
        <f>ROUND(I113*H113,2)</f>
        <v>0</v>
      </c>
      <c r="K113" s="219" t="s">
        <v>2196</v>
      </c>
      <c r="L113" s="44"/>
      <c r="M113" s="224" t="s">
        <v>21</v>
      </c>
      <c r="N113" s="225" t="s">
        <v>46</v>
      </c>
      <c r="O113" s="80"/>
      <c r="P113" s="226">
        <f>O113*H113</f>
        <v>0</v>
      </c>
      <c r="Q113" s="226">
        <v>0</v>
      </c>
      <c r="R113" s="226">
        <f>Q113*H113</f>
        <v>0</v>
      </c>
      <c r="S113" s="226">
        <v>0</v>
      </c>
      <c r="T113" s="227">
        <f>S113*H113</f>
        <v>0</v>
      </c>
      <c r="AR113" s="18" t="s">
        <v>350</v>
      </c>
      <c r="AT113" s="18" t="s">
        <v>223</v>
      </c>
      <c r="AU113" s="18" t="s">
        <v>82</v>
      </c>
      <c r="AY113" s="18" t="s">
        <v>221</v>
      </c>
      <c r="BE113" s="228">
        <f>IF(N113="základní",J113,0)</f>
        <v>0</v>
      </c>
      <c r="BF113" s="228">
        <f>IF(N113="snížená",J113,0)</f>
        <v>0</v>
      </c>
      <c r="BG113" s="228">
        <f>IF(N113="zákl. přenesená",J113,0)</f>
        <v>0</v>
      </c>
      <c r="BH113" s="228">
        <f>IF(N113="sníž. přenesená",J113,0)</f>
        <v>0</v>
      </c>
      <c r="BI113" s="228">
        <f>IF(N113="nulová",J113,0)</f>
        <v>0</v>
      </c>
      <c r="BJ113" s="18" t="s">
        <v>82</v>
      </c>
      <c r="BK113" s="228">
        <f>ROUND(I113*H113,2)</f>
        <v>0</v>
      </c>
      <c r="BL113" s="18" t="s">
        <v>350</v>
      </c>
      <c r="BM113" s="18" t="s">
        <v>440</v>
      </c>
    </row>
    <row r="114" spans="2:65" s="1" customFormat="1" ht="16.5" customHeight="1">
      <c r="B114" s="39"/>
      <c r="C114" s="217" t="s">
        <v>8</v>
      </c>
      <c r="D114" s="217" t="s">
        <v>223</v>
      </c>
      <c r="E114" s="218" t="s">
        <v>2226</v>
      </c>
      <c r="F114" s="219" t="s">
        <v>2227</v>
      </c>
      <c r="G114" s="220" t="s">
        <v>730</v>
      </c>
      <c r="H114" s="221">
        <v>103.5</v>
      </c>
      <c r="I114" s="222"/>
      <c r="J114" s="223">
        <f>ROUND(I114*H114,2)</f>
        <v>0</v>
      </c>
      <c r="K114" s="219" t="s">
        <v>2196</v>
      </c>
      <c r="L114" s="44"/>
      <c r="M114" s="224" t="s">
        <v>21</v>
      </c>
      <c r="N114" s="225" t="s">
        <v>46</v>
      </c>
      <c r="O114" s="80"/>
      <c r="P114" s="226">
        <f>O114*H114</f>
        <v>0</v>
      </c>
      <c r="Q114" s="226">
        <v>0</v>
      </c>
      <c r="R114" s="226">
        <f>Q114*H114</f>
        <v>0</v>
      </c>
      <c r="S114" s="226">
        <v>0</v>
      </c>
      <c r="T114" s="227">
        <f>S114*H114</f>
        <v>0</v>
      </c>
      <c r="AR114" s="18" t="s">
        <v>350</v>
      </c>
      <c r="AT114" s="18" t="s">
        <v>223</v>
      </c>
      <c r="AU114" s="18" t="s">
        <v>82</v>
      </c>
      <c r="AY114" s="18" t="s">
        <v>221</v>
      </c>
      <c r="BE114" s="228">
        <f>IF(N114="základní",J114,0)</f>
        <v>0</v>
      </c>
      <c r="BF114" s="228">
        <f>IF(N114="snížená",J114,0)</f>
        <v>0</v>
      </c>
      <c r="BG114" s="228">
        <f>IF(N114="zákl. přenesená",J114,0)</f>
        <v>0</v>
      </c>
      <c r="BH114" s="228">
        <f>IF(N114="sníž. přenesená",J114,0)</f>
        <v>0</v>
      </c>
      <c r="BI114" s="228">
        <f>IF(N114="nulová",J114,0)</f>
        <v>0</v>
      </c>
      <c r="BJ114" s="18" t="s">
        <v>82</v>
      </c>
      <c r="BK114" s="228">
        <f>ROUND(I114*H114,2)</f>
        <v>0</v>
      </c>
      <c r="BL114" s="18" t="s">
        <v>350</v>
      </c>
      <c r="BM114" s="18" t="s">
        <v>450</v>
      </c>
    </row>
    <row r="115" spans="2:51" s="13" customFormat="1" ht="12">
      <c r="B115" s="242"/>
      <c r="C115" s="243"/>
      <c r="D115" s="229" t="s">
        <v>232</v>
      </c>
      <c r="E115" s="244" t="s">
        <v>21</v>
      </c>
      <c r="F115" s="245" t="s">
        <v>2228</v>
      </c>
      <c r="G115" s="243"/>
      <c r="H115" s="246">
        <v>103.5</v>
      </c>
      <c r="I115" s="247"/>
      <c r="J115" s="243"/>
      <c r="K115" s="243"/>
      <c r="L115" s="248"/>
      <c r="M115" s="249"/>
      <c r="N115" s="250"/>
      <c r="O115" s="250"/>
      <c r="P115" s="250"/>
      <c r="Q115" s="250"/>
      <c r="R115" s="250"/>
      <c r="S115" s="250"/>
      <c r="T115" s="251"/>
      <c r="AT115" s="252" t="s">
        <v>232</v>
      </c>
      <c r="AU115" s="252" t="s">
        <v>82</v>
      </c>
      <c r="AV115" s="13" t="s">
        <v>84</v>
      </c>
      <c r="AW115" s="13" t="s">
        <v>35</v>
      </c>
      <c r="AX115" s="13" t="s">
        <v>75</v>
      </c>
      <c r="AY115" s="252" t="s">
        <v>221</v>
      </c>
    </row>
    <row r="116" spans="2:51" s="14" customFormat="1" ht="12">
      <c r="B116" s="253"/>
      <c r="C116" s="254"/>
      <c r="D116" s="229" t="s">
        <v>232</v>
      </c>
      <c r="E116" s="255" t="s">
        <v>21</v>
      </c>
      <c r="F116" s="256" t="s">
        <v>235</v>
      </c>
      <c r="G116" s="254"/>
      <c r="H116" s="257">
        <v>103.5</v>
      </c>
      <c r="I116" s="258"/>
      <c r="J116" s="254"/>
      <c r="K116" s="254"/>
      <c r="L116" s="259"/>
      <c r="M116" s="260"/>
      <c r="N116" s="261"/>
      <c r="O116" s="261"/>
      <c r="P116" s="261"/>
      <c r="Q116" s="261"/>
      <c r="R116" s="261"/>
      <c r="S116" s="261"/>
      <c r="T116" s="262"/>
      <c r="AT116" s="263" t="s">
        <v>232</v>
      </c>
      <c r="AU116" s="263" t="s">
        <v>82</v>
      </c>
      <c r="AV116" s="14" t="s">
        <v>228</v>
      </c>
      <c r="AW116" s="14" t="s">
        <v>35</v>
      </c>
      <c r="AX116" s="14" t="s">
        <v>82</v>
      </c>
      <c r="AY116" s="263" t="s">
        <v>221</v>
      </c>
    </row>
    <row r="117" spans="2:65" s="1" customFormat="1" ht="16.5" customHeight="1">
      <c r="B117" s="39"/>
      <c r="C117" s="217" t="s">
        <v>350</v>
      </c>
      <c r="D117" s="217" t="s">
        <v>223</v>
      </c>
      <c r="E117" s="218" t="s">
        <v>2229</v>
      </c>
      <c r="F117" s="219" t="s">
        <v>2230</v>
      </c>
      <c r="G117" s="220" t="s">
        <v>730</v>
      </c>
      <c r="H117" s="221">
        <v>18</v>
      </c>
      <c r="I117" s="222"/>
      <c r="J117" s="223">
        <f>ROUND(I117*H117,2)</f>
        <v>0</v>
      </c>
      <c r="K117" s="219" t="s">
        <v>2196</v>
      </c>
      <c r="L117" s="44"/>
      <c r="M117" s="224" t="s">
        <v>21</v>
      </c>
      <c r="N117" s="225" t="s">
        <v>46</v>
      </c>
      <c r="O117" s="80"/>
      <c r="P117" s="226">
        <f>O117*H117</f>
        <v>0</v>
      </c>
      <c r="Q117" s="226">
        <v>0</v>
      </c>
      <c r="R117" s="226">
        <f>Q117*H117</f>
        <v>0</v>
      </c>
      <c r="S117" s="226">
        <v>0</v>
      </c>
      <c r="T117" s="227">
        <f>S117*H117</f>
        <v>0</v>
      </c>
      <c r="AR117" s="18" t="s">
        <v>350</v>
      </c>
      <c r="AT117" s="18" t="s">
        <v>223</v>
      </c>
      <c r="AU117" s="18" t="s">
        <v>82</v>
      </c>
      <c r="AY117" s="18" t="s">
        <v>221</v>
      </c>
      <c r="BE117" s="228">
        <f>IF(N117="základní",J117,0)</f>
        <v>0</v>
      </c>
      <c r="BF117" s="228">
        <f>IF(N117="snížená",J117,0)</f>
        <v>0</v>
      </c>
      <c r="BG117" s="228">
        <f>IF(N117="zákl. přenesená",J117,0)</f>
        <v>0</v>
      </c>
      <c r="BH117" s="228">
        <f>IF(N117="sníž. přenesená",J117,0)</f>
        <v>0</v>
      </c>
      <c r="BI117" s="228">
        <f>IF(N117="nulová",J117,0)</f>
        <v>0</v>
      </c>
      <c r="BJ117" s="18" t="s">
        <v>82</v>
      </c>
      <c r="BK117" s="228">
        <f>ROUND(I117*H117,2)</f>
        <v>0</v>
      </c>
      <c r="BL117" s="18" t="s">
        <v>350</v>
      </c>
      <c r="BM117" s="18" t="s">
        <v>460</v>
      </c>
    </row>
    <row r="118" spans="2:65" s="1" customFormat="1" ht="16.5" customHeight="1">
      <c r="B118" s="39"/>
      <c r="C118" s="217" t="s">
        <v>355</v>
      </c>
      <c r="D118" s="217" t="s">
        <v>223</v>
      </c>
      <c r="E118" s="218" t="s">
        <v>2231</v>
      </c>
      <c r="F118" s="219" t="s">
        <v>2232</v>
      </c>
      <c r="G118" s="220" t="s">
        <v>2233</v>
      </c>
      <c r="H118" s="221">
        <v>2</v>
      </c>
      <c r="I118" s="222"/>
      <c r="J118" s="223">
        <f>ROUND(I118*H118,2)</f>
        <v>0</v>
      </c>
      <c r="K118" s="219" t="s">
        <v>2234</v>
      </c>
      <c r="L118" s="44"/>
      <c r="M118" s="224" t="s">
        <v>21</v>
      </c>
      <c r="N118" s="225" t="s">
        <v>46</v>
      </c>
      <c r="O118" s="80"/>
      <c r="P118" s="226">
        <f>O118*H118</f>
        <v>0</v>
      </c>
      <c r="Q118" s="226">
        <v>0</v>
      </c>
      <c r="R118" s="226">
        <f>Q118*H118</f>
        <v>0</v>
      </c>
      <c r="S118" s="226">
        <v>0</v>
      </c>
      <c r="T118" s="227">
        <f>S118*H118</f>
        <v>0</v>
      </c>
      <c r="AR118" s="18" t="s">
        <v>350</v>
      </c>
      <c r="AT118" s="18" t="s">
        <v>223</v>
      </c>
      <c r="AU118" s="18" t="s">
        <v>82</v>
      </c>
      <c r="AY118" s="18" t="s">
        <v>221</v>
      </c>
      <c r="BE118" s="228">
        <f>IF(N118="základní",J118,0)</f>
        <v>0</v>
      </c>
      <c r="BF118" s="228">
        <f>IF(N118="snížená",J118,0)</f>
        <v>0</v>
      </c>
      <c r="BG118" s="228">
        <f>IF(N118="zákl. přenesená",J118,0)</f>
        <v>0</v>
      </c>
      <c r="BH118" s="228">
        <f>IF(N118="sníž. přenesená",J118,0)</f>
        <v>0</v>
      </c>
      <c r="BI118" s="228">
        <f>IF(N118="nulová",J118,0)</f>
        <v>0</v>
      </c>
      <c r="BJ118" s="18" t="s">
        <v>82</v>
      </c>
      <c r="BK118" s="228">
        <f>ROUND(I118*H118,2)</f>
        <v>0</v>
      </c>
      <c r="BL118" s="18" t="s">
        <v>350</v>
      </c>
      <c r="BM118" s="18" t="s">
        <v>475</v>
      </c>
    </row>
    <row r="119" spans="2:65" s="1" customFormat="1" ht="16.5" customHeight="1">
      <c r="B119" s="39"/>
      <c r="C119" s="217" t="s">
        <v>362</v>
      </c>
      <c r="D119" s="217" t="s">
        <v>223</v>
      </c>
      <c r="E119" s="218" t="s">
        <v>2235</v>
      </c>
      <c r="F119" s="219" t="s">
        <v>2236</v>
      </c>
      <c r="G119" s="220" t="s">
        <v>421</v>
      </c>
      <c r="H119" s="221">
        <v>1</v>
      </c>
      <c r="I119" s="222"/>
      <c r="J119" s="223">
        <f>ROUND(I119*H119,2)</f>
        <v>0</v>
      </c>
      <c r="K119" s="219" t="s">
        <v>2196</v>
      </c>
      <c r="L119" s="44"/>
      <c r="M119" s="224" t="s">
        <v>21</v>
      </c>
      <c r="N119" s="225" t="s">
        <v>46</v>
      </c>
      <c r="O119" s="80"/>
      <c r="P119" s="226">
        <f>O119*H119</f>
        <v>0</v>
      </c>
      <c r="Q119" s="226">
        <v>0</v>
      </c>
      <c r="R119" s="226">
        <f>Q119*H119</f>
        <v>0</v>
      </c>
      <c r="S119" s="226">
        <v>0</v>
      </c>
      <c r="T119" s="227">
        <f>S119*H119</f>
        <v>0</v>
      </c>
      <c r="AR119" s="18" t="s">
        <v>350</v>
      </c>
      <c r="AT119" s="18" t="s">
        <v>223</v>
      </c>
      <c r="AU119" s="18" t="s">
        <v>82</v>
      </c>
      <c r="AY119" s="18" t="s">
        <v>221</v>
      </c>
      <c r="BE119" s="228">
        <f>IF(N119="základní",J119,0)</f>
        <v>0</v>
      </c>
      <c r="BF119" s="228">
        <f>IF(N119="snížená",J119,0)</f>
        <v>0</v>
      </c>
      <c r="BG119" s="228">
        <f>IF(N119="zákl. přenesená",J119,0)</f>
        <v>0</v>
      </c>
      <c r="BH119" s="228">
        <f>IF(N119="sníž. přenesená",J119,0)</f>
        <v>0</v>
      </c>
      <c r="BI119" s="228">
        <f>IF(N119="nulová",J119,0)</f>
        <v>0</v>
      </c>
      <c r="BJ119" s="18" t="s">
        <v>82</v>
      </c>
      <c r="BK119" s="228">
        <f>ROUND(I119*H119,2)</f>
        <v>0</v>
      </c>
      <c r="BL119" s="18" t="s">
        <v>350</v>
      </c>
      <c r="BM119" s="18" t="s">
        <v>487</v>
      </c>
    </row>
    <row r="120" spans="2:65" s="1" customFormat="1" ht="16.5" customHeight="1">
      <c r="B120" s="39"/>
      <c r="C120" s="217" t="s">
        <v>375</v>
      </c>
      <c r="D120" s="217" t="s">
        <v>223</v>
      </c>
      <c r="E120" s="218" t="s">
        <v>2237</v>
      </c>
      <c r="F120" s="219" t="s">
        <v>2238</v>
      </c>
      <c r="G120" s="220" t="s">
        <v>421</v>
      </c>
      <c r="H120" s="221">
        <v>1</v>
      </c>
      <c r="I120" s="222"/>
      <c r="J120" s="223">
        <f>ROUND(I120*H120,2)</f>
        <v>0</v>
      </c>
      <c r="K120" s="219" t="s">
        <v>2196</v>
      </c>
      <c r="L120" s="44"/>
      <c r="M120" s="224" t="s">
        <v>21</v>
      </c>
      <c r="N120" s="225" t="s">
        <v>46</v>
      </c>
      <c r="O120" s="80"/>
      <c r="P120" s="226">
        <f>O120*H120</f>
        <v>0</v>
      </c>
      <c r="Q120" s="226">
        <v>0</v>
      </c>
      <c r="R120" s="226">
        <f>Q120*H120</f>
        <v>0</v>
      </c>
      <c r="S120" s="226">
        <v>0</v>
      </c>
      <c r="T120" s="227">
        <f>S120*H120</f>
        <v>0</v>
      </c>
      <c r="AR120" s="18" t="s">
        <v>350</v>
      </c>
      <c r="AT120" s="18" t="s">
        <v>223</v>
      </c>
      <c r="AU120" s="18" t="s">
        <v>82</v>
      </c>
      <c r="AY120" s="18" t="s">
        <v>221</v>
      </c>
      <c r="BE120" s="228">
        <f>IF(N120="základní",J120,0)</f>
        <v>0</v>
      </c>
      <c r="BF120" s="228">
        <f>IF(N120="snížená",J120,0)</f>
        <v>0</v>
      </c>
      <c r="BG120" s="228">
        <f>IF(N120="zákl. přenesená",J120,0)</f>
        <v>0</v>
      </c>
      <c r="BH120" s="228">
        <f>IF(N120="sníž. přenesená",J120,0)</f>
        <v>0</v>
      </c>
      <c r="BI120" s="228">
        <f>IF(N120="nulová",J120,0)</f>
        <v>0</v>
      </c>
      <c r="BJ120" s="18" t="s">
        <v>82</v>
      </c>
      <c r="BK120" s="228">
        <f>ROUND(I120*H120,2)</f>
        <v>0</v>
      </c>
      <c r="BL120" s="18" t="s">
        <v>350</v>
      </c>
      <c r="BM120" s="18" t="s">
        <v>496</v>
      </c>
    </row>
    <row r="121" spans="2:65" s="1" customFormat="1" ht="16.5" customHeight="1">
      <c r="B121" s="39"/>
      <c r="C121" s="217" t="s">
        <v>383</v>
      </c>
      <c r="D121" s="217" t="s">
        <v>223</v>
      </c>
      <c r="E121" s="218" t="s">
        <v>2239</v>
      </c>
      <c r="F121" s="219" t="s">
        <v>2240</v>
      </c>
      <c r="G121" s="220" t="s">
        <v>295</v>
      </c>
      <c r="H121" s="221">
        <v>0.185</v>
      </c>
      <c r="I121" s="222"/>
      <c r="J121" s="223">
        <f>ROUND(I121*H121,2)</f>
        <v>0</v>
      </c>
      <c r="K121" s="219" t="s">
        <v>2196</v>
      </c>
      <c r="L121" s="44"/>
      <c r="M121" s="224" t="s">
        <v>21</v>
      </c>
      <c r="N121" s="225" t="s">
        <v>46</v>
      </c>
      <c r="O121" s="80"/>
      <c r="P121" s="226">
        <f>O121*H121</f>
        <v>0</v>
      </c>
      <c r="Q121" s="226">
        <v>0</v>
      </c>
      <c r="R121" s="226">
        <f>Q121*H121</f>
        <v>0</v>
      </c>
      <c r="S121" s="226">
        <v>0</v>
      </c>
      <c r="T121" s="227">
        <f>S121*H121</f>
        <v>0</v>
      </c>
      <c r="AR121" s="18" t="s">
        <v>350</v>
      </c>
      <c r="AT121" s="18" t="s">
        <v>223</v>
      </c>
      <c r="AU121" s="18" t="s">
        <v>82</v>
      </c>
      <c r="AY121" s="18" t="s">
        <v>221</v>
      </c>
      <c r="BE121" s="228">
        <f>IF(N121="základní",J121,0)</f>
        <v>0</v>
      </c>
      <c r="BF121" s="228">
        <f>IF(N121="snížená",J121,0)</f>
        <v>0</v>
      </c>
      <c r="BG121" s="228">
        <f>IF(N121="zákl. přenesená",J121,0)</f>
        <v>0</v>
      </c>
      <c r="BH121" s="228">
        <f>IF(N121="sníž. přenesená",J121,0)</f>
        <v>0</v>
      </c>
      <c r="BI121" s="228">
        <f>IF(N121="nulová",J121,0)</f>
        <v>0</v>
      </c>
      <c r="BJ121" s="18" t="s">
        <v>82</v>
      </c>
      <c r="BK121" s="228">
        <f>ROUND(I121*H121,2)</f>
        <v>0</v>
      </c>
      <c r="BL121" s="18" t="s">
        <v>350</v>
      </c>
      <c r="BM121" s="18" t="s">
        <v>511</v>
      </c>
    </row>
    <row r="122" spans="2:63" s="11" customFormat="1" ht="25.9" customHeight="1">
      <c r="B122" s="201"/>
      <c r="C122" s="202"/>
      <c r="D122" s="203" t="s">
        <v>74</v>
      </c>
      <c r="E122" s="204" t="s">
        <v>2241</v>
      </c>
      <c r="F122" s="204" t="s">
        <v>2242</v>
      </c>
      <c r="G122" s="202"/>
      <c r="H122" s="202"/>
      <c r="I122" s="205"/>
      <c r="J122" s="206">
        <f>BK122</f>
        <v>0</v>
      </c>
      <c r="K122" s="202"/>
      <c r="L122" s="207"/>
      <c r="M122" s="208"/>
      <c r="N122" s="209"/>
      <c r="O122" s="209"/>
      <c r="P122" s="210">
        <f>SUM(P123:P143)</f>
        <v>0</v>
      </c>
      <c r="Q122" s="209"/>
      <c r="R122" s="210">
        <f>SUM(R123:R143)</f>
        <v>0</v>
      </c>
      <c r="S122" s="209"/>
      <c r="T122" s="211">
        <f>SUM(T123:T143)</f>
        <v>0</v>
      </c>
      <c r="AR122" s="212" t="s">
        <v>84</v>
      </c>
      <c r="AT122" s="213" t="s">
        <v>74</v>
      </c>
      <c r="AU122" s="213" t="s">
        <v>75</v>
      </c>
      <c r="AY122" s="212" t="s">
        <v>221</v>
      </c>
      <c r="BK122" s="214">
        <f>SUM(BK123:BK143)</f>
        <v>0</v>
      </c>
    </row>
    <row r="123" spans="2:65" s="1" customFormat="1" ht="16.5" customHeight="1">
      <c r="B123" s="39"/>
      <c r="C123" s="217" t="s">
        <v>7</v>
      </c>
      <c r="D123" s="217" t="s">
        <v>223</v>
      </c>
      <c r="E123" s="218" t="s">
        <v>2243</v>
      </c>
      <c r="F123" s="219" t="s">
        <v>2244</v>
      </c>
      <c r="G123" s="220" t="s">
        <v>730</v>
      </c>
      <c r="H123" s="221">
        <v>19</v>
      </c>
      <c r="I123" s="222"/>
      <c r="J123" s="223">
        <f>ROUND(I123*H123,2)</f>
        <v>0</v>
      </c>
      <c r="K123" s="219" t="s">
        <v>2196</v>
      </c>
      <c r="L123" s="44"/>
      <c r="M123" s="224" t="s">
        <v>21</v>
      </c>
      <c r="N123" s="225" t="s">
        <v>46</v>
      </c>
      <c r="O123" s="80"/>
      <c r="P123" s="226">
        <f>O123*H123</f>
        <v>0</v>
      </c>
      <c r="Q123" s="226">
        <v>0</v>
      </c>
      <c r="R123" s="226">
        <f>Q123*H123</f>
        <v>0</v>
      </c>
      <c r="S123" s="226">
        <v>0</v>
      </c>
      <c r="T123" s="227">
        <f>S123*H123</f>
        <v>0</v>
      </c>
      <c r="AR123" s="18" t="s">
        <v>350</v>
      </c>
      <c r="AT123" s="18" t="s">
        <v>223</v>
      </c>
      <c r="AU123" s="18" t="s">
        <v>82</v>
      </c>
      <c r="AY123" s="18" t="s">
        <v>221</v>
      </c>
      <c r="BE123" s="228">
        <f>IF(N123="základní",J123,0)</f>
        <v>0</v>
      </c>
      <c r="BF123" s="228">
        <f>IF(N123="snížená",J123,0)</f>
        <v>0</v>
      </c>
      <c r="BG123" s="228">
        <f>IF(N123="zákl. přenesená",J123,0)</f>
        <v>0</v>
      </c>
      <c r="BH123" s="228">
        <f>IF(N123="sníž. přenesená",J123,0)</f>
        <v>0</v>
      </c>
      <c r="BI123" s="228">
        <f>IF(N123="nulová",J123,0)</f>
        <v>0</v>
      </c>
      <c r="BJ123" s="18" t="s">
        <v>82</v>
      </c>
      <c r="BK123" s="228">
        <f>ROUND(I123*H123,2)</f>
        <v>0</v>
      </c>
      <c r="BL123" s="18" t="s">
        <v>350</v>
      </c>
      <c r="BM123" s="18" t="s">
        <v>521</v>
      </c>
    </row>
    <row r="124" spans="2:65" s="1" customFormat="1" ht="16.5" customHeight="1">
      <c r="B124" s="39"/>
      <c r="C124" s="217" t="s">
        <v>399</v>
      </c>
      <c r="D124" s="217" t="s">
        <v>223</v>
      </c>
      <c r="E124" s="218" t="s">
        <v>2245</v>
      </c>
      <c r="F124" s="219" t="s">
        <v>2246</v>
      </c>
      <c r="G124" s="220" t="s">
        <v>730</v>
      </c>
      <c r="H124" s="221">
        <v>24</v>
      </c>
      <c r="I124" s="222"/>
      <c r="J124" s="223">
        <f>ROUND(I124*H124,2)</f>
        <v>0</v>
      </c>
      <c r="K124" s="219" t="s">
        <v>2196</v>
      </c>
      <c r="L124" s="44"/>
      <c r="M124" s="224" t="s">
        <v>21</v>
      </c>
      <c r="N124" s="225" t="s">
        <v>46</v>
      </c>
      <c r="O124" s="80"/>
      <c r="P124" s="226">
        <f>O124*H124</f>
        <v>0</v>
      </c>
      <c r="Q124" s="226">
        <v>0</v>
      </c>
      <c r="R124" s="226">
        <f>Q124*H124</f>
        <v>0</v>
      </c>
      <c r="S124" s="226">
        <v>0</v>
      </c>
      <c r="T124" s="227">
        <f>S124*H124</f>
        <v>0</v>
      </c>
      <c r="AR124" s="18" t="s">
        <v>350</v>
      </c>
      <c r="AT124" s="18" t="s">
        <v>223</v>
      </c>
      <c r="AU124" s="18" t="s">
        <v>82</v>
      </c>
      <c r="AY124" s="18" t="s">
        <v>221</v>
      </c>
      <c r="BE124" s="228">
        <f>IF(N124="základní",J124,0)</f>
        <v>0</v>
      </c>
      <c r="BF124" s="228">
        <f>IF(N124="snížená",J124,0)</f>
        <v>0</v>
      </c>
      <c r="BG124" s="228">
        <f>IF(N124="zákl. přenesená",J124,0)</f>
        <v>0</v>
      </c>
      <c r="BH124" s="228">
        <f>IF(N124="sníž. přenesená",J124,0)</f>
        <v>0</v>
      </c>
      <c r="BI124" s="228">
        <f>IF(N124="nulová",J124,0)</f>
        <v>0</v>
      </c>
      <c r="BJ124" s="18" t="s">
        <v>82</v>
      </c>
      <c r="BK124" s="228">
        <f>ROUND(I124*H124,2)</f>
        <v>0</v>
      </c>
      <c r="BL124" s="18" t="s">
        <v>350</v>
      </c>
      <c r="BM124" s="18" t="s">
        <v>535</v>
      </c>
    </row>
    <row r="125" spans="2:65" s="1" customFormat="1" ht="22.5" customHeight="1">
      <c r="B125" s="39"/>
      <c r="C125" s="217" t="s">
        <v>410</v>
      </c>
      <c r="D125" s="217" t="s">
        <v>223</v>
      </c>
      <c r="E125" s="218" t="s">
        <v>2247</v>
      </c>
      <c r="F125" s="219" t="s">
        <v>2248</v>
      </c>
      <c r="G125" s="220" t="s">
        <v>730</v>
      </c>
      <c r="H125" s="221">
        <v>53.8</v>
      </c>
      <c r="I125" s="222"/>
      <c r="J125" s="223">
        <f>ROUND(I125*H125,2)</f>
        <v>0</v>
      </c>
      <c r="K125" s="219" t="s">
        <v>2196</v>
      </c>
      <c r="L125" s="44"/>
      <c r="M125" s="224" t="s">
        <v>21</v>
      </c>
      <c r="N125" s="225" t="s">
        <v>46</v>
      </c>
      <c r="O125" s="80"/>
      <c r="P125" s="226">
        <f>O125*H125</f>
        <v>0</v>
      </c>
      <c r="Q125" s="226">
        <v>0</v>
      </c>
      <c r="R125" s="226">
        <f>Q125*H125</f>
        <v>0</v>
      </c>
      <c r="S125" s="226">
        <v>0</v>
      </c>
      <c r="T125" s="227">
        <f>S125*H125</f>
        <v>0</v>
      </c>
      <c r="AR125" s="18" t="s">
        <v>350</v>
      </c>
      <c r="AT125" s="18" t="s">
        <v>223</v>
      </c>
      <c r="AU125" s="18" t="s">
        <v>82</v>
      </c>
      <c r="AY125" s="18" t="s">
        <v>221</v>
      </c>
      <c r="BE125" s="228">
        <f>IF(N125="základní",J125,0)</f>
        <v>0</v>
      </c>
      <c r="BF125" s="228">
        <f>IF(N125="snížená",J125,0)</f>
        <v>0</v>
      </c>
      <c r="BG125" s="228">
        <f>IF(N125="zákl. přenesená",J125,0)</f>
        <v>0</v>
      </c>
      <c r="BH125" s="228">
        <f>IF(N125="sníž. přenesená",J125,0)</f>
        <v>0</v>
      </c>
      <c r="BI125" s="228">
        <f>IF(N125="nulová",J125,0)</f>
        <v>0</v>
      </c>
      <c r="BJ125" s="18" t="s">
        <v>82</v>
      </c>
      <c r="BK125" s="228">
        <f>ROUND(I125*H125,2)</f>
        <v>0</v>
      </c>
      <c r="BL125" s="18" t="s">
        <v>350</v>
      </c>
      <c r="BM125" s="18" t="s">
        <v>559</v>
      </c>
    </row>
    <row r="126" spans="2:51" s="13" customFormat="1" ht="12">
      <c r="B126" s="242"/>
      <c r="C126" s="243"/>
      <c r="D126" s="229" t="s">
        <v>232</v>
      </c>
      <c r="E126" s="244" t="s">
        <v>21</v>
      </c>
      <c r="F126" s="245" t="s">
        <v>2249</v>
      </c>
      <c r="G126" s="243"/>
      <c r="H126" s="246">
        <v>53.8</v>
      </c>
      <c r="I126" s="247"/>
      <c r="J126" s="243"/>
      <c r="K126" s="243"/>
      <c r="L126" s="248"/>
      <c r="M126" s="249"/>
      <c r="N126" s="250"/>
      <c r="O126" s="250"/>
      <c r="P126" s="250"/>
      <c r="Q126" s="250"/>
      <c r="R126" s="250"/>
      <c r="S126" s="250"/>
      <c r="T126" s="251"/>
      <c r="AT126" s="252" t="s">
        <v>232</v>
      </c>
      <c r="AU126" s="252" t="s">
        <v>82</v>
      </c>
      <c r="AV126" s="13" t="s">
        <v>84</v>
      </c>
      <c r="AW126" s="13" t="s">
        <v>35</v>
      </c>
      <c r="AX126" s="13" t="s">
        <v>75</v>
      </c>
      <c r="AY126" s="252" t="s">
        <v>221</v>
      </c>
    </row>
    <row r="127" spans="2:51" s="14" customFormat="1" ht="12">
      <c r="B127" s="253"/>
      <c r="C127" s="254"/>
      <c r="D127" s="229" t="s">
        <v>232</v>
      </c>
      <c r="E127" s="255" t="s">
        <v>21</v>
      </c>
      <c r="F127" s="256" t="s">
        <v>235</v>
      </c>
      <c r="G127" s="254"/>
      <c r="H127" s="257">
        <v>53.8</v>
      </c>
      <c r="I127" s="258"/>
      <c r="J127" s="254"/>
      <c r="K127" s="254"/>
      <c r="L127" s="259"/>
      <c r="M127" s="260"/>
      <c r="N127" s="261"/>
      <c r="O127" s="261"/>
      <c r="P127" s="261"/>
      <c r="Q127" s="261"/>
      <c r="R127" s="261"/>
      <c r="S127" s="261"/>
      <c r="T127" s="262"/>
      <c r="AT127" s="263" t="s">
        <v>232</v>
      </c>
      <c r="AU127" s="263" t="s">
        <v>82</v>
      </c>
      <c r="AV127" s="14" t="s">
        <v>228</v>
      </c>
      <c r="AW127" s="14" t="s">
        <v>35</v>
      </c>
      <c r="AX127" s="14" t="s">
        <v>82</v>
      </c>
      <c r="AY127" s="263" t="s">
        <v>221</v>
      </c>
    </row>
    <row r="128" spans="2:65" s="1" customFormat="1" ht="22.5" customHeight="1">
      <c r="B128" s="39"/>
      <c r="C128" s="217" t="s">
        <v>418</v>
      </c>
      <c r="D128" s="217" t="s">
        <v>223</v>
      </c>
      <c r="E128" s="218" t="s">
        <v>2250</v>
      </c>
      <c r="F128" s="219" t="s">
        <v>2251</v>
      </c>
      <c r="G128" s="220" t="s">
        <v>730</v>
      </c>
      <c r="H128" s="221">
        <v>22.5</v>
      </c>
      <c r="I128" s="222"/>
      <c r="J128" s="223">
        <f>ROUND(I128*H128,2)</f>
        <v>0</v>
      </c>
      <c r="K128" s="219" t="s">
        <v>2196</v>
      </c>
      <c r="L128" s="44"/>
      <c r="M128" s="224" t="s">
        <v>21</v>
      </c>
      <c r="N128" s="225" t="s">
        <v>46</v>
      </c>
      <c r="O128" s="80"/>
      <c r="P128" s="226">
        <f>O128*H128</f>
        <v>0</v>
      </c>
      <c r="Q128" s="226">
        <v>0</v>
      </c>
      <c r="R128" s="226">
        <f>Q128*H128</f>
        <v>0</v>
      </c>
      <c r="S128" s="226">
        <v>0</v>
      </c>
      <c r="T128" s="227">
        <f>S128*H128</f>
        <v>0</v>
      </c>
      <c r="AR128" s="18" t="s">
        <v>350</v>
      </c>
      <c r="AT128" s="18" t="s">
        <v>223</v>
      </c>
      <c r="AU128" s="18" t="s">
        <v>82</v>
      </c>
      <c r="AY128" s="18" t="s">
        <v>221</v>
      </c>
      <c r="BE128" s="228">
        <f>IF(N128="základní",J128,0)</f>
        <v>0</v>
      </c>
      <c r="BF128" s="228">
        <f>IF(N128="snížená",J128,0)</f>
        <v>0</v>
      </c>
      <c r="BG128" s="228">
        <f>IF(N128="zákl. přenesená",J128,0)</f>
        <v>0</v>
      </c>
      <c r="BH128" s="228">
        <f>IF(N128="sníž. přenesená",J128,0)</f>
        <v>0</v>
      </c>
      <c r="BI128" s="228">
        <f>IF(N128="nulová",J128,0)</f>
        <v>0</v>
      </c>
      <c r="BJ128" s="18" t="s">
        <v>82</v>
      </c>
      <c r="BK128" s="228">
        <f>ROUND(I128*H128,2)</f>
        <v>0</v>
      </c>
      <c r="BL128" s="18" t="s">
        <v>350</v>
      </c>
      <c r="BM128" s="18" t="s">
        <v>572</v>
      </c>
    </row>
    <row r="129" spans="2:65" s="1" customFormat="1" ht="22.5" customHeight="1">
      <c r="B129" s="39"/>
      <c r="C129" s="217" t="s">
        <v>425</v>
      </c>
      <c r="D129" s="217" t="s">
        <v>223</v>
      </c>
      <c r="E129" s="218" t="s">
        <v>2252</v>
      </c>
      <c r="F129" s="219" t="s">
        <v>2253</v>
      </c>
      <c r="G129" s="220" t="s">
        <v>730</v>
      </c>
      <c r="H129" s="221">
        <v>18.5</v>
      </c>
      <c r="I129" s="222"/>
      <c r="J129" s="223">
        <f>ROUND(I129*H129,2)</f>
        <v>0</v>
      </c>
      <c r="K129" s="219" t="s">
        <v>2196</v>
      </c>
      <c r="L129" s="44"/>
      <c r="M129" s="224" t="s">
        <v>21</v>
      </c>
      <c r="N129" s="225" t="s">
        <v>46</v>
      </c>
      <c r="O129" s="80"/>
      <c r="P129" s="226">
        <f>O129*H129</f>
        <v>0</v>
      </c>
      <c r="Q129" s="226">
        <v>0</v>
      </c>
      <c r="R129" s="226">
        <f>Q129*H129</f>
        <v>0</v>
      </c>
      <c r="S129" s="226">
        <v>0</v>
      </c>
      <c r="T129" s="227">
        <f>S129*H129</f>
        <v>0</v>
      </c>
      <c r="AR129" s="18" t="s">
        <v>350</v>
      </c>
      <c r="AT129" s="18" t="s">
        <v>223</v>
      </c>
      <c r="AU129" s="18" t="s">
        <v>82</v>
      </c>
      <c r="AY129" s="18" t="s">
        <v>221</v>
      </c>
      <c r="BE129" s="228">
        <f>IF(N129="základní",J129,0)</f>
        <v>0</v>
      </c>
      <c r="BF129" s="228">
        <f>IF(N129="snížená",J129,0)</f>
        <v>0</v>
      </c>
      <c r="BG129" s="228">
        <f>IF(N129="zákl. přenesená",J129,0)</f>
        <v>0</v>
      </c>
      <c r="BH129" s="228">
        <f>IF(N129="sníž. přenesená",J129,0)</f>
        <v>0</v>
      </c>
      <c r="BI129" s="228">
        <f>IF(N129="nulová",J129,0)</f>
        <v>0</v>
      </c>
      <c r="BJ129" s="18" t="s">
        <v>82</v>
      </c>
      <c r="BK129" s="228">
        <f>ROUND(I129*H129,2)</f>
        <v>0</v>
      </c>
      <c r="BL129" s="18" t="s">
        <v>350</v>
      </c>
      <c r="BM129" s="18" t="s">
        <v>588</v>
      </c>
    </row>
    <row r="130" spans="2:65" s="1" customFormat="1" ht="22.5" customHeight="1">
      <c r="B130" s="39"/>
      <c r="C130" s="217" t="s">
        <v>430</v>
      </c>
      <c r="D130" s="217" t="s">
        <v>223</v>
      </c>
      <c r="E130" s="218" t="s">
        <v>2254</v>
      </c>
      <c r="F130" s="219" t="s">
        <v>2255</v>
      </c>
      <c r="G130" s="220" t="s">
        <v>730</v>
      </c>
      <c r="H130" s="221">
        <v>44.6</v>
      </c>
      <c r="I130" s="222"/>
      <c r="J130" s="223">
        <f>ROUND(I130*H130,2)</f>
        <v>0</v>
      </c>
      <c r="K130" s="219" t="s">
        <v>2196</v>
      </c>
      <c r="L130" s="44"/>
      <c r="M130" s="224" t="s">
        <v>21</v>
      </c>
      <c r="N130" s="225" t="s">
        <v>46</v>
      </c>
      <c r="O130" s="80"/>
      <c r="P130" s="226">
        <f>O130*H130</f>
        <v>0</v>
      </c>
      <c r="Q130" s="226">
        <v>0</v>
      </c>
      <c r="R130" s="226">
        <f>Q130*H130</f>
        <v>0</v>
      </c>
      <c r="S130" s="226">
        <v>0</v>
      </c>
      <c r="T130" s="227">
        <f>S130*H130</f>
        <v>0</v>
      </c>
      <c r="AR130" s="18" t="s">
        <v>350</v>
      </c>
      <c r="AT130" s="18" t="s">
        <v>223</v>
      </c>
      <c r="AU130" s="18" t="s">
        <v>82</v>
      </c>
      <c r="AY130" s="18" t="s">
        <v>221</v>
      </c>
      <c r="BE130" s="228">
        <f>IF(N130="základní",J130,0)</f>
        <v>0</v>
      </c>
      <c r="BF130" s="228">
        <f>IF(N130="snížená",J130,0)</f>
        <v>0</v>
      </c>
      <c r="BG130" s="228">
        <f>IF(N130="zákl. přenesená",J130,0)</f>
        <v>0</v>
      </c>
      <c r="BH130" s="228">
        <f>IF(N130="sníž. přenesená",J130,0)</f>
        <v>0</v>
      </c>
      <c r="BI130" s="228">
        <f>IF(N130="nulová",J130,0)</f>
        <v>0</v>
      </c>
      <c r="BJ130" s="18" t="s">
        <v>82</v>
      </c>
      <c r="BK130" s="228">
        <f>ROUND(I130*H130,2)</f>
        <v>0</v>
      </c>
      <c r="BL130" s="18" t="s">
        <v>350</v>
      </c>
      <c r="BM130" s="18" t="s">
        <v>608</v>
      </c>
    </row>
    <row r="131" spans="2:65" s="1" customFormat="1" ht="22.5" customHeight="1">
      <c r="B131" s="39"/>
      <c r="C131" s="217" t="s">
        <v>436</v>
      </c>
      <c r="D131" s="217" t="s">
        <v>223</v>
      </c>
      <c r="E131" s="218" t="s">
        <v>2256</v>
      </c>
      <c r="F131" s="219" t="s">
        <v>2257</v>
      </c>
      <c r="G131" s="220" t="s">
        <v>730</v>
      </c>
      <c r="H131" s="221">
        <v>38</v>
      </c>
      <c r="I131" s="222"/>
      <c r="J131" s="223">
        <f>ROUND(I131*H131,2)</f>
        <v>0</v>
      </c>
      <c r="K131" s="219" t="s">
        <v>2196</v>
      </c>
      <c r="L131" s="44"/>
      <c r="M131" s="224" t="s">
        <v>21</v>
      </c>
      <c r="N131" s="225" t="s">
        <v>46</v>
      </c>
      <c r="O131" s="80"/>
      <c r="P131" s="226">
        <f>O131*H131</f>
        <v>0</v>
      </c>
      <c r="Q131" s="226">
        <v>0</v>
      </c>
      <c r="R131" s="226">
        <f>Q131*H131</f>
        <v>0</v>
      </c>
      <c r="S131" s="226">
        <v>0</v>
      </c>
      <c r="T131" s="227">
        <f>S131*H131</f>
        <v>0</v>
      </c>
      <c r="AR131" s="18" t="s">
        <v>350</v>
      </c>
      <c r="AT131" s="18" t="s">
        <v>223</v>
      </c>
      <c r="AU131" s="18" t="s">
        <v>82</v>
      </c>
      <c r="AY131" s="18" t="s">
        <v>221</v>
      </c>
      <c r="BE131" s="228">
        <f>IF(N131="základní",J131,0)</f>
        <v>0</v>
      </c>
      <c r="BF131" s="228">
        <f>IF(N131="snížená",J131,0)</f>
        <v>0</v>
      </c>
      <c r="BG131" s="228">
        <f>IF(N131="zákl. přenesená",J131,0)</f>
        <v>0</v>
      </c>
      <c r="BH131" s="228">
        <f>IF(N131="sníž. přenesená",J131,0)</f>
        <v>0</v>
      </c>
      <c r="BI131" s="228">
        <f>IF(N131="nulová",J131,0)</f>
        <v>0</v>
      </c>
      <c r="BJ131" s="18" t="s">
        <v>82</v>
      </c>
      <c r="BK131" s="228">
        <f>ROUND(I131*H131,2)</f>
        <v>0</v>
      </c>
      <c r="BL131" s="18" t="s">
        <v>350</v>
      </c>
      <c r="BM131" s="18" t="s">
        <v>620</v>
      </c>
    </row>
    <row r="132" spans="2:65" s="1" customFormat="1" ht="16.5" customHeight="1">
      <c r="B132" s="39"/>
      <c r="C132" s="217" t="s">
        <v>440</v>
      </c>
      <c r="D132" s="217" t="s">
        <v>223</v>
      </c>
      <c r="E132" s="218" t="s">
        <v>2258</v>
      </c>
      <c r="F132" s="219" t="s">
        <v>2259</v>
      </c>
      <c r="G132" s="220" t="s">
        <v>730</v>
      </c>
      <c r="H132" s="221">
        <v>137.8</v>
      </c>
      <c r="I132" s="222"/>
      <c r="J132" s="223">
        <f>ROUND(I132*H132,2)</f>
        <v>0</v>
      </c>
      <c r="K132" s="219" t="s">
        <v>2196</v>
      </c>
      <c r="L132" s="44"/>
      <c r="M132" s="224" t="s">
        <v>21</v>
      </c>
      <c r="N132" s="225" t="s">
        <v>46</v>
      </c>
      <c r="O132" s="80"/>
      <c r="P132" s="226">
        <f>O132*H132</f>
        <v>0</v>
      </c>
      <c r="Q132" s="226">
        <v>0</v>
      </c>
      <c r="R132" s="226">
        <f>Q132*H132</f>
        <v>0</v>
      </c>
      <c r="S132" s="226">
        <v>0</v>
      </c>
      <c r="T132" s="227">
        <f>S132*H132</f>
        <v>0</v>
      </c>
      <c r="AR132" s="18" t="s">
        <v>350</v>
      </c>
      <c r="AT132" s="18" t="s">
        <v>223</v>
      </c>
      <c r="AU132" s="18" t="s">
        <v>82</v>
      </c>
      <c r="AY132" s="18" t="s">
        <v>221</v>
      </c>
      <c r="BE132" s="228">
        <f>IF(N132="základní",J132,0)</f>
        <v>0</v>
      </c>
      <c r="BF132" s="228">
        <f>IF(N132="snížená",J132,0)</f>
        <v>0</v>
      </c>
      <c r="BG132" s="228">
        <f>IF(N132="zákl. přenesená",J132,0)</f>
        <v>0</v>
      </c>
      <c r="BH132" s="228">
        <f>IF(N132="sníž. přenesená",J132,0)</f>
        <v>0</v>
      </c>
      <c r="BI132" s="228">
        <f>IF(N132="nulová",J132,0)</f>
        <v>0</v>
      </c>
      <c r="BJ132" s="18" t="s">
        <v>82</v>
      </c>
      <c r="BK132" s="228">
        <f>ROUND(I132*H132,2)</f>
        <v>0</v>
      </c>
      <c r="BL132" s="18" t="s">
        <v>350</v>
      </c>
      <c r="BM132" s="18" t="s">
        <v>631</v>
      </c>
    </row>
    <row r="133" spans="2:51" s="13" customFormat="1" ht="12">
      <c r="B133" s="242"/>
      <c r="C133" s="243"/>
      <c r="D133" s="229" t="s">
        <v>232</v>
      </c>
      <c r="E133" s="244" t="s">
        <v>21</v>
      </c>
      <c r="F133" s="245" t="s">
        <v>2260</v>
      </c>
      <c r="G133" s="243"/>
      <c r="H133" s="246">
        <v>137.8</v>
      </c>
      <c r="I133" s="247"/>
      <c r="J133" s="243"/>
      <c r="K133" s="243"/>
      <c r="L133" s="248"/>
      <c r="M133" s="249"/>
      <c r="N133" s="250"/>
      <c r="O133" s="250"/>
      <c r="P133" s="250"/>
      <c r="Q133" s="250"/>
      <c r="R133" s="250"/>
      <c r="S133" s="250"/>
      <c r="T133" s="251"/>
      <c r="AT133" s="252" t="s">
        <v>232</v>
      </c>
      <c r="AU133" s="252" t="s">
        <v>82</v>
      </c>
      <c r="AV133" s="13" t="s">
        <v>84</v>
      </c>
      <c r="AW133" s="13" t="s">
        <v>35</v>
      </c>
      <c r="AX133" s="13" t="s">
        <v>75</v>
      </c>
      <c r="AY133" s="252" t="s">
        <v>221</v>
      </c>
    </row>
    <row r="134" spans="2:51" s="14" customFormat="1" ht="12">
      <c r="B134" s="253"/>
      <c r="C134" s="254"/>
      <c r="D134" s="229" t="s">
        <v>232</v>
      </c>
      <c r="E134" s="255" t="s">
        <v>21</v>
      </c>
      <c r="F134" s="256" t="s">
        <v>235</v>
      </c>
      <c r="G134" s="254"/>
      <c r="H134" s="257">
        <v>137.8</v>
      </c>
      <c r="I134" s="258"/>
      <c r="J134" s="254"/>
      <c r="K134" s="254"/>
      <c r="L134" s="259"/>
      <c r="M134" s="260"/>
      <c r="N134" s="261"/>
      <c r="O134" s="261"/>
      <c r="P134" s="261"/>
      <c r="Q134" s="261"/>
      <c r="R134" s="261"/>
      <c r="S134" s="261"/>
      <c r="T134" s="262"/>
      <c r="AT134" s="263" t="s">
        <v>232</v>
      </c>
      <c r="AU134" s="263" t="s">
        <v>82</v>
      </c>
      <c r="AV134" s="14" t="s">
        <v>228</v>
      </c>
      <c r="AW134" s="14" t="s">
        <v>35</v>
      </c>
      <c r="AX134" s="14" t="s">
        <v>82</v>
      </c>
      <c r="AY134" s="263" t="s">
        <v>221</v>
      </c>
    </row>
    <row r="135" spans="2:65" s="1" customFormat="1" ht="16.5" customHeight="1">
      <c r="B135" s="39"/>
      <c r="C135" s="217" t="s">
        <v>444</v>
      </c>
      <c r="D135" s="217" t="s">
        <v>223</v>
      </c>
      <c r="E135" s="218" t="s">
        <v>2261</v>
      </c>
      <c r="F135" s="219" t="s">
        <v>2262</v>
      </c>
      <c r="G135" s="220" t="s">
        <v>730</v>
      </c>
      <c r="H135" s="221">
        <v>82.6</v>
      </c>
      <c r="I135" s="222"/>
      <c r="J135" s="223">
        <f>ROUND(I135*H135,2)</f>
        <v>0</v>
      </c>
      <c r="K135" s="219" t="s">
        <v>2196</v>
      </c>
      <c r="L135" s="44"/>
      <c r="M135" s="224" t="s">
        <v>21</v>
      </c>
      <c r="N135" s="225" t="s">
        <v>46</v>
      </c>
      <c r="O135" s="80"/>
      <c r="P135" s="226">
        <f>O135*H135</f>
        <v>0</v>
      </c>
      <c r="Q135" s="226">
        <v>0</v>
      </c>
      <c r="R135" s="226">
        <f>Q135*H135</f>
        <v>0</v>
      </c>
      <c r="S135" s="226">
        <v>0</v>
      </c>
      <c r="T135" s="227">
        <f>S135*H135</f>
        <v>0</v>
      </c>
      <c r="AR135" s="18" t="s">
        <v>350</v>
      </c>
      <c r="AT135" s="18" t="s">
        <v>223</v>
      </c>
      <c r="AU135" s="18" t="s">
        <v>82</v>
      </c>
      <c r="AY135" s="18" t="s">
        <v>221</v>
      </c>
      <c r="BE135" s="228">
        <f>IF(N135="základní",J135,0)</f>
        <v>0</v>
      </c>
      <c r="BF135" s="228">
        <f>IF(N135="snížená",J135,0)</f>
        <v>0</v>
      </c>
      <c r="BG135" s="228">
        <f>IF(N135="zákl. přenesená",J135,0)</f>
        <v>0</v>
      </c>
      <c r="BH135" s="228">
        <f>IF(N135="sníž. přenesená",J135,0)</f>
        <v>0</v>
      </c>
      <c r="BI135" s="228">
        <f>IF(N135="nulová",J135,0)</f>
        <v>0</v>
      </c>
      <c r="BJ135" s="18" t="s">
        <v>82</v>
      </c>
      <c r="BK135" s="228">
        <f>ROUND(I135*H135,2)</f>
        <v>0</v>
      </c>
      <c r="BL135" s="18" t="s">
        <v>350</v>
      </c>
      <c r="BM135" s="18" t="s">
        <v>643</v>
      </c>
    </row>
    <row r="136" spans="2:51" s="13" customFormat="1" ht="12">
      <c r="B136" s="242"/>
      <c r="C136" s="243"/>
      <c r="D136" s="229" t="s">
        <v>232</v>
      </c>
      <c r="E136" s="244" t="s">
        <v>21</v>
      </c>
      <c r="F136" s="245" t="s">
        <v>2263</v>
      </c>
      <c r="G136" s="243"/>
      <c r="H136" s="246">
        <v>82.6</v>
      </c>
      <c r="I136" s="247"/>
      <c r="J136" s="243"/>
      <c r="K136" s="243"/>
      <c r="L136" s="248"/>
      <c r="M136" s="249"/>
      <c r="N136" s="250"/>
      <c r="O136" s="250"/>
      <c r="P136" s="250"/>
      <c r="Q136" s="250"/>
      <c r="R136" s="250"/>
      <c r="S136" s="250"/>
      <c r="T136" s="251"/>
      <c r="AT136" s="252" t="s">
        <v>232</v>
      </c>
      <c r="AU136" s="252" t="s">
        <v>82</v>
      </c>
      <c r="AV136" s="13" t="s">
        <v>84</v>
      </c>
      <c r="AW136" s="13" t="s">
        <v>35</v>
      </c>
      <c r="AX136" s="13" t="s">
        <v>75</v>
      </c>
      <c r="AY136" s="252" t="s">
        <v>221</v>
      </c>
    </row>
    <row r="137" spans="2:51" s="14" customFormat="1" ht="12">
      <c r="B137" s="253"/>
      <c r="C137" s="254"/>
      <c r="D137" s="229" t="s">
        <v>232</v>
      </c>
      <c r="E137" s="255" t="s">
        <v>21</v>
      </c>
      <c r="F137" s="256" t="s">
        <v>235</v>
      </c>
      <c r="G137" s="254"/>
      <c r="H137" s="257">
        <v>82.6</v>
      </c>
      <c r="I137" s="258"/>
      <c r="J137" s="254"/>
      <c r="K137" s="254"/>
      <c r="L137" s="259"/>
      <c r="M137" s="260"/>
      <c r="N137" s="261"/>
      <c r="O137" s="261"/>
      <c r="P137" s="261"/>
      <c r="Q137" s="261"/>
      <c r="R137" s="261"/>
      <c r="S137" s="261"/>
      <c r="T137" s="262"/>
      <c r="AT137" s="263" t="s">
        <v>232</v>
      </c>
      <c r="AU137" s="263" t="s">
        <v>82</v>
      </c>
      <c r="AV137" s="14" t="s">
        <v>228</v>
      </c>
      <c r="AW137" s="14" t="s">
        <v>35</v>
      </c>
      <c r="AX137" s="14" t="s">
        <v>82</v>
      </c>
      <c r="AY137" s="263" t="s">
        <v>221</v>
      </c>
    </row>
    <row r="138" spans="2:65" s="1" customFormat="1" ht="16.5" customHeight="1">
      <c r="B138" s="39"/>
      <c r="C138" s="217" t="s">
        <v>450</v>
      </c>
      <c r="D138" s="217" t="s">
        <v>223</v>
      </c>
      <c r="E138" s="218" t="s">
        <v>2264</v>
      </c>
      <c r="F138" s="219" t="s">
        <v>2265</v>
      </c>
      <c r="G138" s="220" t="s">
        <v>421</v>
      </c>
      <c r="H138" s="221">
        <v>2</v>
      </c>
      <c r="I138" s="222"/>
      <c r="J138" s="223">
        <f>ROUND(I138*H138,2)</f>
        <v>0</v>
      </c>
      <c r="K138" s="219" t="s">
        <v>2196</v>
      </c>
      <c r="L138" s="44"/>
      <c r="M138" s="224" t="s">
        <v>21</v>
      </c>
      <c r="N138" s="225" t="s">
        <v>46</v>
      </c>
      <c r="O138" s="80"/>
      <c r="P138" s="226">
        <f>O138*H138</f>
        <v>0</v>
      </c>
      <c r="Q138" s="226">
        <v>0</v>
      </c>
      <c r="R138" s="226">
        <f>Q138*H138</f>
        <v>0</v>
      </c>
      <c r="S138" s="226">
        <v>0</v>
      </c>
      <c r="T138" s="227">
        <f>S138*H138</f>
        <v>0</v>
      </c>
      <c r="AR138" s="18" t="s">
        <v>350</v>
      </c>
      <c r="AT138" s="18" t="s">
        <v>223</v>
      </c>
      <c r="AU138" s="18" t="s">
        <v>82</v>
      </c>
      <c r="AY138" s="18" t="s">
        <v>221</v>
      </c>
      <c r="BE138" s="228">
        <f>IF(N138="základní",J138,0)</f>
        <v>0</v>
      </c>
      <c r="BF138" s="228">
        <f>IF(N138="snížená",J138,0)</f>
        <v>0</v>
      </c>
      <c r="BG138" s="228">
        <f>IF(N138="zákl. přenesená",J138,0)</f>
        <v>0</v>
      </c>
      <c r="BH138" s="228">
        <f>IF(N138="sníž. přenesená",J138,0)</f>
        <v>0</v>
      </c>
      <c r="BI138" s="228">
        <f>IF(N138="nulová",J138,0)</f>
        <v>0</v>
      </c>
      <c r="BJ138" s="18" t="s">
        <v>82</v>
      </c>
      <c r="BK138" s="228">
        <f>ROUND(I138*H138,2)</f>
        <v>0</v>
      </c>
      <c r="BL138" s="18" t="s">
        <v>350</v>
      </c>
      <c r="BM138" s="18" t="s">
        <v>653</v>
      </c>
    </row>
    <row r="139" spans="2:65" s="1" customFormat="1" ht="16.5" customHeight="1">
      <c r="B139" s="39"/>
      <c r="C139" s="217" t="s">
        <v>455</v>
      </c>
      <c r="D139" s="217" t="s">
        <v>223</v>
      </c>
      <c r="E139" s="218" t="s">
        <v>2266</v>
      </c>
      <c r="F139" s="219" t="s">
        <v>2267</v>
      </c>
      <c r="G139" s="220" t="s">
        <v>421</v>
      </c>
      <c r="H139" s="221">
        <v>14</v>
      </c>
      <c r="I139" s="222"/>
      <c r="J139" s="223">
        <f>ROUND(I139*H139,2)</f>
        <v>0</v>
      </c>
      <c r="K139" s="219" t="s">
        <v>2196</v>
      </c>
      <c r="L139" s="44"/>
      <c r="M139" s="224" t="s">
        <v>21</v>
      </c>
      <c r="N139" s="225" t="s">
        <v>46</v>
      </c>
      <c r="O139" s="80"/>
      <c r="P139" s="226">
        <f>O139*H139</f>
        <v>0</v>
      </c>
      <c r="Q139" s="226">
        <v>0</v>
      </c>
      <c r="R139" s="226">
        <f>Q139*H139</f>
        <v>0</v>
      </c>
      <c r="S139" s="226">
        <v>0</v>
      </c>
      <c r="T139" s="227">
        <f>S139*H139</f>
        <v>0</v>
      </c>
      <c r="AR139" s="18" t="s">
        <v>350</v>
      </c>
      <c r="AT139" s="18" t="s">
        <v>223</v>
      </c>
      <c r="AU139" s="18" t="s">
        <v>82</v>
      </c>
      <c r="AY139" s="18" t="s">
        <v>221</v>
      </c>
      <c r="BE139" s="228">
        <f>IF(N139="základní",J139,0)</f>
        <v>0</v>
      </c>
      <c r="BF139" s="228">
        <f>IF(N139="snížená",J139,0)</f>
        <v>0</v>
      </c>
      <c r="BG139" s="228">
        <f>IF(N139="zákl. přenesená",J139,0)</f>
        <v>0</v>
      </c>
      <c r="BH139" s="228">
        <f>IF(N139="sníž. přenesená",J139,0)</f>
        <v>0</v>
      </c>
      <c r="BI139" s="228">
        <f>IF(N139="nulová",J139,0)</f>
        <v>0</v>
      </c>
      <c r="BJ139" s="18" t="s">
        <v>82</v>
      </c>
      <c r="BK139" s="228">
        <f>ROUND(I139*H139,2)</f>
        <v>0</v>
      </c>
      <c r="BL139" s="18" t="s">
        <v>350</v>
      </c>
      <c r="BM139" s="18" t="s">
        <v>669</v>
      </c>
    </row>
    <row r="140" spans="2:65" s="1" customFormat="1" ht="16.5" customHeight="1">
      <c r="B140" s="39"/>
      <c r="C140" s="217" t="s">
        <v>460</v>
      </c>
      <c r="D140" s="217" t="s">
        <v>223</v>
      </c>
      <c r="E140" s="218" t="s">
        <v>2268</v>
      </c>
      <c r="F140" s="219" t="s">
        <v>2269</v>
      </c>
      <c r="G140" s="220" t="s">
        <v>421</v>
      </c>
      <c r="H140" s="221">
        <v>3</v>
      </c>
      <c r="I140" s="222"/>
      <c r="J140" s="223">
        <f>ROUND(I140*H140,2)</f>
        <v>0</v>
      </c>
      <c r="K140" s="219" t="s">
        <v>2196</v>
      </c>
      <c r="L140" s="44"/>
      <c r="M140" s="224" t="s">
        <v>21</v>
      </c>
      <c r="N140" s="225" t="s">
        <v>46</v>
      </c>
      <c r="O140" s="80"/>
      <c r="P140" s="226">
        <f>O140*H140</f>
        <v>0</v>
      </c>
      <c r="Q140" s="226">
        <v>0</v>
      </c>
      <c r="R140" s="226">
        <f>Q140*H140</f>
        <v>0</v>
      </c>
      <c r="S140" s="226">
        <v>0</v>
      </c>
      <c r="T140" s="227">
        <f>S140*H140</f>
        <v>0</v>
      </c>
      <c r="AR140" s="18" t="s">
        <v>350</v>
      </c>
      <c r="AT140" s="18" t="s">
        <v>223</v>
      </c>
      <c r="AU140" s="18" t="s">
        <v>82</v>
      </c>
      <c r="AY140" s="18" t="s">
        <v>221</v>
      </c>
      <c r="BE140" s="228">
        <f>IF(N140="základní",J140,0)</f>
        <v>0</v>
      </c>
      <c r="BF140" s="228">
        <f>IF(N140="snížená",J140,0)</f>
        <v>0</v>
      </c>
      <c r="BG140" s="228">
        <f>IF(N140="zákl. přenesená",J140,0)</f>
        <v>0</v>
      </c>
      <c r="BH140" s="228">
        <f>IF(N140="sníž. přenesená",J140,0)</f>
        <v>0</v>
      </c>
      <c r="BI140" s="228">
        <f>IF(N140="nulová",J140,0)</f>
        <v>0</v>
      </c>
      <c r="BJ140" s="18" t="s">
        <v>82</v>
      </c>
      <c r="BK140" s="228">
        <f>ROUND(I140*H140,2)</f>
        <v>0</v>
      </c>
      <c r="BL140" s="18" t="s">
        <v>350</v>
      </c>
      <c r="BM140" s="18" t="s">
        <v>688</v>
      </c>
    </row>
    <row r="141" spans="2:65" s="1" customFormat="1" ht="16.5" customHeight="1">
      <c r="B141" s="39"/>
      <c r="C141" s="217" t="s">
        <v>467</v>
      </c>
      <c r="D141" s="217" t="s">
        <v>223</v>
      </c>
      <c r="E141" s="218" t="s">
        <v>2270</v>
      </c>
      <c r="F141" s="219" t="s">
        <v>2271</v>
      </c>
      <c r="G141" s="220" t="s">
        <v>421</v>
      </c>
      <c r="H141" s="221">
        <v>2</v>
      </c>
      <c r="I141" s="222"/>
      <c r="J141" s="223">
        <f>ROUND(I141*H141,2)</f>
        <v>0</v>
      </c>
      <c r="K141" s="219" t="s">
        <v>2196</v>
      </c>
      <c r="L141" s="44"/>
      <c r="M141" s="224" t="s">
        <v>21</v>
      </c>
      <c r="N141" s="225" t="s">
        <v>46</v>
      </c>
      <c r="O141" s="80"/>
      <c r="P141" s="226">
        <f>O141*H141</f>
        <v>0</v>
      </c>
      <c r="Q141" s="226">
        <v>0</v>
      </c>
      <c r="R141" s="226">
        <f>Q141*H141</f>
        <v>0</v>
      </c>
      <c r="S141" s="226">
        <v>0</v>
      </c>
      <c r="T141" s="227">
        <f>S141*H141</f>
        <v>0</v>
      </c>
      <c r="AR141" s="18" t="s">
        <v>350</v>
      </c>
      <c r="AT141" s="18" t="s">
        <v>223</v>
      </c>
      <c r="AU141" s="18" t="s">
        <v>82</v>
      </c>
      <c r="AY141" s="18" t="s">
        <v>221</v>
      </c>
      <c r="BE141" s="228">
        <f>IF(N141="základní",J141,0)</f>
        <v>0</v>
      </c>
      <c r="BF141" s="228">
        <f>IF(N141="snížená",J141,0)</f>
        <v>0</v>
      </c>
      <c r="BG141" s="228">
        <f>IF(N141="zákl. přenesená",J141,0)</f>
        <v>0</v>
      </c>
      <c r="BH141" s="228">
        <f>IF(N141="sníž. přenesená",J141,0)</f>
        <v>0</v>
      </c>
      <c r="BI141" s="228">
        <f>IF(N141="nulová",J141,0)</f>
        <v>0</v>
      </c>
      <c r="BJ141" s="18" t="s">
        <v>82</v>
      </c>
      <c r="BK141" s="228">
        <f>ROUND(I141*H141,2)</f>
        <v>0</v>
      </c>
      <c r="BL141" s="18" t="s">
        <v>350</v>
      </c>
      <c r="BM141" s="18" t="s">
        <v>702</v>
      </c>
    </row>
    <row r="142" spans="2:65" s="1" customFormat="1" ht="16.5" customHeight="1">
      <c r="B142" s="39"/>
      <c r="C142" s="217" t="s">
        <v>475</v>
      </c>
      <c r="D142" s="217" t="s">
        <v>223</v>
      </c>
      <c r="E142" s="218" t="s">
        <v>2272</v>
      </c>
      <c r="F142" s="219" t="s">
        <v>2273</v>
      </c>
      <c r="G142" s="220" t="s">
        <v>421</v>
      </c>
      <c r="H142" s="221">
        <v>2</v>
      </c>
      <c r="I142" s="222"/>
      <c r="J142" s="223">
        <f>ROUND(I142*H142,2)</f>
        <v>0</v>
      </c>
      <c r="K142" s="219" t="s">
        <v>2196</v>
      </c>
      <c r="L142" s="44"/>
      <c r="M142" s="224" t="s">
        <v>21</v>
      </c>
      <c r="N142" s="225" t="s">
        <v>46</v>
      </c>
      <c r="O142" s="80"/>
      <c r="P142" s="226">
        <f>O142*H142</f>
        <v>0</v>
      </c>
      <c r="Q142" s="226">
        <v>0</v>
      </c>
      <c r="R142" s="226">
        <f>Q142*H142</f>
        <v>0</v>
      </c>
      <c r="S142" s="226">
        <v>0</v>
      </c>
      <c r="T142" s="227">
        <f>S142*H142</f>
        <v>0</v>
      </c>
      <c r="AR142" s="18" t="s">
        <v>350</v>
      </c>
      <c r="AT142" s="18" t="s">
        <v>223</v>
      </c>
      <c r="AU142" s="18" t="s">
        <v>82</v>
      </c>
      <c r="AY142" s="18" t="s">
        <v>221</v>
      </c>
      <c r="BE142" s="228">
        <f>IF(N142="základní",J142,0)</f>
        <v>0</v>
      </c>
      <c r="BF142" s="228">
        <f>IF(N142="snížená",J142,0)</f>
        <v>0</v>
      </c>
      <c r="BG142" s="228">
        <f>IF(N142="zákl. přenesená",J142,0)</f>
        <v>0</v>
      </c>
      <c r="BH142" s="228">
        <f>IF(N142="sníž. přenesená",J142,0)</f>
        <v>0</v>
      </c>
      <c r="BI142" s="228">
        <f>IF(N142="nulová",J142,0)</f>
        <v>0</v>
      </c>
      <c r="BJ142" s="18" t="s">
        <v>82</v>
      </c>
      <c r="BK142" s="228">
        <f>ROUND(I142*H142,2)</f>
        <v>0</v>
      </c>
      <c r="BL142" s="18" t="s">
        <v>350</v>
      </c>
      <c r="BM142" s="18" t="s">
        <v>712</v>
      </c>
    </row>
    <row r="143" spans="2:65" s="1" customFormat="1" ht="16.5" customHeight="1">
      <c r="B143" s="39"/>
      <c r="C143" s="217" t="s">
        <v>480</v>
      </c>
      <c r="D143" s="217" t="s">
        <v>223</v>
      </c>
      <c r="E143" s="218" t="s">
        <v>2274</v>
      </c>
      <c r="F143" s="219" t="s">
        <v>2275</v>
      </c>
      <c r="G143" s="220" t="s">
        <v>295</v>
      </c>
      <c r="H143" s="221">
        <v>0.922</v>
      </c>
      <c r="I143" s="222"/>
      <c r="J143" s="223">
        <f>ROUND(I143*H143,2)</f>
        <v>0</v>
      </c>
      <c r="K143" s="219" t="s">
        <v>2196</v>
      </c>
      <c r="L143" s="44"/>
      <c r="M143" s="224" t="s">
        <v>21</v>
      </c>
      <c r="N143" s="225" t="s">
        <v>46</v>
      </c>
      <c r="O143" s="80"/>
      <c r="P143" s="226">
        <f>O143*H143</f>
        <v>0</v>
      </c>
      <c r="Q143" s="226">
        <v>0</v>
      </c>
      <c r="R143" s="226">
        <f>Q143*H143</f>
        <v>0</v>
      </c>
      <c r="S143" s="226">
        <v>0</v>
      </c>
      <c r="T143" s="227">
        <f>S143*H143</f>
        <v>0</v>
      </c>
      <c r="AR143" s="18" t="s">
        <v>350</v>
      </c>
      <c r="AT143" s="18" t="s">
        <v>223</v>
      </c>
      <c r="AU143" s="18" t="s">
        <v>82</v>
      </c>
      <c r="AY143" s="18" t="s">
        <v>221</v>
      </c>
      <c r="BE143" s="228">
        <f>IF(N143="základní",J143,0)</f>
        <v>0</v>
      </c>
      <c r="BF143" s="228">
        <f>IF(N143="snížená",J143,0)</f>
        <v>0</v>
      </c>
      <c r="BG143" s="228">
        <f>IF(N143="zákl. přenesená",J143,0)</f>
        <v>0</v>
      </c>
      <c r="BH143" s="228">
        <f>IF(N143="sníž. přenesená",J143,0)</f>
        <v>0</v>
      </c>
      <c r="BI143" s="228">
        <f>IF(N143="nulová",J143,0)</f>
        <v>0</v>
      </c>
      <c r="BJ143" s="18" t="s">
        <v>82</v>
      </c>
      <c r="BK143" s="228">
        <f>ROUND(I143*H143,2)</f>
        <v>0</v>
      </c>
      <c r="BL143" s="18" t="s">
        <v>350</v>
      </c>
      <c r="BM143" s="18" t="s">
        <v>727</v>
      </c>
    </row>
    <row r="144" spans="2:63" s="11" customFormat="1" ht="25.9" customHeight="1">
      <c r="B144" s="201"/>
      <c r="C144" s="202"/>
      <c r="D144" s="203" t="s">
        <v>74</v>
      </c>
      <c r="E144" s="204" t="s">
        <v>2276</v>
      </c>
      <c r="F144" s="204" t="s">
        <v>2277</v>
      </c>
      <c r="G144" s="202"/>
      <c r="H144" s="202"/>
      <c r="I144" s="205"/>
      <c r="J144" s="206">
        <f>BK144</f>
        <v>0</v>
      </c>
      <c r="K144" s="202"/>
      <c r="L144" s="207"/>
      <c r="M144" s="208"/>
      <c r="N144" s="209"/>
      <c r="O144" s="209"/>
      <c r="P144" s="210">
        <f>SUM(P145:P178)</f>
        <v>0</v>
      </c>
      <c r="Q144" s="209"/>
      <c r="R144" s="210">
        <f>SUM(R145:R178)</f>
        <v>0</v>
      </c>
      <c r="S144" s="209"/>
      <c r="T144" s="211">
        <f>SUM(T145:T178)</f>
        <v>0</v>
      </c>
      <c r="AR144" s="212" t="s">
        <v>84</v>
      </c>
      <c r="AT144" s="213" t="s">
        <v>74</v>
      </c>
      <c r="AU144" s="213" t="s">
        <v>75</v>
      </c>
      <c r="AY144" s="212" t="s">
        <v>221</v>
      </c>
      <c r="BK144" s="214">
        <f>SUM(BK145:BK178)</f>
        <v>0</v>
      </c>
    </row>
    <row r="145" spans="2:65" s="1" customFormat="1" ht="22.5" customHeight="1">
      <c r="B145" s="39"/>
      <c r="C145" s="217" t="s">
        <v>487</v>
      </c>
      <c r="D145" s="217" t="s">
        <v>223</v>
      </c>
      <c r="E145" s="218" t="s">
        <v>2278</v>
      </c>
      <c r="F145" s="219" t="s">
        <v>2279</v>
      </c>
      <c r="G145" s="220" t="s">
        <v>2233</v>
      </c>
      <c r="H145" s="221">
        <v>5</v>
      </c>
      <c r="I145" s="222"/>
      <c r="J145" s="223">
        <f>ROUND(I145*H145,2)</f>
        <v>0</v>
      </c>
      <c r="K145" s="219" t="s">
        <v>2196</v>
      </c>
      <c r="L145" s="44"/>
      <c r="M145" s="224" t="s">
        <v>21</v>
      </c>
      <c r="N145" s="225" t="s">
        <v>46</v>
      </c>
      <c r="O145" s="80"/>
      <c r="P145" s="226">
        <f>O145*H145</f>
        <v>0</v>
      </c>
      <c r="Q145" s="226">
        <v>0</v>
      </c>
      <c r="R145" s="226">
        <f>Q145*H145</f>
        <v>0</v>
      </c>
      <c r="S145" s="226">
        <v>0</v>
      </c>
      <c r="T145" s="227">
        <f>S145*H145</f>
        <v>0</v>
      </c>
      <c r="AR145" s="18" t="s">
        <v>350</v>
      </c>
      <c r="AT145" s="18" t="s">
        <v>223</v>
      </c>
      <c r="AU145" s="18" t="s">
        <v>82</v>
      </c>
      <c r="AY145" s="18" t="s">
        <v>221</v>
      </c>
      <c r="BE145" s="228">
        <f>IF(N145="základní",J145,0)</f>
        <v>0</v>
      </c>
      <c r="BF145" s="228">
        <f>IF(N145="snížená",J145,0)</f>
        <v>0</v>
      </c>
      <c r="BG145" s="228">
        <f>IF(N145="zákl. přenesená",J145,0)</f>
        <v>0</v>
      </c>
      <c r="BH145" s="228">
        <f>IF(N145="sníž. přenesená",J145,0)</f>
        <v>0</v>
      </c>
      <c r="BI145" s="228">
        <f>IF(N145="nulová",J145,0)</f>
        <v>0</v>
      </c>
      <c r="BJ145" s="18" t="s">
        <v>82</v>
      </c>
      <c r="BK145" s="228">
        <f>ROUND(I145*H145,2)</f>
        <v>0</v>
      </c>
      <c r="BL145" s="18" t="s">
        <v>350</v>
      </c>
      <c r="BM145" s="18" t="s">
        <v>739</v>
      </c>
    </row>
    <row r="146" spans="2:65" s="1" customFormat="1" ht="16.5" customHeight="1">
      <c r="B146" s="39"/>
      <c r="C146" s="217" t="s">
        <v>492</v>
      </c>
      <c r="D146" s="217" t="s">
        <v>223</v>
      </c>
      <c r="E146" s="218" t="s">
        <v>2280</v>
      </c>
      <c r="F146" s="219" t="s">
        <v>2281</v>
      </c>
      <c r="G146" s="220" t="s">
        <v>2233</v>
      </c>
      <c r="H146" s="221">
        <v>6</v>
      </c>
      <c r="I146" s="222"/>
      <c r="J146" s="223">
        <f>ROUND(I146*H146,2)</f>
        <v>0</v>
      </c>
      <c r="K146" s="219" t="s">
        <v>2196</v>
      </c>
      <c r="L146" s="44"/>
      <c r="M146" s="224" t="s">
        <v>21</v>
      </c>
      <c r="N146" s="225" t="s">
        <v>46</v>
      </c>
      <c r="O146" s="80"/>
      <c r="P146" s="226">
        <f>O146*H146</f>
        <v>0</v>
      </c>
      <c r="Q146" s="226">
        <v>0</v>
      </c>
      <c r="R146" s="226">
        <f>Q146*H146</f>
        <v>0</v>
      </c>
      <c r="S146" s="226">
        <v>0</v>
      </c>
      <c r="T146" s="227">
        <f>S146*H146</f>
        <v>0</v>
      </c>
      <c r="AR146" s="18" t="s">
        <v>350</v>
      </c>
      <c r="AT146" s="18" t="s">
        <v>223</v>
      </c>
      <c r="AU146" s="18" t="s">
        <v>82</v>
      </c>
      <c r="AY146" s="18" t="s">
        <v>221</v>
      </c>
      <c r="BE146" s="228">
        <f>IF(N146="základní",J146,0)</f>
        <v>0</v>
      </c>
      <c r="BF146" s="228">
        <f>IF(N146="snížená",J146,0)</f>
        <v>0</v>
      </c>
      <c r="BG146" s="228">
        <f>IF(N146="zákl. přenesená",J146,0)</f>
        <v>0</v>
      </c>
      <c r="BH146" s="228">
        <f>IF(N146="sníž. přenesená",J146,0)</f>
        <v>0</v>
      </c>
      <c r="BI146" s="228">
        <f>IF(N146="nulová",J146,0)</f>
        <v>0</v>
      </c>
      <c r="BJ146" s="18" t="s">
        <v>82</v>
      </c>
      <c r="BK146" s="228">
        <f>ROUND(I146*H146,2)</f>
        <v>0</v>
      </c>
      <c r="BL146" s="18" t="s">
        <v>350</v>
      </c>
      <c r="BM146" s="18" t="s">
        <v>754</v>
      </c>
    </row>
    <row r="147" spans="2:65" s="1" customFormat="1" ht="16.5" customHeight="1">
      <c r="B147" s="39"/>
      <c r="C147" s="217" t="s">
        <v>496</v>
      </c>
      <c r="D147" s="217" t="s">
        <v>223</v>
      </c>
      <c r="E147" s="218" t="s">
        <v>2282</v>
      </c>
      <c r="F147" s="219" t="s">
        <v>2283</v>
      </c>
      <c r="G147" s="220" t="s">
        <v>2233</v>
      </c>
      <c r="H147" s="221">
        <v>3</v>
      </c>
      <c r="I147" s="222"/>
      <c r="J147" s="223">
        <f>ROUND(I147*H147,2)</f>
        <v>0</v>
      </c>
      <c r="K147" s="219" t="s">
        <v>2196</v>
      </c>
      <c r="L147" s="44"/>
      <c r="M147" s="224" t="s">
        <v>21</v>
      </c>
      <c r="N147" s="225" t="s">
        <v>46</v>
      </c>
      <c r="O147" s="80"/>
      <c r="P147" s="226">
        <f>O147*H147</f>
        <v>0</v>
      </c>
      <c r="Q147" s="226">
        <v>0</v>
      </c>
      <c r="R147" s="226">
        <f>Q147*H147</f>
        <v>0</v>
      </c>
      <c r="S147" s="226">
        <v>0</v>
      </c>
      <c r="T147" s="227">
        <f>S147*H147</f>
        <v>0</v>
      </c>
      <c r="AR147" s="18" t="s">
        <v>350</v>
      </c>
      <c r="AT147" s="18" t="s">
        <v>223</v>
      </c>
      <c r="AU147" s="18" t="s">
        <v>82</v>
      </c>
      <c r="AY147" s="18" t="s">
        <v>221</v>
      </c>
      <c r="BE147" s="228">
        <f>IF(N147="základní",J147,0)</f>
        <v>0</v>
      </c>
      <c r="BF147" s="228">
        <f>IF(N147="snížená",J147,0)</f>
        <v>0</v>
      </c>
      <c r="BG147" s="228">
        <f>IF(N147="zákl. přenesená",J147,0)</f>
        <v>0</v>
      </c>
      <c r="BH147" s="228">
        <f>IF(N147="sníž. přenesená",J147,0)</f>
        <v>0</v>
      </c>
      <c r="BI147" s="228">
        <f>IF(N147="nulová",J147,0)</f>
        <v>0</v>
      </c>
      <c r="BJ147" s="18" t="s">
        <v>82</v>
      </c>
      <c r="BK147" s="228">
        <f>ROUND(I147*H147,2)</f>
        <v>0</v>
      </c>
      <c r="BL147" s="18" t="s">
        <v>350</v>
      </c>
      <c r="BM147" s="18" t="s">
        <v>763</v>
      </c>
    </row>
    <row r="148" spans="2:65" s="1" customFormat="1" ht="16.5" customHeight="1">
      <c r="B148" s="39"/>
      <c r="C148" s="217" t="s">
        <v>505</v>
      </c>
      <c r="D148" s="217" t="s">
        <v>223</v>
      </c>
      <c r="E148" s="218" t="s">
        <v>2284</v>
      </c>
      <c r="F148" s="219" t="s">
        <v>2285</v>
      </c>
      <c r="G148" s="220" t="s">
        <v>2233</v>
      </c>
      <c r="H148" s="221">
        <v>1</v>
      </c>
      <c r="I148" s="222"/>
      <c r="J148" s="223">
        <f>ROUND(I148*H148,2)</f>
        <v>0</v>
      </c>
      <c r="K148" s="219" t="s">
        <v>2196</v>
      </c>
      <c r="L148" s="44"/>
      <c r="M148" s="224" t="s">
        <v>21</v>
      </c>
      <c r="N148" s="225" t="s">
        <v>46</v>
      </c>
      <c r="O148" s="80"/>
      <c r="P148" s="226">
        <f>O148*H148</f>
        <v>0</v>
      </c>
      <c r="Q148" s="226">
        <v>0</v>
      </c>
      <c r="R148" s="226">
        <f>Q148*H148</f>
        <v>0</v>
      </c>
      <c r="S148" s="226">
        <v>0</v>
      </c>
      <c r="T148" s="227">
        <f>S148*H148</f>
        <v>0</v>
      </c>
      <c r="AR148" s="18" t="s">
        <v>350</v>
      </c>
      <c r="AT148" s="18" t="s">
        <v>223</v>
      </c>
      <c r="AU148" s="18" t="s">
        <v>82</v>
      </c>
      <c r="AY148" s="18" t="s">
        <v>221</v>
      </c>
      <c r="BE148" s="228">
        <f>IF(N148="základní",J148,0)</f>
        <v>0</v>
      </c>
      <c r="BF148" s="228">
        <f>IF(N148="snížená",J148,0)</f>
        <v>0</v>
      </c>
      <c r="BG148" s="228">
        <f>IF(N148="zákl. přenesená",J148,0)</f>
        <v>0</v>
      </c>
      <c r="BH148" s="228">
        <f>IF(N148="sníž. přenesená",J148,0)</f>
        <v>0</v>
      </c>
      <c r="BI148" s="228">
        <f>IF(N148="nulová",J148,0)</f>
        <v>0</v>
      </c>
      <c r="BJ148" s="18" t="s">
        <v>82</v>
      </c>
      <c r="BK148" s="228">
        <f>ROUND(I148*H148,2)</f>
        <v>0</v>
      </c>
      <c r="BL148" s="18" t="s">
        <v>350</v>
      </c>
      <c r="BM148" s="18" t="s">
        <v>780</v>
      </c>
    </row>
    <row r="149" spans="2:65" s="1" customFormat="1" ht="16.5" customHeight="1">
      <c r="B149" s="39"/>
      <c r="C149" s="217" t="s">
        <v>511</v>
      </c>
      <c r="D149" s="217" t="s">
        <v>223</v>
      </c>
      <c r="E149" s="218" t="s">
        <v>2286</v>
      </c>
      <c r="F149" s="219" t="s">
        <v>2287</v>
      </c>
      <c r="G149" s="220" t="s">
        <v>2233</v>
      </c>
      <c r="H149" s="221">
        <v>11</v>
      </c>
      <c r="I149" s="222"/>
      <c r="J149" s="223">
        <f>ROUND(I149*H149,2)</f>
        <v>0</v>
      </c>
      <c r="K149" s="219" t="s">
        <v>2196</v>
      </c>
      <c r="L149" s="44"/>
      <c r="M149" s="224" t="s">
        <v>21</v>
      </c>
      <c r="N149" s="225" t="s">
        <v>46</v>
      </c>
      <c r="O149" s="80"/>
      <c r="P149" s="226">
        <f>O149*H149</f>
        <v>0</v>
      </c>
      <c r="Q149" s="226">
        <v>0</v>
      </c>
      <c r="R149" s="226">
        <f>Q149*H149</f>
        <v>0</v>
      </c>
      <c r="S149" s="226">
        <v>0</v>
      </c>
      <c r="T149" s="227">
        <f>S149*H149</f>
        <v>0</v>
      </c>
      <c r="AR149" s="18" t="s">
        <v>350</v>
      </c>
      <c r="AT149" s="18" t="s">
        <v>223</v>
      </c>
      <c r="AU149" s="18" t="s">
        <v>82</v>
      </c>
      <c r="AY149" s="18" t="s">
        <v>221</v>
      </c>
      <c r="BE149" s="228">
        <f>IF(N149="základní",J149,0)</f>
        <v>0</v>
      </c>
      <c r="BF149" s="228">
        <f>IF(N149="snížená",J149,0)</f>
        <v>0</v>
      </c>
      <c r="BG149" s="228">
        <f>IF(N149="zákl. přenesená",J149,0)</f>
        <v>0</v>
      </c>
      <c r="BH149" s="228">
        <f>IF(N149="sníž. přenesená",J149,0)</f>
        <v>0</v>
      </c>
      <c r="BI149" s="228">
        <f>IF(N149="nulová",J149,0)</f>
        <v>0</v>
      </c>
      <c r="BJ149" s="18" t="s">
        <v>82</v>
      </c>
      <c r="BK149" s="228">
        <f>ROUND(I149*H149,2)</f>
        <v>0</v>
      </c>
      <c r="BL149" s="18" t="s">
        <v>350</v>
      </c>
      <c r="BM149" s="18" t="s">
        <v>790</v>
      </c>
    </row>
    <row r="150" spans="2:65" s="1" customFormat="1" ht="16.5" customHeight="1">
      <c r="B150" s="39"/>
      <c r="C150" s="217" t="s">
        <v>517</v>
      </c>
      <c r="D150" s="217" t="s">
        <v>223</v>
      </c>
      <c r="E150" s="218" t="s">
        <v>2288</v>
      </c>
      <c r="F150" s="219" t="s">
        <v>2289</v>
      </c>
      <c r="G150" s="220" t="s">
        <v>2233</v>
      </c>
      <c r="H150" s="221">
        <v>1</v>
      </c>
      <c r="I150" s="222"/>
      <c r="J150" s="223">
        <f>ROUND(I150*H150,2)</f>
        <v>0</v>
      </c>
      <c r="K150" s="219" t="s">
        <v>2196</v>
      </c>
      <c r="L150" s="44"/>
      <c r="M150" s="224" t="s">
        <v>21</v>
      </c>
      <c r="N150" s="225" t="s">
        <v>46</v>
      </c>
      <c r="O150" s="80"/>
      <c r="P150" s="226">
        <f>O150*H150</f>
        <v>0</v>
      </c>
      <c r="Q150" s="226">
        <v>0</v>
      </c>
      <c r="R150" s="226">
        <f>Q150*H150</f>
        <v>0</v>
      </c>
      <c r="S150" s="226">
        <v>0</v>
      </c>
      <c r="T150" s="227">
        <f>S150*H150</f>
        <v>0</v>
      </c>
      <c r="AR150" s="18" t="s">
        <v>350</v>
      </c>
      <c r="AT150" s="18" t="s">
        <v>223</v>
      </c>
      <c r="AU150" s="18" t="s">
        <v>82</v>
      </c>
      <c r="AY150" s="18" t="s">
        <v>221</v>
      </c>
      <c r="BE150" s="228">
        <f>IF(N150="základní",J150,0)</f>
        <v>0</v>
      </c>
      <c r="BF150" s="228">
        <f>IF(N150="snížená",J150,0)</f>
        <v>0</v>
      </c>
      <c r="BG150" s="228">
        <f>IF(N150="zákl. přenesená",J150,0)</f>
        <v>0</v>
      </c>
      <c r="BH150" s="228">
        <f>IF(N150="sníž. přenesená",J150,0)</f>
        <v>0</v>
      </c>
      <c r="BI150" s="228">
        <f>IF(N150="nulová",J150,0)</f>
        <v>0</v>
      </c>
      <c r="BJ150" s="18" t="s">
        <v>82</v>
      </c>
      <c r="BK150" s="228">
        <f>ROUND(I150*H150,2)</f>
        <v>0</v>
      </c>
      <c r="BL150" s="18" t="s">
        <v>350</v>
      </c>
      <c r="BM150" s="18" t="s">
        <v>804</v>
      </c>
    </row>
    <row r="151" spans="2:65" s="1" customFormat="1" ht="16.5" customHeight="1">
      <c r="B151" s="39"/>
      <c r="C151" s="217" t="s">
        <v>521</v>
      </c>
      <c r="D151" s="217" t="s">
        <v>223</v>
      </c>
      <c r="E151" s="218" t="s">
        <v>2290</v>
      </c>
      <c r="F151" s="219" t="s">
        <v>2291</v>
      </c>
      <c r="G151" s="220" t="s">
        <v>2233</v>
      </c>
      <c r="H151" s="221">
        <v>1</v>
      </c>
      <c r="I151" s="222"/>
      <c r="J151" s="223">
        <f>ROUND(I151*H151,2)</f>
        <v>0</v>
      </c>
      <c r="K151" s="219" t="s">
        <v>2196</v>
      </c>
      <c r="L151" s="44"/>
      <c r="M151" s="224" t="s">
        <v>21</v>
      </c>
      <c r="N151" s="225" t="s">
        <v>46</v>
      </c>
      <c r="O151" s="80"/>
      <c r="P151" s="226">
        <f>O151*H151</f>
        <v>0</v>
      </c>
      <c r="Q151" s="226">
        <v>0</v>
      </c>
      <c r="R151" s="226">
        <f>Q151*H151</f>
        <v>0</v>
      </c>
      <c r="S151" s="226">
        <v>0</v>
      </c>
      <c r="T151" s="227">
        <f>S151*H151</f>
        <v>0</v>
      </c>
      <c r="AR151" s="18" t="s">
        <v>350</v>
      </c>
      <c r="AT151" s="18" t="s">
        <v>223</v>
      </c>
      <c r="AU151" s="18" t="s">
        <v>82</v>
      </c>
      <c r="AY151" s="18" t="s">
        <v>221</v>
      </c>
      <c r="BE151" s="228">
        <f>IF(N151="základní",J151,0)</f>
        <v>0</v>
      </c>
      <c r="BF151" s="228">
        <f>IF(N151="snížená",J151,0)</f>
        <v>0</v>
      </c>
      <c r="BG151" s="228">
        <f>IF(N151="zákl. přenesená",J151,0)</f>
        <v>0</v>
      </c>
      <c r="BH151" s="228">
        <f>IF(N151="sníž. přenesená",J151,0)</f>
        <v>0</v>
      </c>
      <c r="BI151" s="228">
        <f>IF(N151="nulová",J151,0)</f>
        <v>0</v>
      </c>
      <c r="BJ151" s="18" t="s">
        <v>82</v>
      </c>
      <c r="BK151" s="228">
        <f>ROUND(I151*H151,2)</f>
        <v>0</v>
      </c>
      <c r="BL151" s="18" t="s">
        <v>350</v>
      </c>
      <c r="BM151" s="18" t="s">
        <v>815</v>
      </c>
    </row>
    <row r="152" spans="2:65" s="1" customFormat="1" ht="16.5" customHeight="1">
      <c r="B152" s="39"/>
      <c r="C152" s="217" t="s">
        <v>531</v>
      </c>
      <c r="D152" s="217" t="s">
        <v>223</v>
      </c>
      <c r="E152" s="218" t="s">
        <v>2292</v>
      </c>
      <c r="F152" s="219" t="s">
        <v>2293</v>
      </c>
      <c r="G152" s="220" t="s">
        <v>2233</v>
      </c>
      <c r="H152" s="221">
        <v>1</v>
      </c>
      <c r="I152" s="222"/>
      <c r="J152" s="223">
        <f>ROUND(I152*H152,2)</f>
        <v>0</v>
      </c>
      <c r="K152" s="219" t="s">
        <v>2196</v>
      </c>
      <c r="L152" s="44"/>
      <c r="M152" s="224" t="s">
        <v>21</v>
      </c>
      <c r="N152" s="225" t="s">
        <v>46</v>
      </c>
      <c r="O152" s="80"/>
      <c r="P152" s="226">
        <f>O152*H152</f>
        <v>0</v>
      </c>
      <c r="Q152" s="226">
        <v>0</v>
      </c>
      <c r="R152" s="226">
        <f>Q152*H152</f>
        <v>0</v>
      </c>
      <c r="S152" s="226">
        <v>0</v>
      </c>
      <c r="T152" s="227">
        <f>S152*H152</f>
        <v>0</v>
      </c>
      <c r="AR152" s="18" t="s">
        <v>350</v>
      </c>
      <c r="AT152" s="18" t="s">
        <v>223</v>
      </c>
      <c r="AU152" s="18" t="s">
        <v>82</v>
      </c>
      <c r="AY152" s="18" t="s">
        <v>221</v>
      </c>
      <c r="BE152" s="228">
        <f>IF(N152="základní",J152,0)</f>
        <v>0</v>
      </c>
      <c r="BF152" s="228">
        <f>IF(N152="snížená",J152,0)</f>
        <v>0</v>
      </c>
      <c r="BG152" s="228">
        <f>IF(N152="zákl. přenesená",J152,0)</f>
        <v>0</v>
      </c>
      <c r="BH152" s="228">
        <f>IF(N152="sníž. přenesená",J152,0)</f>
        <v>0</v>
      </c>
      <c r="BI152" s="228">
        <f>IF(N152="nulová",J152,0)</f>
        <v>0</v>
      </c>
      <c r="BJ152" s="18" t="s">
        <v>82</v>
      </c>
      <c r="BK152" s="228">
        <f>ROUND(I152*H152,2)</f>
        <v>0</v>
      </c>
      <c r="BL152" s="18" t="s">
        <v>350</v>
      </c>
      <c r="BM152" s="18" t="s">
        <v>829</v>
      </c>
    </row>
    <row r="153" spans="2:65" s="1" customFormat="1" ht="16.5" customHeight="1">
      <c r="B153" s="39"/>
      <c r="C153" s="217" t="s">
        <v>535</v>
      </c>
      <c r="D153" s="217" t="s">
        <v>223</v>
      </c>
      <c r="E153" s="218" t="s">
        <v>2294</v>
      </c>
      <c r="F153" s="219" t="s">
        <v>2295</v>
      </c>
      <c r="G153" s="220" t="s">
        <v>2233</v>
      </c>
      <c r="H153" s="221">
        <v>1</v>
      </c>
      <c r="I153" s="222"/>
      <c r="J153" s="223">
        <f>ROUND(I153*H153,2)</f>
        <v>0</v>
      </c>
      <c r="K153" s="219" t="s">
        <v>2196</v>
      </c>
      <c r="L153" s="44"/>
      <c r="M153" s="224" t="s">
        <v>21</v>
      </c>
      <c r="N153" s="225" t="s">
        <v>46</v>
      </c>
      <c r="O153" s="80"/>
      <c r="P153" s="226">
        <f>O153*H153</f>
        <v>0</v>
      </c>
      <c r="Q153" s="226">
        <v>0</v>
      </c>
      <c r="R153" s="226">
        <f>Q153*H153</f>
        <v>0</v>
      </c>
      <c r="S153" s="226">
        <v>0</v>
      </c>
      <c r="T153" s="227">
        <f>S153*H153</f>
        <v>0</v>
      </c>
      <c r="AR153" s="18" t="s">
        <v>350</v>
      </c>
      <c r="AT153" s="18" t="s">
        <v>223</v>
      </c>
      <c r="AU153" s="18" t="s">
        <v>82</v>
      </c>
      <c r="AY153" s="18" t="s">
        <v>221</v>
      </c>
      <c r="BE153" s="228">
        <f>IF(N153="základní",J153,0)</f>
        <v>0</v>
      </c>
      <c r="BF153" s="228">
        <f>IF(N153="snížená",J153,0)</f>
        <v>0</v>
      </c>
      <c r="BG153" s="228">
        <f>IF(N153="zákl. přenesená",J153,0)</f>
        <v>0</v>
      </c>
      <c r="BH153" s="228">
        <f>IF(N153="sníž. přenesená",J153,0)</f>
        <v>0</v>
      </c>
      <c r="BI153" s="228">
        <f>IF(N153="nulová",J153,0)</f>
        <v>0</v>
      </c>
      <c r="BJ153" s="18" t="s">
        <v>82</v>
      </c>
      <c r="BK153" s="228">
        <f>ROUND(I153*H153,2)</f>
        <v>0</v>
      </c>
      <c r="BL153" s="18" t="s">
        <v>350</v>
      </c>
      <c r="BM153" s="18" t="s">
        <v>842</v>
      </c>
    </row>
    <row r="154" spans="2:65" s="1" customFormat="1" ht="16.5" customHeight="1">
      <c r="B154" s="39"/>
      <c r="C154" s="217" t="s">
        <v>539</v>
      </c>
      <c r="D154" s="217" t="s">
        <v>223</v>
      </c>
      <c r="E154" s="218" t="s">
        <v>2296</v>
      </c>
      <c r="F154" s="219" t="s">
        <v>2297</v>
      </c>
      <c r="G154" s="220" t="s">
        <v>2233</v>
      </c>
      <c r="H154" s="221">
        <v>1</v>
      </c>
      <c r="I154" s="222"/>
      <c r="J154" s="223">
        <f>ROUND(I154*H154,2)</f>
        <v>0</v>
      </c>
      <c r="K154" s="219" t="s">
        <v>2196</v>
      </c>
      <c r="L154" s="44"/>
      <c r="M154" s="224" t="s">
        <v>21</v>
      </c>
      <c r="N154" s="225" t="s">
        <v>46</v>
      </c>
      <c r="O154" s="80"/>
      <c r="P154" s="226">
        <f>O154*H154</f>
        <v>0</v>
      </c>
      <c r="Q154" s="226">
        <v>0</v>
      </c>
      <c r="R154" s="226">
        <f>Q154*H154</f>
        <v>0</v>
      </c>
      <c r="S154" s="226">
        <v>0</v>
      </c>
      <c r="T154" s="227">
        <f>S154*H154</f>
        <v>0</v>
      </c>
      <c r="AR154" s="18" t="s">
        <v>350</v>
      </c>
      <c r="AT154" s="18" t="s">
        <v>223</v>
      </c>
      <c r="AU154" s="18" t="s">
        <v>82</v>
      </c>
      <c r="AY154" s="18" t="s">
        <v>221</v>
      </c>
      <c r="BE154" s="228">
        <f>IF(N154="základní",J154,0)</f>
        <v>0</v>
      </c>
      <c r="BF154" s="228">
        <f>IF(N154="snížená",J154,0)</f>
        <v>0</v>
      </c>
      <c r="BG154" s="228">
        <f>IF(N154="zákl. přenesená",J154,0)</f>
        <v>0</v>
      </c>
      <c r="BH154" s="228">
        <f>IF(N154="sníž. přenesená",J154,0)</f>
        <v>0</v>
      </c>
      <c r="BI154" s="228">
        <f>IF(N154="nulová",J154,0)</f>
        <v>0</v>
      </c>
      <c r="BJ154" s="18" t="s">
        <v>82</v>
      </c>
      <c r="BK154" s="228">
        <f>ROUND(I154*H154,2)</f>
        <v>0</v>
      </c>
      <c r="BL154" s="18" t="s">
        <v>350</v>
      </c>
      <c r="BM154" s="18" t="s">
        <v>853</v>
      </c>
    </row>
    <row r="155" spans="2:47" s="1" customFormat="1" ht="12">
      <c r="B155" s="39"/>
      <c r="C155" s="40"/>
      <c r="D155" s="229" t="s">
        <v>2298</v>
      </c>
      <c r="E155" s="40"/>
      <c r="F155" s="230" t="s">
        <v>2299</v>
      </c>
      <c r="G155" s="40"/>
      <c r="H155" s="40"/>
      <c r="I155" s="144"/>
      <c r="J155" s="40"/>
      <c r="K155" s="40"/>
      <c r="L155" s="44"/>
      <c r="M155" s="231"/>
      <c r="N155" s="80"/>
      <c r="O155" s="80"/>
      <c r="P155" s="80"/>
      <c r="Q155" s="80"/>
      <c r="R155" s="80"/>
      <c r="S155" s="80"/>
      <c r="T155" s="81"/>
      <c r="AT155" s="18" t="s">
        <v>2298</v>
      </c>
      <c r="AU155" s="18" t="s">
        <v>82</v>
      </c>
    </row>
    <row r="156" spans="2:65" s="1" customFormat="1" ht="16.5" customHeight="1">
      <c r="B156" s="39"/>
      <c r="C156" s="217" t="s">
        <v>559</v>
      </c>
      <c r="D156" s="217" t="s">
        <v>223</v>
      </c>
      <c r="E156" s="218" t="s">
        <v>2300</v>
      </c>
      <c r="F156" s="219" t="s">
        <v>2301</v>
      </c>
      <c r="G156" s="220" t="s">
        <v>2233</v>
      </c>
      <c r="H156" s="221">
        <v>1</v>
      </c>
      <c r="I156" s="222"/>
      <c r="J156" s="223">
        <f>ROUND(I156*H156,2)</f>
        <v>0</v>
      </c>
      <c r="K156" s="219" t="s">
        <v>2196</v>
      </c>
      <c r="L156" s="44"/>
      <c r="M156" s="224" t="s">
        <v>21</v>
      </c>
      <c r="N156" s="225" t="s">
        <v>46</v>
      </c>
      <c r="O156" s="80"/>
      <c r="P156" s="226">
        <f>O156*H156</f>
        <v>0</v>
      </c>
      <c r="Q156" s="226">
        <v>0</v>
      </c>
      <c r="R156" s="226">
        <f>Q156*H156</f>
        <v>0</v>
      </c>
      <c r="S156" s="226">
        <v>0</v>
      </c>
      <c r="T156" s="227">
        <f>S156*H156</f>
        <v>0</v>
      </c>
      <c r="AR156" s="18" t="s">
        <v>350</v>
      </c>
      <c r="AT156" s="18" t="s">
        <v>223</v>
      </c>
      <c r="AU156" s="18" t="s">
        <v>82</v>
      </c>
      <c r="AY156" s="18" t="s">
        <v>221</v>
      </c>
      <c r="BE156" s="228">
        <f>IF(N156="základní",J156,0)</f>
        <v>0</v>
      </c>
      <c r="BF156" s="228">
        <f>IF(N156="snížená",J156,0)</f>
        <v>0</v>
      </c>
      <c r="BG156" s="228">
        <f>IF(N156="zákl. přenesená",J156,0)</f>
        <v>0</v>
      </c>
      <c r="BH156" s="228">
        <f>IF(N156="sníž. přenesená",J156,0)</f>
        <v>0</v>
      </c>
      <c r="BI156" s="228">
        <f>IF(N156="nulová",J156,0)</f>
        <v>0</v>
      </c>
      <c r="BJ156" s="18" t="s">
        <v>82</v>
      </c>
      <c r="BK156" s="228">
        <f>ROUND(I156*H156,2)</f>
        <v>0</v>
      </c>
      <c r="BL156" s="18" t="s">
        <v>350</v>
      </c>
      <c r="BM156" s="18" t="s">
        <v>862</v>
      </c>
    </row>
    <row r="157" spans="2:47" s="1" customFormat="1" ht="12">
      <c r="B157" s="39"/>
      <c r="C157" s="40"/>
      <c r="D157" s="229" t="s">
        <v>2298</v>
      </c>
      <c r="E157" s="40"/>
      <c r="F157" s="230" t="s">
        <v>2299</v>
      </c>
      <c r="G157" s="40"/>
      <c r="H157" s="40"/>
      <c r="I157" s="144"/>
      <c r="J157" s="40"/>
      <c r="K157" s="40"/>
      <c r="L157" s="44"/>
      <c r="M157" s="231"/>
      <c r="N157" s="80"/>
      <c r="O157" s="80"/>
      <c r="P157" s="80"/>
      <c r="Q157" s="80"/>
      <c r="R157" s="80"/>
      <c r="S157" s="80"/>
      <c r="T157" s="81"/>
      <c r="AT157" s="18" t="s">
        <v>2298</v>
      </c>
      <c r="AU157" s="18" t="s">
        <v>82</v>
      </c>
    </row>
    <row r="158" spans="2:65" s="1" customFormat="1" ht="16.5" customHeight="1">
      <c r="B158" s="39"/>
      <c r="C158" s="217" t="s">
        <v>563</v>
      </c>
      <c r="D158" s="217" t="s">
        <v>223</v>
      </c>
      <c r="E158" s="218" t="s">
        <v>2302</v>
      </c>
      <c r="F158" s="219" t="s">
        <v>2303</v>
      </c>
      <c r="G158" s="220" t="s">
        <v>2233</v>
      </c>
      <c r="H158" s="221">
        <v>35</v>
      </c>
      <c r="I158" s="222"/>
      <c r="J158" s="223">
        <f>ROUND(I158*H158,2)</f>
        <v>0</v>
      </c>
      <c r="K158" s="219" t="s">
        <v>2196</v>
      </c>
      <c r="L158" s="44"/>
      <c r="M158" s="224" t="s">
        <v>21</v>
      </c>
      <c r="N158" s="225" t="s">
        <v>46</v>
      </c>
      <c r="O158" s="80"/>
      <c r="P158" s="226">
        <f>O158*H158</f>
        <v>0</v>
      </c>
      <c r="Q158" s="226">
        <v>0</v>
      </c>
      <c r="R158" s="226">
        <f>Q158*H158</f>
        <v>0</v>
      </c>
      <c r="S158" s="226">
        <v>0</v>
      </c>
      <c r="T158" s="227">
        <f>S158*H158</f>
        <v>0</v>
      </c>
      <c r="AR158" s="18" t="s">
        <v>350</v>
      </c>
      <c r="AT158" s="18" t="s">
        <v>223</v>
      </c>
      <c r="AU158" s="18" t="s">
        <v>82</v>
      </c>
      <c r="AY158" s="18" t="s">
        <v>221</v>
      </c>
      <c r="BE158" s="228">
        <f>IF(N158="základní",J158,0)</f>
        <v>0</v>
      </c>
      <c r="BF158" s="228">
        <f>IF(N158="snížená",J158,0)</f>
        <v>0</v>
      </c>
      <c r="BG158" s="228">
        <f>IF(N158="zákl. přenesená",J158,0)</f>
        <v>0</v>
      </c>
      <c r="BH158" s="228">
        <f>IF(N158="sníž. přenesená",J158,0)</f>
        <v>0</v>
      </c>
      <c r="BI158" s="228">
        <f>IF(N158="nulová",J158,0)</f>
        <v>0</v>
      </c>
      <c r="BJ158" s="18" t="s">
        <v>82</v>
      </c>
      <c r="BK158" s="228">
        <f>ROUND(I158*H158,2)</f>
        <v>0</v>
      </c>
      <c r="BL158" s="18" t="s">
        <v>350</v>
      </c>
      <c r="BM158" s="18" t="s">
        <v>875</v>
      </c>
    </row>
    <row r="159" spans="2:65" s="1" customFormat="1" ht="22.5" customHeight="1">
      <c r="B159" s="39"/>
      <c r="C159" s="217" t="s">
        <v>572</v>
      </c>
      <c r="D159" s="217" t="s">
        <v>223</v>
      </c>
      <c r="E159" s="218" t="s">
        <v>2304</v>
      </c>
      <c r="F159" s="219" t="s">
        <v>2305</v>
      </c>
      <c r="G159" s="220" t="s">
        <v>421</v>
      </c>
      <c r="H159" s="221">
        <v>1</v>
      </c>
      <c r="I159" s="222"/>
      <c r="J159" s="223">
        <f>ROUND(I159*H159,2)</f>
        <v>0</v>
      </c>
      <c r="K159" s="219" t="s">
        <v>2196</v>
      </c>
      <c r="L159" s="44"/>
      <c r="M159" s="224" t="s">
        <v>21</v>
      </c>
      <c r="N159" s="225" t="s">
        <v>46</v>
      </c>
      <c r="O159" s="80"/>
      <c r="P159" s="226">
        <f>O159*H159</f>
        <v>0</v>
      </c>
      <c r="Q159" s="226">
        <v>0</v>
      </c>
      <c r="R159" s="226">
        <f>Q159*H159</f>
        <v>0</v>
      </c>
      <c r="S159" s="226">
        <v>0</v>
      </c>
      <c r="T159" s="227">
        <f>S159*H159</f>
        <v>0</v>
      </c>
      <c r="AR159" s="18" t="s">
        <v>350</v>
      </c>
      <c r="AT159" s="18" t="s">
        <v>223</v>
      </c>
      <c r="AU159" s="18" t="s">
        <v>82</v>
      </c>
      <c r="AY159" s="18" t="s">
        <v>221</v>
      </c>
      <c r="BE159" s="228">
        <f>IF(N159="základní",J159,0)</f>
        <v>0</v>
      </c>
      <c r="BF159" s="228">
        <f>IF(N159="snížená",J159,0)</f>
        <v>0</v>
      </c>
      <c r="BG159" s="228">
        <f>IF(N159="zákl. přenesená",J159,0)</f>
        <v>0</v>
      </c>
      <c r="BH159" s="228">
        <f>IF(N159="sníž. přenesená",J159,0)</f>
        <v>0</v>
      </c>
      <c r="BI159" s="228">
        <f>IF(N159="nulová",J159,0)</f>
        <v>0</v>
      </c>
      <c r="BJ159" s="18" t="s">
        <v>82</v>
      </c>
      <c r="BK159" s="228">
        <f>ROUND(I159*H159,2)</f>
        <v>0</v>
      </c>
      <c r="BL159" s="18" t="s">
        <v>350</v>
      </c>
      <c r="BM159" s="18" t="s">
        <v>885</v>
      </c>
    </row>
    <row r="160" spans="2:65" s="1" customFormat="1" ht="22.5" customHeight="1">
      <c r="B160" s="39"/>
      <c r="C160" s="217" t="s">
        <v>584</v>
      </c>
      <c r="D160" s="217" t="s">
        <v>223</v>
      </c>
      <c r="E160" s="218" t="s">
        <v>2306</v>
      </c>
      <c r="F160" s="219" t="s">
        <v>2307</v>
      </c>
      <c r="G160" s="220" t="s">
        <v>421</v>
      </c>
      <c r="H160" s="221">
        <v>8</v>
      </c>
      <c r="I160" s="222"/>
      <c r="J160" s="223">
        <f>ROUND(I160*H160,2)</f>
        <v>0</v>
      </c>
      <c r="K160" s="219" t="s">
        <v>2196</v>
      </c>
      <c r="L160" s="44"/>
      <c r="M160" s="224" t="s">
        <v>21</v>
      </c>
      <c r="N160" s="225" t="s">
        <v>46</v>
      </c>
      <c r="O160" s="80"/>
      <c r="P160" s="226">
        <f>O160*H160</f>
        <v>0</v>
      </c>
      <c r="Q160" s="226">
        <v>0</v>
      </c>
      <c r="R160" s="226">
        <f>Q160*H160</f>
        <v>0</v>
      </c>
      <c r="S160" s="226">
        <v>0</v>
      </c>
      <c r="T160" s="227">
        <f>S160*H160</f>
        <v>0</v>
      </c>
      <c r="AR160" s="18" t="s">
        <v>350</v>
      </c>
      <c r="AT160" s="18" t="s">
        <v>223</v>
      </c>
      <c r="AU160" s="18" t="s">
        <v>82</v>
      </c>
      <c r="AY160" s="18" t="s">
        <v>221</v>
      </c>
      <c r="BE160" s="228">
        <f>IF(N160="základní",J160,0)</f>
        <v>0</v>
      </c>
      <c r="BF160" s="228">
        <f>IF(N160="snížená",J160,0)</f>
        <v>0</v>
      </c>
      <c r="BG160" s="228">
        <f>IF(N160="zákl. přenesená",J160,0)</f>
        <v>0</v>
      </c>
      <c r="BH160" s="228">
        <f>IF(N160="sníž. přenesená",J160,0)</f>
        <v>0</v>
      </c>
      <c r="BI160" s="228">
        <f>IF(N160="nulová",J160,0)</f>
        <v>0</v>
      </c>
      <c r="BJ160" s="18" t="s">
        <v>82</v>
      </c>
      <c r="BK160" s="228">
        <f>ROUND(I160*H160,2)</f>
        <v>0</v>
      </c>
      <c r="BL160" s="18" t="s">
        <v>350</v>
      </c>
      <c r="BM160" s="18" t="s">
        <v>900</v>
      </c>
    </row>
    <row r="161" spans="2:65" s="1" customFormat="1" ht="16.5" customHeight="1">
      <c r="B161" s="39"/>
      <c r="C161" s="217" t="s">
        <v>588</v>
      </c>
      <c r="D161" s="217" t="s">
        <v>223</v>
      </c>
      <c r="E161" s="218" t="s">
        <v>2308</v>
      </c>
      <c r="F161" s="219" t="s">
        <v>2309</v>
      </c>
      <c r="G161" s="220" t="s">
        <v>421</v>
      </c>
      <c r="H161" s="221">
        <v>4</v>
      </c>
      <c r="I161" s="222"/>
      <c r="J161" s="223">
        <f>ROUND(I161*H161,2)</f>
        <v>0</v>
      </c>
      <c r="K161" s="219" t="s">
        <v>2196</v>
      </c>
      <c r="L161" s="44"/>
      <c r="M161" s="224" t="s">
        <v>21</v>
      </c>
      <c r="N161" s="225" t="s">
        <v>46</v>
      </c>
      <c r="O161" s="80"/>
      <c r="P161" s="226">
        <f>O161*H161</f>
        <v>0</v>
      </c>
      <c r="Q161" s="226">
        <v>0</v>
      </c>
      <c r="R161" s="226">
        <f>Q161*H161</f>
        <v>0</v>
      </c>
      <c r="S161" s="226">
        <v>0</v>
      </c>
      <c r="T161" s="227">
        <f>S161*H161</f>
        <v>0</v>
      </c>
      <c r="AR161" s="18" t="s">
        <v>350</v>
      </c>
      <c r="AT161" s="18" t="s">
        <v>223</v>
      </c>
      <c r="AU161" s="18" t="s">
        <v>82</v>
      </c>
      <c r="AY161" s="18" t="s">
        <v>221</v>
      </c>
      <c r="BE161" s="228">
        <f>IF(N161="základní",J161,0)</f>
        <v>0</v>
      </c>
      <c r="BF161" s="228">
        <f>IF(N161="snížená",J161,0)</f>
        <v>0</v>
      </c>
      <c r="BG161" s="228">
        <f>IF(N161="zákl. přenesená",J161,0)</f>
        <v>0</v>
      </c>
      <c r="BH161" s="228">
        <f>IF(N161="sníž. přenesená",J161,0)</f>
        <v>0</v>
      </c>
      <c r="BI161" s="228">
        <f>IF(N161="nulová",J161,0)</f>
        <v>0</v>
      </c>
      <c r="BJ161" s="18" t="s">
        <v>82</v>
      </c>
      <c r="BK161" s="228">
        <f>ROUND(I161*H161,2)</f>
        <v>0</v>
      </c>
      <c r="BL161" s="18" t="s">
        <v>350</v>
      </c>
      <c r="BM161" s="18" t="s">
        <v>694</v>
      </c>
    </row>
    <row r="162" spans="2:65" s="1" customFormat="1" ht="16.5" customHeight="1">
      <c r="B162" s="39"/>
      <c r="C162" s="217" t="s">
        <v>597</v>
      </c>
      <c r="D162" s="217" t="s">
        <v>223</v>
      </c>
      <c r="E162" s="218" t="s">
        <v>2310</v>
      </c>
      <c r="F162" s="219" t="s">
        <v>2311</v>
      </c>
      <c r="G162" s="220" t="s">
        <v>421</v>
      </c>
      <c r="H162" s="221">
        <v>1</v>
      </c>
      <c r="I162" s="222"/>
      <c r="J162" s="223">
        <f>ROUND(I162*H162,2)</f>
        <v>0</v>
      </c>
      <c r="K162" s="219" t="s">
        <v>2196</v>
      </c>
      <c r="L162" s="44"/>
      <c r="M162" s="224" t="s">
        <v>21</v>
      </c>
      <c r="N162" s="225" t="s">
        <v>46</v>
      </c>
      <c r="O162" s="80"/>
      <c r="P162" s="226">
        <f>O162*H162</f>
        <v>0</v>
      </c>
      <c r="Q162" s="226">
        <v>0</v>
      </c>
      <c r="R162" s="226">
        <f>Q162*H162</f>
        <v>0</v>
      </c>
      <c r="S162" s="226">
        <v>0</v>
      </c>
      <c r="T162" s="227">
        <f>S162*H162</f>
        <v>0</v>
      </c>
      <c r="AR162" s="18" t="s">
        <v>350</v>
      </c>
      <c r="AT162" s="18" t="s">
        <v>223</v>
      </c>
      <c r="AU162" s="18" t="s">
        <v>82</v>
      </c>
      <c r="AY162" s="18" t="s">
        <v>221</v>
      </c>
      <c r="BE162" s="228">
        <f>IF(N162="základní",J162,0)</f>
        <v>0</v>
      </c>
      <c r="BF162" s="228">
        <f>IF(N162="snížená",J162,0)</f>
        <v>0</v>
      </c>
      <c r="BG162" s="228">
        <f>IF(N162="zákl. přenesená",J162,0)</f>
        <v>0</v>
      </c>
      <c r="BH162" s="228">
        <f>IF(N162="sníž. přenesená",J162,0)</f>
        <v>0</v>
      </c>
      <c r="BI162" s="228">
        <f>IF(N162="nulová",J162,0)</f>
        <v>0</v>
      </c>
      <c r="BJ162" s="18" t="s">
        <v>82</v>
      </c>
      <c r="BK162" s="228">
        <f>ROUND(I162*H162,2)</f>
        <v>0</v>
      </c>
      <c r="BL162" s="18" t="s">
        <v>350</v>
      </c>
      <c r="BM162" s="18" t="s">
        <v>920</v>
      </c>
    </row>
    <row r="163" spans="2:65" s="1" customFormat="1" ht="16.5" customHeight="1">
      <c r="B163" s="39"/>
      <c r="C163" s="217" t="s">
        <v>608</v>
      </c>
      <c r="D163" s="217" t="s">
        <v>223</v>
      </c>
      <c r="E163" s="218" t="s">
        <v>2312</v>
      </c>
      <c r="F163" s="219" t="s">
        <v>2313</v>
      </c>
      <c r="G163" s="220" t="s">
        <v>421</v>
      </c>
      <c r="H163" s="221">
        <v>2</v>
      </c>
      <c r="I163" s="222"/>
      <c r="J163" s="223">
        <f>ROUND(I163*H163,2)</f>
        <v>0</v>
      </c>
      <c r="K163" s="219" t="s">
        <v>2196</v>
      </c>
      <c r="L163" s="44"/>
      <c r="M163" s="224" t="s">
        <v>21</v>
      </c>
      <c r="N163" s="225" t="s">
        <v>46</v>
      </c>
      <c r="O163" s="80"/>
      <c r="P163" s="226">
        <f>O163*H163</f>
        <v>0</v>
      </c>
      <c r="Q163" s="226">
        <v>0</v>
      </c>
      <c r="R163" s="226">
        <f>Q163*H163</f>
        <v>0</v>
      </c>
      <c r="S163" s="226">
        <v>0</v>
      </c>
      <c r="T163" s="227">
        <f>S163*H163</f>
        <v>0</v>
      </c>
      <c r="AR163" s="18" t="s">
        <v>350</v>
      </c>
      <c r="AT163" s="18" t="s">
        <v>223</v>
      </c>
      <c r="AU163" s="18" t="s">
        <v>82</v>
      </c>
      <c r="AY163" s="18" t="s">
        <v>221</v>
      </c>
      <c r="BE163" s="228">
        <f>IF(N163="základní",J163,0)</f>
        <v>0</v>
      </c>
      <c r="BF163" s="228">
        <f>IF(N163="snížená",J163,0)</f>
        <v>0</v>
      </c>
      <c r="BG163" s="228">
        <f>IF(N163="zákl. přenesená",J163,0)</f>
        <v>0</v>
      </c>
      <c r="BH163" s="228">
        <f>IF(N163="sníž. přenesená",J163,0)</f>
        <v>0</v>
      </c>
      <c r="BI163" s="228">
        <f>IF(N163="nulová",J163,0)</f>
        <v>0</v>
      </c>
      <c r="BJ163" s="18" t="s">
        <v>82</v>
      </c>
      <c r="BK163" s="228">
        <f>ROUND(I163*H163,2)</f>
        <v>0</v>
      </c>
      <c r="BL163" s="18" t="s">
        <v>350</v>
      </c>
      <c r="BM163" s="18" t="s">
        <v>935</v>
      </c>
    </row>
    <row r="164" spans="2:65" s="1" customFormat="1" ht="22.5" customHeight="1">
      <c r="B164" s="39"/>
      <c r="C164" s="217" t="s">
        <v>615</v>
      </c>
      <c r="D164" s="217" t="s">
        <v>223</v>
      </c>
      <c r="E164" s="218" t="s">
        <v>2314</v>
      </c>
      <c r="F164" s="219" t="s">
        <v>2315</v>
      </c>
      <c r="G164" s="220" t="s">
        <v>421</v>
      </c>
      <c r="H164" s="221">
        <v>2</v>
      </c>
      <c r="I164" s="222"/>
      <c r="J164" s="223">
        <f>ROUND(I164*H164,2)</f>
        <v>0</v>
      </c>
      <c r="K164" s="219" t="s">
        <v>2196</v>
      </c>
      <c r="L164" s="44"/>
      <c r="M164" s="224" t="s">
        <v>21</v>
      </c>
      <c r="N164" s="225" t="s">
        <v>46</v>
      </c>
      <c r="O164" s="80"/>
      <c r="P164" s="226">
        <f>O164*H164</f>
        <v>0</v>
      </c>
      <c r="Q164" s="226">
        <v>0</v>
      </c>
      <c r="R164" s="226">
        <f>Q164*H164</f>
        <v>0</v>
      </c>
      <c r="S164" s="226">
        <v>0</v>
      </c>
      <c r="T164" s="227">
        <f>S164*H164</f>
        <v>0</v>
      </c>
      <c r="AR164" s="18" t="s">
        <v>350</v>
      </c>
      <c r="AT164" s="18" t="s">
        <v>223</v>
      </c>
      <c r="AU164" s="18" t="s">
        <v>82</v>
      </c>
      <c r="AY164" s="18" t="s">
        <v>221</v>
      </c>
      <c r="BE164" s="228">
        <f>IF(N164="základní",J164,0)</f>
        <v>0</v>
      </c>
      <c r="BF164" s="228">
        <f>IF(N164="snížená",J164,0)</f>
        <v>0</v>
      </c>
      <c r="BG164" s="228">
        <f>IF(N164="zákl. přenesená",J164,0)</f>
        <v>0</v>
      </c>
      <c r="BH164" s="228">
        <f>IF(N164="sníž. přenesená",J164,0)</f>
        <v>0</v>
      </c>
      <c r="BI164" s="228">
        <f>IF(N164="nulová",J164,0)</f>
        <v>0</v>
      </c>
      <c r="BJ164" s="18" t="s">
        <v>82</v>
      </c>
      <c r="BK164" s="228">
        <f>ROUND(I164*H164,2)</f>
        <v>0</v>
      </c>
      <c r="BL164" s="18" t="s">
        <v>350</v>
      </c>
      <c r="BM164" s="18" t="s">
        <v>950</v>
      </c>
    </row>
    <row r="165" spans="2:47" s="1" customFormat="1" ht="12">
      <c r="B165" s="39"/>
      <c r="C165" s="40"/>
      <c r="D165" s="229" t="s">
        <v>2298</v>
      </c>
      <c r="E165" s="40"/>
      <c r="F165" s="230" t="s">
        <v>2316</v>
      </c>
      <c r="G165" s="40"/>
      <c r="H165" s="40"/>
      <c r="I165" s="144"/>
      <c r="J165" s="40"/>
      <c r="K165" s="40"/>
      <c r="L165" s="44"/>
      <c r="M165" s="231"/>
      <c r="N165" s="80"/>
      <c r="O165" s="80"/>
      <c r="P165" s="80"/>
      <c r="Q165" s="80"/>
      <c r="R165" s="80"/>
      <c r="S165" s="80"/>
      <c r="T165" s="81"/>
      <c r="AT165" s="18" t="s">
        <v>2298</v>
      </c>
      <c r="AU165" s="18" t="s">
        <v>82</v>
      </c>
    </row>
    <row r="166" spans="2:65" s="1" customFormat="1" ht="16.5" customHeight="1">
      <c r="B166" s="39"/>
      <c r="C166" s="217" t="s">
        <v>620</v>
      </c>
      <c r="D166" s="217" t="s">
        <v>223</v>
      </c>
      <c r="E166" s="218" t="s">
        <v>2317</v>
      </c>
      <c r="F166" s="219" t="s">
        <v>2318</v>
      </c>
      <c r="G166" s="220" t="s">
        <v>421</v>
      </c>
      <c r="H166" s="221">
        <v>12</v>
      </c>
      <c r="I166" s="222"/>
      <c r="J166" s="223">
        <f>ROUND(I166*H166,2)</f>
        <v>0</v>
      </c>
      <c r="K166" s="219" t="s">
        <v>2196</v>
      </c>
      <c r="L166" s="44"/>
      <c r="M166" s="224" t="s">
        <v>21</v>
      </c>
      <c r="N166" s="225" t="s">
        <v>46</v>
      </c>
      <c r="O166" s="80"/>
      <c r="P166" s="226">
        <f>O166*H166</f>
        <v>0</v>
      </c>
      <c r="Q166" s="226">
        <v>0</v>
      </c>
      <c r="R166" s="226">
        <f>Q166*H166</f>
        <v>0</v>
      </c>
      <c r="S166" s="226">
        <v>0</v>
      </c>
      <c r="T166" s="227">
        <f>S166*H166</f>
        <v>0</v>
      </c>
      <c r="AR166" s="18" t="s">
        <v>350</v>
      </c>
      <c r="AT166" s="18" t="s">
        <v>223</v>
      </c>
      <c r="AU166" s="18" t="s">
        <v>82</v>
      </c>
      <c r="AY166" s="18" t="s">
        <v>221</v>
      </c>
      <c r="BE166" s="228">
        <f>IF(N166="základní",J166,0)</f>
        <v>0</v>
      </c>
      <c r="BF166" s="228">
        <f>IF(N166="snížená",J166,0)</f>
        <v>0</v>
      </c>
      <c r="BG166" s="228">
        <f>IF(N166="zákl. přenesená",J166,0)</f>
        <v>0</v>
      </c>
      <c r="BH166" s="228">
        <f>IF(N166="sníž. přenesená",J166,0)</f>
        <v>0</v>
      </c>
      <c r="BI166" s="228">
        <f>IF(N166="nulová",J166,0)</f>
        <v>0</v>
      </c>
      <c r="BJ166" s="18" t="s">
        <v>82</v>
      </c>
      <c r="BK166" s="228">
        <f>ROUND(I166*H166,2)</f>
        <v>0</v>
      </c>
      <c r="BL166" s="18" t="s">
        <v>350</v>
      </c>
      <c r="BM166" s="18" t="s">
        <v>961</v>
      </c>
    </row>
    <row r="167" spans="2:65" s="1" customFormat="1" ht="16.5" customHeight="1">
      <c r="B167" s="39"/>
      <c r="C167" s="217" t="s">
        <v>628</v>
      </c>
      <c r="D167" s="217" t="s">
        <v>223</v>
      </c>
      <c r="E167" s="218" t="s">
        <v>2319</v>
      </c>
      <c r="F167" s="219" t="s">
        <v>2320</v>
      </c>
      <c r="G167" s="220" t="s">
        <v>421</v>
      </c>
      <c r="H167" s="221">
        <v>1</v>
      </c>
      <c r="I167" s="222"/>
      <c r="J167" s="223">
        <f>ROUND(I167*H167,2)</f>
        <v>0</v>
      </c>
      <c r="K167" s="219" t="s">
        <v>2234</v>
      </c>
      <c r="L167" s="44"/>
      <c r="M167" s="224" t="s">
        <v>21</v>
      </c>
      <c r="N167" s="225" t="s">
        <v>46</v>
      </c>
      <c r="O167" s="80"/>
      <c r="P167" s="226">
        <f>O167*H167</f>
        <v>0</v>
      </c>
      <c r="Q167" s="226">
        <v>0</v>
      </c>
      <c r="R167" s="226">
        <f>Q167*H167</f>
        <v>0</v>
      </c>
      <c r="S167" s="226">
        <v>0</v>
      </c>
      <c r="T167" s="227">
        <f>S167*H167</f>
        <v>0</v>
      </c>
      <c r="AR167" s="18" t="s">
        <v>350</v>
      </c>
      <c r="AT167" s="18" t="s">
        <v>223</v>
      </c>
      <c r="AU167" s="18" t="s">
        <v>82</v>
      </c>
      <c r="AY167" s="18" t="s">
        <v>221</v>
      </c>
      <c r="BE167" s="228">
        <f>IF(N167="základní",J167,0)</f>
        <v>0</v>
      </c>
      <c r="BF167" s="228">
        <f>IF(N167="snížená",J167,0)</f>
        <v>0</v>
      </c>
      <c r="BG167" s="228">
        <f>IF(N167="zákl. přenesená",J167,0)</f>
        <v>0</v>
      </c>
      <c r="BH167" s="228">
        <f>IF(N167="sníž. přenesená",J167,0)</f>
        <v>0</v>
      </c>
      <c r="BI167" s="228">
        <f>IF(N167="nulová",J167,0)</f>
        <v>0</v>
      </c>
      <c r="BJ167" s="18" t="s">
        <v>82</v>
      </c>
      <c r="BK167" s="228">
        <f>ROUND(I167*H167,2)</f>
        <v>0</v>
      </c>
      <c r="BL167" s="18" t="s">
        <v>350</v>
      </c>
      <c r="BM167" s="18" t="s">
        <v>972</v>
      </c>
    </row>
    <row r="168" spans="2:65" s="1" customFormat="1" ht="16.5" customHeight="1">
      <c r="B168" s="39"/>
      <c r="C168" s="217" t="s">
        <v>631</v>
      </c>
      <c r="D168" s="217" t="s">
        <v>223</v>
      </c>
      <c r="E168" s="218" t="s">
        <v>2321</v>
      </c>
      <c r="F168" s="219" t="s">
        <v>2322</v>
      </c>
      <c r="G168" s="220" t="s">
        <v>421</v>
      </c>
      <c r="H168" s="221">
        <v>2</v>
      </c>
      <c r="I168" s="222"/>
      <c r="J168" s="223">
        <f>ROUND(I168*H168,2)</f>
        <v>0</v>
      </c>
      <c r="K168" s="219" t="s">
        <v>2196</v>
      </c>
      <c r="L168" s="44"/>
      <c r="M168" s="224" t="s">
        <v>21</v>
      </c>
      <c r="N168" s="225" t="s">
        <v>46</v>
      </c>
      <c r="O168" s="80"/>
      <c r="P168" s="226">
        <f>O168*H168</f>
        <v>0</v>
      </c>
      <c r="Q168" s="226">
        <v>0</v>
      </c>
      <c r="R168" s="226">
        <f>Q168*H168</f>
        <v>0</v>
      </c>
      <c r="S168" s="226">
        <v>0</v>
      </c>
      <c r="T168" s="227">
        <f>S168*H168</f>
        <v>0</v>
      </c>
      <c r="AR168" s="18" t="s">
        <v>350</v>
      </c>
      <c r="AT168" s="18" t="s">
        <v>223</v>
      </c>
      <c r="AU168" s="18" t="s">
        <v>82</v>
      </c>
      <c r="AY168" s="18" t="s">
        <v>221</v>
      </c>
      <c r="BE168" s="228">
        <f>IF(N168="základní",J168,0)</f>
        <v>0</v>
      </c>
      <c r="BF168" s="228">
        <f>IF(N168="snížená",J168,0)</f>
        <v>0</v>
      </c>
      <c r="BG168" s="228">
        <f>IF(N168="zákl. přenesená",J168,0)</f>
        <v>0</v>
      </c>
      <c r="BH168" s="228">
        <f>IF(N168="sníž. přenesená",J168,0)</f>
        <v>0</v>
      </c>
      <c r="BI168" s="228">
        <f>IF(N168="nulová",J168,0)</f>
        <v>0</v>
      </c>
      <c r="BJ168" s="18" t="s">
        <v>82</v>
      </c>
      <c r="BK168" s="228">
        <f>ROUND(I168*H168,2)</f>
        <v>0</v>
      </c>
      <c r="BL168" s="18" t="s">
        <v>350</v>
      </c>
      <c r="BM168" s="18" t="s">
        <v>986</v>
      </c>
    </row>
    <row r="169" spans="2:65" s="1" customFormat="1" ht="16.5" customHeight="1">
      <c r="B169" s="39"/>
      <c r="C169" s="217" t="s">
        <v>638</v>
      </c>
      <c r="D169" s="217" t="s">
        <v>223</v>
      </c>
      <c r="E169" s="218" t="s">
        <v>2323</v>
      </c>
      <c r="F169" s="219" t="s">
        <v>2324</v>
      </c>
      <c r="G169" s="220" t="s">
        <v>421</v>
      </c>
      <c r="H169" s="221">
        <v>6</v>
      </c>
      <c r="I169" s="222"/>
      <c r="J169" s="223">
        <f>ROUND(I169*H169,2)</f>
        <v>0</v>
      </c>
      <c r="K169" s="219" t="s">
        <v>2196</v>
      </c>
      <c r="L169" s="44"/>
      <c r="M169" s="224" t="s">
        <v>21</v>
      </c>
      <c r="N169" s="225" t="s">
        <v>46</v>
      </c>
      <c r="O169" s="80"/>
      <c r="P169" s="226">
        <f>O169*H169</f>
        <v>0</v>
      </c>
      <c r="Q169" s="226">
        <v>0</v>
      </c>
      <c r="R169" s="226">
        <f>Q169*H169</f>
        <v>0</v>
      </c>
      <c r="S169" s="226">
        <v>0</v>
      </c>
      <c r="T169" s="227">
        <f>S169*H169</f>
        <v>0</v>
      </c>
      <c r="AR169" s="18" t="s">
        <v>350</v>
      </c>
      <c r="AT169" s="18" t="s">
        <v>223</v>
      </c>
      <c r="AU169" s="18" t="s">
        <v>82</v>
      </c>
      <c r="AY169" s="18" t="s">
        <v>221</v>
      </c>
      <c r="BE169" s="228">
        <f>IF(N169="základní",J169,0)</f>
        <v>0</v>
      </c>
      <c r="BF169" s="228">
        <f>IF(N169="snížená",J169,0)</f>
        <v>0</v>
      </c>
      <c r="BG169" s="228">
        <f>IF(N169="zákl. přenesená",J169,0)</f>
        <v>0</v>
      </c>
      <c r="BH169" s="228">
        <f>IF(N169="sníž. přenesená",J169,0)</f>
        <v>0</v>
      </c>
      <c r="BI169" s="228">
        <f>IF(N169="nulová",J169,0)</f>
        <v>0</v>
      </c>
      <c r="BJ169" s="18" t="s">
        <v>82</v>
      </c>
      <c r="BK169" s="228">
        <f>ROUND(I169*H169,2)</f>
        <v>0</v>
      </c>
      <c r="BL169" s="18" t="s">
        <v>350</v>
      </c>
      <c r="BM169" s="18" t="s">
        <v>997</v>
      </c>
    </row>
    <row r="170" spans="2:65" s="1" customFormat="1" ht="16.5" customHeight="1">
      <c r="B170" s="39"/>
      <c r="C170" s="217" t="s">
        <v>643</v>
      </c>
      <c r="D170" s="217" t="s">
        <v>223</v>
      </c>
      <c r="E170" s="218" t="s">
        <v>2325</v>
      </c>
      <c r="F170" s="219" t="s">
        <v>2326</v>
      </c>
      <c r="G170" s="220" t="s">
        <v>421</v>
      </c>
      <c r="H170" s="221">
        <v>6</v>
      </c>
      <c r="I170" s="222"/>
      <c r="J170" s="223">
        <f>ROUND(I170*H170,2)</f>
        <v>0</v>
      </c>
      <c r="K170" s="219" t="s">
        <v>2196</v>
      </c>
      <c r="L170" s="44"/>
      <c r="M170" s="224" t="s">
        <v>21</v>
      </c>
      <c r="N170" s="225" t="s">
        <v>46</v>
      </c>
      <c r="O170" s="80"/>
      <c r="P170" s="226">
        <f>O170*H170</f>
        <v>0</v>
      </c>
      <c r="Q170" s="226">
        <v>0</v>
      </c>
      <c r="R170" s="226">
        <f>Q170*H170</f>
        <v>0</v>
      </c>
      <c r="S170" s="226">
        <v>0</v>
      </c>
      <c r="T170" s="227">
        <f>S170*H170</f>
        <v>0</v>
      </c>
      <c r="AR170" s="18" t="s">
        <v>350</v>
      </c>
      <c r="AT170" s="18" t="s">
        <v>223</v>
      </c>
      <c r="AU170" s="18" t="s">
        <v>82</v>
      </c>
      <c r="AY170" s="18" t="s">
        <v>221</v>
      </c>
      <c r="BE170" s="228">
        <f>IF(N170="základní",J170,0)</f>
        <v>0</v>
      </c>
      <c r="BF170" s="228">
        <f>IF(N170="snížená",J170,0)</f>
        <v>0</v>
      </c>
      <c r="BG170" s="228">
        <f>IF(N170="zákl. přenesená",J170,0)</f>
        <v>0</v>
      </c>
      <c r="BH170" s="228">
        <f>IF(N170="sníž. přenesená",J170,0)</f>
        <v>0</v>
      </c>
      <c r="BI170" s="228">
        <f>IF(N170="nulová",J170,0)</f>
        <v>0</v>
      </c>
      <c r="BJ170" s="18" t="s">
        <v>82</v>
      </c>
      <c r="BK170" s="228">
        <f>ROUND(I170*H170,2)</f>
        <v>0</v>
      </c>
      <c r="BL170" s="18" t="s">
        <v>350</v>
      </c>
      <c r="BM170" s="18" t="s">
        <v>1009</v>
      </c>
    </row>
    <row r="171" spans="2:65" s="1" customFormat="1" ht="16.5" customHeight="1">
      <c r="B171" s="39"/>
      <c r="C171" s="217" t="s">
        <v>648</v>
      </c>
      <c r="D171" s="217" t="s">
        <v>223</v>
      </c>
      <c r="E171" s="218" t="s">
        <v>2327</v>
      </c>
      <c r="F171" s="219" t="s">
        <v>2328</v>
      </c>
      <c r="G171" s="220" t="s">
        <v>421</v>
      </c>
      <c r="H171" s="221">
        <v>2</v>
      </c>
      <c r="I171" s="222"/>
      <c r="J171" s="223">
        <f>ROUND(I171*H171,2)</f>
        <v>0</v>
      </c>
      <c r="K171" s="219" t="s">
        <v>2196</v>
      </c>
      <c r="L171" s="44"/>
      <c r="M171" s="224" t="s">
        <v>21</v>
      </c>
      <c r="N171" s="225" t="s">
        <v>46</v>
      </c>
      <c r="O171" s="80"/>
      <c r="P171" s="226">
        <f>O171*H171</f>
        <v>0</v>
      </c>
      <c r="Q171" s="226">
        <v>0</v>
      </c>
      <c r="R171" s="226">
        <f>Q171*H171</f>
        <v>0</v>
      </c>
      <c r="S171" s="226">
        <v>0</v>
      </c>
      <c r="T171" s="227">
        <f>S171*H171</f>
        <v>0</v>
      </c>
      <c r="AR171" s="18" t="s">
        <v>350</v>
      </c>
      <c r="AT171" s="18" t="s">
        <v>223</v>
      </c>
      <c r="AU171" s="18" t="s">
        <v>82</v>
      </c>
      <c r="AY171" s="18" t="s">
        <v>221</v>
      </c>
      <c r="BE171" s="228">
        <f>IF(N171="základní",J171,0)</f>
        <v>0</v>
      </c>
      <c r="BF171" s="228">
        <f>IF(N171="snížená",J171,0)</f>
        <v>0</v>
      </c>
      <c r="BG171" s="228">
        <f>IF(N171="zákl. přenesená",J171,0)</f>
        <v>0</v>
      </c>
      <c r="BH171" s="228">
        <f>IF(N171="sníž. přenesená",J171,0)</f>
        <v>0</v>
      </c>
      <c r="BI171" s="228">
        <f>IF(N171="nulová",J171,0)</f>
        <v>0</v>
      </c>
      <c r="BJ171" s="18" t="s">
        <v>82</v>
      </c>
      <c r="BK171" s="228">
        <f>ROUND(I171*H171,2)</f>
        <v>0</v>
      </c>
      <c r="BL171" s="18" t="s">
        <v>350</v>
      </c>
      <c r="BM171" s="18" t="s">
        <v>1019</v>
      </c>
    </row>
    <row r="172" spans="2:47" s="1" customFormat="1" ht="12">
      <c r="B172" s="39"/>
      <c r="C172" s="40"/>
      <c r="D172" s="229" t="s">
        <v>2298</v>
      </c>
      <c r="E172" s="40"/>
      <c r="F172" s="230" t="s">
        <v>2329</v>
      </c>
      <c r="G172" s="40"/>
      <c r="H172" s="40"/>
      <c r="I172" s="144"/>
      <c r="J172" s="40"/>
      <c r="K172" s="40"/>
      <c r="L172" s="44"/>
      <c r="M172" s="231"/>
      <c r="N172" s="80"/>
      <c r="O172" s="80"/>
      <c r="P172" s="80"/>
      <c r="Q172" s="80"/>
      <c r="R172" s="80"/>
      <c r="S172" s="80"/>
      <c r="T172" s="81"/>
      <c r="AT172" s="18" t="s">
        <v>2298</v>
      </c>
      <c r="AU172" s="18" t="s">
        <v>82</v>
      </c>
    </row>
    <row r="173" spans="2:65" s="1" customFormat="1" ht="16.5" customHeight="1">
      <c r="B173" s="39"/>
      <c r="C173" s="217" t="s">
        <v>653</v>
      </c>
      <c r="D173" s="217" t="s">
        <v>223</v>
      </c>
      <c r="E173" s="218" t="s">
        <v>2330</v>
      </c>
      <c r="F173" s="219" t="s">
        <v>2331</v>
      </c>
      <c r="G173" s="220" t="s">
        <v>421</v>
      </c>
      <c r="H173" s="221">
        <v>12</v>
      </c>
      <c r="I173" s="222"/>
      <c r="J173" s="223">
        <f>ROUND(I173*H173,2)</f>
        <v>0</v>
      </c>
      <c r="K173" s="219" t="s">
        <v>2196</v>
      </c>
      <c r="L173" s="44"/>
      <c r="M173" s="224" t="s">
        <v>21</v>
      </c>
      <c r="N173" s="225" t="s">
        <v>46</v>
      </c>
      <c r="O173" s="80"/>
      <c r="P173" s="226">
        <f>O173*H173</f>
        <v>0</v>
      </c>
      <c r="Q173" s="226">
        <v>0</v>
      </c>
      <c r="R173" s="226">
        <f>Q173*H173</f>
        <v>0</v>
      </c>
      <c r="S173" s="226">
        <v>0</v>
      </c>
      <c r="T173" s="227">
        <f>S173*H173</f>
        <v>0</v>
      </c>
      <c r="AR173" s="18" t="s">
        <v>350</v>
      </c>
      <c r="AT173" s="18" t="s">
        <v>223</v>
      </c>
      <c r="AU173" s="18" t="s">
        <v>82</v>
      </c>
      <c r="AY173" s="18" t="s">
        <v>221</v>
      </c>
      <c r="BE173" s="228">
        <f>IF(N173="základní",J173,0)</f>
        <v>0</v>
      </c>
      <c r="BF173" s="228">
        <f>IF(N173="snížená",J173,0)</f>
        <v>0</v>
      </c>
      <c r="BG173" s="228">
        <f>IF(N173="zákl. přenesená",J173,0)</f>
        <v>0</v>
      </c>
      <c r="BH173" s="228">
        <f>IF(N173="sníž. přenesená",J173,0)</f>
        <v>0</v>
      </c>
      <c r="BI173" s="228">
        <f>IF(N173="nulová",J173,0)</f>
        <v>0</v>
      </c>
      <c r="BJ173" s="18" t="s">
        <v>82</v>
      </c>
      <c r="BK173" s="228">
        <f>ROUND(I173*H173,2)</f>
        <v>0</v>
      </c>
      <c r="BL173" s="18" t="s">
        <v>350</v>
      </c>
      <c r="BM173" s="18" t="s">
        <v>891</v>
      </c>
    </row>
    <row r="174" spans="2:65" s="1" customFormat="1" ht="16.5" customHeight="1">
      <c r="B174" s="39"/>
      <c r="C174" s="217" t="s">
        <v>664</v>
      </c>
      <c r="D174" s="217" t="s">
        <v>223</v>
      </c>
      <c r="E174" s="218" t="s">
        <v>2332</v>
      </c>
      <c r="F174" s="219" t="s">
        <v>2333</v>
      </c>
      <c r="G174" s="220" t="s">
        <v>421</v>
      </c>
      <c r="H174" s="221">
        <v>7</v>
      </c>
      <c r="I174" s="222"/>
      <c r="J174" s="223">
        <f>ROUND(I174*H174,2)</f>
        <v>0</v>
      </c>
      <c r="K174" s="219" t="s">
        <v>2196</v>
      </c>
      <c r="L174" s="44"/>
      <c r="M174" s="224" t="s">
        <v>21</v>
      </c>
      <c r="N174" s="225" t="s">
        <v>46</v>
      </c>
      <c r="O174" s="80"/>
      <c r="P174" s="226">
        <f>O174*H174</f>
        <v>0</v>
      </c>
      <c r="Q174" s="226">
        <v>0</v>
      </c>
      <c r="R174" s="226">
        <f>Q174*H174</f>
        <v>0</v>
      </c>
      <c r="S174" s="226">
        <v>0</v>
      </c>
      <c r="T174" s="227">
        <f>S174*H174</f>
        <v>0</v>
      </c>
      <c r="AR174" s="18" t="s">
        <v>350</v>
      </c>
      <c r="AT174" s="18" t="s">
        <v>223</v>
      </c>
      <c r="AU174" s="18" t="s">
        <v>82</v>
      </c>
      <c r="AY174" s="18" t="s">
        <v>221</v>
      </c>
      <c r="BE174" s="228">
        <f>IF(N174="základní",J174,0)</f>
        <v>0</v>
      </c>
      <c r="BF174" s="228">
        <f>IF(N174="snížená",J174,0)</f>
        <v>0</v>
      </c>
      <c r="BG174" s="228">
        <f>IF(N174="zákl. přenesená",J174,0)</f>
        <v>0</v>
      </c>
      <c r="BH174" s="228">
        <f>IF(N174="sníž. přenesená",J174,0)</f>
        <v>0</v>
      </c>
      <c r="BI174" s="228">
        <f>IF(N174="nulová",J174,0)</f>
        <v>0</v>
      </c>
      <c r="BJ174" s="18" t="s">
        <v>82</v>
      </c>
      <c r="BK174" s="228">
        <f>ROUND(I174*H174,2)</f>
        <v>0</v>
      </c>
      <c r="BL174" s="18" t="s">
        <v>350</v>
      </c>
      <c r="BM174" s="18" t="s">
        <v>1045</v>
      </c>
    </row>
    <row r="175" spans="2:65" s="1" customFormat="1" ht="16.5" customHeight="1">
      <c r="B175" s="39"/>
      <c r="C175" s="217" t="s">
        <v>669</v>
      </c>
      <c r="D175" s="217" t="s">
        <v>223</v>
      </c>
      <c r="E175" s="218" t="s">
        <v>2334</v>
      </c>
      <c r="F175" s="219" t="s">
        <v>2335</v>
      </c>
      <c r="G175" s="220" t="s">
        <v>421</v>
      </c>
      <c r="H175" s="221">
        <v>12</v>
      </c>
      <c r="I175" s="222"/>
      <c r="J175" s="223">
        <f>ROUND(I175*H175,2)</f>
        <v>0</v>
      </c>
      <c r="K175" s="219" t="s">
        <v>2196</v>
      </c>
      <c r="L175" s="44"/>
      <c r="M175" s="224" t="s">
        <v>21</v>
      </c>
      <c r="N175" s="225" t="s">
        <v>46</v>
      </c>
      <c r="O175" s="80"/>
      <c r="P175" s="226">
        <f>O175*H175</f>
        <v>0</v>
      </c>
      <c r="Q175" s="226">
        <v>0</v>
      </c>
      <c r="R175" s="226">
        <f>Q175*H175</f>
        <v>0</v>
      </c>
      <c r="S175" s="226">
        <v>0</v>
      </c>
      <c r="T175" s="227">
        <f>S175*H175</f>
        <v>0</v>
      </c>
      <c r="AR175" s="18" t="s">
        <v>350</v>
      </c>
      <c r="AT175" s="18" t="s">
        <v>223</v>
      </c>
      <c r="AU175" s="18" t="s">
        <v>82</v>
      </c>
      <c r="AY175" s="18" t="s">
        <v>221</v>
      </c>
      <c r="BE175" s="228">
        <f>IF(N175="základní",J175,0)</f>
        <v>0</v>
      </c>
      <c r="BF175" s="228">
        <f>IF(N175="snížená",J175,0)</f>
        <v>0</v>
      </c>
      <c r="BG175" s="228">
        <f>IF(N175="zákl. přenesená",J175,0)</f>
        <v>0</v>
      </c>
      <c r="BH175" s="228">
        <f>IF(N175="sníž. přenesená",J175,0)</f>
        <v>0</v>
      </c>
      <c r="BI175" s="228">
        <f>IF(N175="nulová",J175,0)</f>
        <v>0</v>
      </c>
      <c r="BJ175" s="18" t="s">
        <v>82</v>
      </c>
      <c r="BK175" s="228">
        <f>ROUND(I175*H175,2)</f>
        <v>0</v>
      </c>
      <c r="BL175" s="18" t="s">
        <v>350</v>
      </c>
      <c r="BM175" s="18" t="s">
        <v>1056</v>
      </c>
    </row>
    <row r="176" spans="2:65" s="1" customFormat="1" ht="16.5" customHeight="1">
      <c r="B176" s="39"/>
      <c r="C176" s="217" t="s">
        <v>681</v>
      </c>
      <c r="D176" s="217" t="s">
        <v>223</v>
      </c>
      <c r="E176" s="218" t="s">
        <v>2336</v>
      </c>
      <c r="F176" s="219" t="s">
        <v>2337</v>
      </c>
      <c r="G176" s="220" t="s">
        <v>421</v>
      </c>
      <c r="H176" s="221">
        <v>1</v>
      </c>
      <c r="I176" s="222"/>
      <c r="J176" s="223">
        <f>ROUND(I176*H176,2)</f>
        <v>0</v>
      </c>
      <c r="K176" s="219" t="s">
        <v>2196</v>
      </c>
      <c r="L176" s="44"/>
      <c r="M176" s="224" t="s">
        <v>21</v>
      </c>
      <c r="N176" s="225" t="s">
        <v>46</v>
      </c>
      <c r="O176" s="80"/>
      <c r="P176" s="226">
        <f>O176*H176</f>
        <v>0</v>
      </c>
      <c r="Q176" s="226">
        <v>0</v>
      </c>
      <c r="R176" s="226">
        <f>Q176*H176</f>
        <v>0</v>
      </c>
      <c r="S176" s="226">
        <v>0</v>
      </c>
      <c r="T176" s="227">
        <f>S176*H176</f>
        <v>0</v>
      </c>
      <c r="AR176" s="18" t="s">
        <v>350</v>
      </c>
      <c r="AT176" s="18" t="s">
        <v>223</v>
      </c>
      <c r="AU176" s="18" t="s">
        <v>82</v>
      </c>
      <c r="AY176" s="18" t="s">
        <v>221</v>
      </c>
      <c r="BE176" s="228">
        <f>IF(N176="základní",J176,0)</f>
        <v>0</v>
      </c>
      <c r="BF176" s="228">
        <f>IF(N176="snížená",J176,0)</f>
        <v>0</v>
      </c>
      <c r="BG176" s="228">
        <f>IF(N176="zákl. přenesená",J176,0)</f>
        <v>0</v>
      </c>
      <c r="BH176" s="228">
        <f>IF(N176="sníž. přenesená",J176,0)</f>
        <v>0</v>
      </c>
      <c r="BI176" s="228">
        <f>IF(N176="nulová",J176,0)</f>
        <v>0</v>
      </c>
      <c r="BJ176" s="18" t="s">
        <v>82</v>
      </c>
      <c r="BK176" s="228">
        <f>ROUND(I176*H176,2)</f>
        <v>0</v>
      </c>
      <c r="BL176" s="18" t="s">
        <v>350</v>
      </c>
      <c r="BM176" s="18" t="s">
        <v>1064</v>
      </c>
    </row>
    <row r="177" spans="2:65" s="1" customFormat="1" ht="22.5" customHeight="1">
      <c r="B177" s="39"/>
      <c r="C177" s="217" t="s">
        <v>688</v>
      </c>
      <c r="D177" s="217" t="s">
        <v>223</v>
      </c>
      <c r="E177" s="218" t="s">
        <v>2338</v>
      </c>
      <c r="F177" s="219" t="s">
        <v>2339</v>
      </c>
      <c r="G177" s="220" t="s">
        <v>421</v>
      </c>
      <c r="H177" s="221">
        <v>1</v>
      </c>
      <c r="I177" s="222"/>
      <c r="J177" s="223">
        <f>ROUND(I177*H177,2)</f>
        <v>0</v>
      </c>
      <c r="K177" s="219" t="s">
        <v>2196</v>
      </c>
      <c r="L177" s="44"/>
      <c r="M177" s="224" t="s">
        <v>21</v>
      </c>
      <c r="N177" s="225" t="s">
        <v>46</v>
      </c>
      <c r="O177" s="80"/>
      <c r="P177" s="226">
        <f>O177*H177</f>
        <v>0</v>
      </c>
      <c r="Q177" s="226">
        <v>0</v>
      </c>
      <c r="R177" s="226">
        <f>Q177*H177</f>
        <v>0</v>
      </c>
      <c r="S177" s="226">
        <v>0</v>
      </c>
      <c r="T177" s="227">
        <f>S177*H177</f>
        <v>0</v>
      </c>
      <c r="AR177" s="18" t="s">
        <v>350</v>
      </c>
      <c r="AT177" s="18" t="s">
        <v>223</v>
      </c>
      <c r="AU177" s="18" t="s">
        <v>82</v>
      </c>
      <c r="AY177" s="18" t="s">
        <v>221</v>
      </c>
      <c r="BE177" s="228">
        <f>IF(N177="základní",J177,0)</f>
        <v>0</v>
      </c>
      <c r="BF177" s="228">
        <f>IF(N177="snížená",J177,0)</f>
        <v>0</v>
      </c>
      <c r="BG177" s="228">
        <f>IF(N177="zákl. přenesená",J177,0)</f>
        <v>0</v>
      </c>
      <c r="BH177" s="228">
        <f>IF(N177="sníž. přenesená",J177,0)</f>
        <v>0</v>
      </c>
      <c r="BI177" s="228">
        <f>IF(N177="nulová",J177,0)</f>
        <v>0</v>
      </c>
      <c r="BJ177" s="18" t="s">
        <v>82</v>
      </c>
      <c r="BK177" s="228">
        <f>ROUND(I177*H177,2)</f>
        <v>0</v>
      </c>
      <c r="BL177" s="18" t="s">
        <v>350</v>
      </c>
      <c r="BM177" s="18" t="s">
        <v>1077</v>
      </c>
    </row>
    <row r="178" spans="2:65" s="1" customFormat="1" ht="16.5" customHeight="1">
      <c r="B178" s="39"/>
      <c r="C178" s="217" t="s">
        <v>695</v>
      </c>
      <c r="D178" s="217" t="s">
        <v>223</v>
      </c>
      <c r="E178" s="218" t="s">
        <v>2340</v>
      </c>
      <c r="F178" s="219" t="s">
        <v>2341</v>
      </c>
      <c r="G178" s="220" t="s">
        <v>295</v>
      </c>
      <c r="H178" s="221">
        <v>0.726</v>
      </c>
      <c r="I178" s="222"/>
      <c r="J178" s="223">
        <f>ROUND(I178*H178,2)</f>
        <v>0</v>
      </c>
      <c r="K178" s="219" t="s">
        <v>2196</v>
      </c>
      <c r="L178" s="44"/>
      <c r="M178" s="224" t="s">
        <v>21</v>
      </c>
      <c r="N178" s="225" t="s">
        <v>46</v>
      </c>
      <c r="O178" s="80"/>
      <c r="P178" s="226">
        <f>O178*H178</f>
        <v>0</v>
      </c>
      <c r="Q178" s="226">
        <v>0</v>
      </c>
      <c r="R178" s="226">
        <f>Q178*H178</f>
        <v>0</v>
      </c>
      <c r="S178" s="226">
        <v>0</v>
      </c>
      <c r="T178" s="227">
        <f>S178*H178</f>
        <v>0</v>
      </c>
      <c r="AR178" s="18" t="s">
        <v>350</v>
      </c>
      <c r="AT178" s="18" t="s">
        <v>223</v>
      </c>
      <c r="AU178" s="18" t="s">
        <v>82</v>
      </c>
      <c r="AY178" s="18" t="s">
        <v>221</v>
      </c>
      <c r="BE178" s="228">
        <f>IF(N178="základní",J178,0)</f>
        <v>0</v>
      </c>
      <c r="BF178" s="228">
        <f>IF(N178="snížená",J178,0)</f>
        <v>0</v>
      </c>
      <c r="BG178" s="228">
        <f>IF(N178="zákl. přenesená",J178,0)</f>
        <v>0</v>
      </c>
      <c r="BH178" s="228">
        <f>IF(N178="sníž. přenesená",J178,0)</f>
        <v>0</v>
      </c>
      <c r="BI178" s="228">
        <f>IF(N178="nulová",J178,0)</f>
        <v>0</v>
      </c>
      <c r="BJ178" s="18" t="s">
        <v>82</v>
      </c>
      <c r="BK178" s="228">
        <f>ROUND(I178*H178,2)</f>
        <v>0</v>
      </c>
      <c r="BL178" s="18" t="s">
        <v>350</v>
      </c>
      <c r="BM178" s="18" t="s">
        <v>1087</v>
      </c>
    </row>
    <row r="179" spans="2:63" s="11" customFormat="1" ht="25.9" customHeight="1">
      <c r="B179" s="201"/>
      <c r="C179" s="202"/>
      <c r="D179" s="203" t="s">
        <v>74</v>
      </c>
      <c r="E179" s="204" t="s">
        <v>2342</v>
      </c>
      <c r="F179" s="204" t="s">
        <v>2343</v>
      </c>
      <c r="G179" s="202"/>
      <c r="H179" s="202"/>
      <c r="I179" s="205"/>
      <c r="J179" s="206">
        <f>BK179</f>
        <v>0</v>
      </c>
      <c r="K179" s="202"/>
      <c r="L179" s="207"/>
      <c r="M179" s="208"/>
      <c r="N179" s="209"/>
      <c r="O179" s="209"/>
      <c r="P179" s="210">
        <f>SUM(P180:P181)</f>
        <v>0</v>
      </c>
      <c r="Q179" s="209"/>
      <c r="R179" s="210">
        <f>SUM(R180:R181)</f>
        <v>0</v>
      </c>
      <c r="S179" s="209"/>
      <c r="T179" s="211">
        <f>SUM(T180:T181)</f>
        <v>0</v>
      </c>
      <c r="AR179" s="212" t="s">
        <v>84</v>
      </c>
      <c r="AT179" s="213" t="s">
        <v>74</v>
      </c>
      <c r="AU179" s="213" t="s">
        <v>75</v>
      </c>
      <c r="AY179" s="212" t="s">
        <v>221</v>
      </c>
      <c r="BK179" s="214">
        <f>SUM(BK180:BK181)</f>
        <v>0</v>
      </c>
    </row>
    <row r="180" spans="2:65" s="1" customFormat="1" ht="33.75" customHeight="1">
      <c r="B180" s="39"/>
      <c r="C180" s="217" t="s">
        <v>702</v>
      </c>
      <c r="D180" s="217" t="s">
        <v>223</v>
      </c>
      <c r="E180" s="218" t="s">
        <v>2344</v>
      </c>
      <c r="F180" s="219" t="s">
        <v>2345</v>
      </c>
      <c r="G180" s="220" t="s">
        <v>2233</v>
      </c>
      <c r="H180" s="221">
        <v>12</v>
      </c>
      <c r="I180" s="222"/>
      <c r="J180" s="223">
        <f>ROUND(I180*H180,2)</f>
        <v>0</v>
      </c>
      <c r="K180" s="219" t="s">
        <v>2196</v>
      </c>
      <c r="L180" s="44"/>
      <c r="M180" s="224" t="s">
        <v>21</v>
      </c>
      <c r="N180" s="225" t="s">
        <v>46</v>
      </c>
      <c r="O180" s="80"/>
      <c r="P180" s="226">
        <f>O180*H180</f>
        <v>0</v>
      </c>
      <c r="Q180" s="226">
        <v>0</v>
      </c>
      <c r="R180" s="226">
        <f>Q180*H180</f>
        <v>0</v>
      </c>
      <c r="S180" s="226">
        <v>0</v>
      </c>
      <c r="T180" s="227">
        <f>S180*H180</f>
        <v>0</v>
      </c>
      <c r="AR180" s="18" t="s">
        <v>350</v>
      </c>
      <c r="AT180" s="18" t="s">
        <v>223</v>
      </c>
      <c r="AU180" s="18" t="s">
        <v>82</v>
      </c>
      <c r="AY180" s="18" t="s">
        <v>221</v>
      </c>
      <c r="BE180" s="228">
        <f>IF(N180="základní",J180,0)</f>
        <v>0</v>
      </c>
      <c r="BF180" s="228">
        <f>IF(N180="snížená",J180,0)</f>
        <v>0</v>
      </c>
      <c r="BG180" s="228">
        <f>IF(N180="zákl. přenesená",J180,0)</f>
        <v>0</v>
      </c>
      <c r="BH180" s="228">
        <f>IF(N180="sníž. přenesená",J180,0)</f>
        <v>0</v>
      </c>
      <c r="BI180" s="228">
        <f>IF(N180="nulová",J180,0)</f>
        <v>0</v>
      </c>
      <c r="BJ180" s="18" t="s">
        <v>82</v>
      </c>
      <c r="BK180" s="228">
        <f>ROUND(I180*H180,2)</f>
        <v>0</v>
      </c>
      <c r="BL180" s="18" t="s">
        <v>350</v>
      </c>
      <c r="BM180" s="18" t="s">
        <v>1099</v>
      </c>
    </row>
    <row r="181" spans="2:65" s="1" customFormat="1" ht="22.5" customHeight="1">
      <c r="B181" s="39"/>
      <c r="C181" s="217" t="s">
        <v>707</v>
      </c>
      <c r="D181" s="217" t="s">
        <v>223</v>
      </c>
      <c r="E181" s="218" t="s">
        <v>2346</v>
      </c>
      <c r="F181" s="219" t="s">
        <v>2347</v>
      </c>
      <c r="G181" s="220" t="s">
        <v>2233</v>
      </c>
      <c r="H181" s="221">
        <v>3</v>
      </c>
      <c r="I181" s="222"/>
      <c r="J181" s="223">
        <f>ROUND(I181*H181,2)</f>
        <v>0</v>
      </c>
      <c r="K181" s="219" t="s">
        <v>2196</v>
      </c>
      <c r="L181" s="44"/>
      <c r="M181" s="224" t="s">
        <v>21</v>
      </c>
      <c r="N181" s="225" t="s">
        <v>46</v>
      </c>
      <c r="O181" s="80"/>
      <c r="P181" s="226">
        <f>O181*H181</f>
        <v>0</v>
      </c>
      <c r="Q181" s="226">
        <v>0</v>
      </c>
      <c r="R181" s="226">
        <f>Q181*H181</f>
        <v>0</v>
      </c>
      <c r="S181" s="226">
        <v>0</v>
      </c>
      <c r="T181" s="227">
        <f>S181*H181</f>
        <v>0</v>
      </c>
      <c r="AR181" s="18" t="s">
        <v>350</v>
      </c>
      <c r="AT181" s="18" t="s">
        <v>223</v>
      </c>
      <c r="AU181" s="18" t="s">
        <v>82</v>
      </c>
      <c r="AY181" s="18" t="s">
        <v>221</v>
      </c>
      <c r="BE181" s="228">
        <f>IF(N181="základní",J181,0)</f>
        <v>0</v>
      </c>
      <c r="BF181" s="228">
        <f>IF(N181="snížená",J181,0)</f>
        <v>0</v>
      </c>
      <c r="BG181" s="228">
        <f>IF(N181="zákl. přenesená",J181,0)</f>
        <v>0</v>
      </c>
      <c r="BH181" s="228">
        <f>IF(N181="sníž. přenesená",J181,0)</f>
        <v>0</v>
      </c>
      <c r="BI181" s="228">
        <f>IF(N181="nulová",J181,0)</f>
        <v>0</v>
      </c>
      <c r="BJ181" s="18" t="s">
        <v>82</v>
      </c>
      <c r="BK181" s="228">
        <f>ROUND(I181*H181,2)</f>
        <v>0</v>
      </c>
      <c r="BL181" s="18" t="s">
        <v>350</v>
      </c>
      <c r="BM181" s="18" t="s">
        <v>1111</v>
      </c>
    </row>
    <row r="182" spans="2:63" s="11" customFormat="1" ht="25.9" customHeight="1">
      <c r="B182" s="201"/>
      <c r="C182" s="202"/>
      <c r="D182" s="203" t="s">
        <v>74</v>
      </c>
      <c r="E182" s="204" t="s">
        <v>2348</v>
      </c>
      <c r="F182" s="204" t="s">
        <v>2349</v>
      </c>
      <c r="G182" s="202"/>
      <c r="H182" s="202"/>
      <c r="I182" s="205"/>
      <c r="J182" s="206">
        <f>BK182</f>
        <v>0</v>
      </c>
      <c r="K182" s="202"/>
      <c r="L182" s="207"/>
      <c r="M182" s="208"/>
      <c r="N182" s="209"/>
      <c r="O182" s="209"/>
      <c r="P182" s="210">
        <f>SUM(P183:P185)</f>
        <v>0</v>
      </c>
      <c r="Q182" s="209"/>
      <c r="R182" s="210">
        <f>SUM(R183:R185)</f>
        <v>0</v>
      </c>
      <c r="S182" s="209"/>
      <c r="T182" s="211">
        <f>SUM(T183:T185)</f>
        <v>0</v>
      </c>
      <c r="AR182" s="212" t="s">
        <v>84</v>
      </c>
      <c r="AT182" s="213" t="s">
        <v>74</v>
      </c>
      <c r="AU182" s="213" t="s">
        <v>75</v>
      </c>
      <c r="AY182" s="212" t="s">
        <v>221</v>
      </c>
      <c r="BK182" s="214">
        <f>SUM(BK183:BK185)</f>
        <v>0</v>
      </c>
    </row>
    <row r="183" spans="2:65" s="1" customFormat="1" ht="16.5" customHeight="1">
      <c r="B183" s="39"/>
      <c r="C183" s="217" t="s">
        <v>712</v>
      </c>
      <c r="D183" s="217" t="s">
        <v>223</v>
      </c>
      <c r="E183" s="218" t="s">
        <v>2350</v>
      </c>
      <c r="F183" s="219" t="s">
        <v>2351</v>
      </c>
      <c r="G183" s="220" t="s">
        <v>2233</v>
      </c>
      <c r="H183" s="221">
        <v>2</v>
      </c>
      <c r="I183" s="222"/>
      <c r="J183" s="223">
        <f>ROUND(I183*H183,2)</f>
        <v>0</v>
      </c>
      <c r="K183" s="219" t="s">
        <v>2196</v>
      </c>
      <c r="L183" s="44"/>
      <c r="M183" s="224" t="s">
        <v>21</v>
      </c>
      <c r="N183" s="225" t="s">
        <v>46</v>
      </c>
      <c r="O183" s="80"/>
      <c r="P183" s="226">
        <f>O183*H183</f>
        <v>0</v>
      </c>
      <c r="Q183" s="226">
        <v>0</v>
      </c>
      <c r="R183" s="226">
        <f>Q183*H183</f>
        <v>0</v>
      </c>
      <c r="S183" s="226">
        <v>0</v>
      </c>
      <c r="T183" s="227">
        <f>S183*H183</f>
        <v>0</v>
      </c>
      <c r="AR183" s="18" t="s">
        <v>350</v>
      </c>
      <c r="AT183" s="18" t="s">
        <v>223</v>
      </c>
      <c r="AU183" s="18" t="s">
        <v>82</v>
      </c>
      <c r="AY183" s="18" t="s">
        <v>221</v>
      </c>
      <c r="BE183" s="228">
        <f>IF(N183="základní",J183,0)</f>
        <v>0</v>
      </c>
      <c r="BF183" s="228">
        <f>IF(N183="snížená",J183,0)</f>
        <v>0</v>
      </c>
      <c r="BG183" s="228">
        <f>IF(N183="zákl. přenesená",J183,0)</f>
        <v>0</v>
      </c>
      <c r="BH183" s="228">
        <f>IF(N183="sníž. přenesená",J183,0)</f>
        <v>0</v>
      </c>
      <c r="BI183" s="228">
        <f>IF(N183="nulová",J183,0)</f>
        <v>0</v>
      </c>
      <c r="BJ183" s="18" t="s">
        <v>82</v>
      </c>
      <c r="BK183" s="228">
        <f>ROUND(I183*H183,2)</f>
        <v>0</v>
      </c>
      <c r="BL183" s="18" t="s">
        <v>350</v>
      </c>
      <c r="BM183" s="18" t="s">
        <v>1124</v>
      </c>
    </row>
    <row r="184" spans="2:65" s="1" customFormat="1" ht="16.5" customHeight="1">
      <c r="B184" s="39"/>
      <c r="C184" s="217" t="s">
        <v>717</v>
      </c>
      <c r="D184" s="217" t="s">
        <v>223</v>
      </c>
      <c r="E184" s="218" t="s">
        <v>2352</v>
      </c>
      <c r="F184" s="219" t="s">
        <v>2353</v>
      </c>
      <c r="G184" s="220" t="s">
        <v>421</v>
      </c>
      <c r="H184" s="221">
        <v>2</v>
      </c>
      <c r="I184" s="222"/>
      <c r="J184" s="223">
        <f>ROUND(I184*H184,2)</f>
        <v>0</v>
      </c>
      <c r="K184" s="219" t="s">
        <v>2234</v>
      </c>
      <c r="L184" s="44"/>
      <c r="M184" s="224" t="s">
        <v>21</v>
      </c>
      <c r="N184" s="225" t="s">
        <v>46</v>
      </c>
      <c r="O184" s="80"/>
      <c r="P184" s="226">
        <f>O184*H184</f>
        <v>0</v>
      </c>
      <c r="Q184" s="226">
        <v>0</v>
      </c>
      <c r="R184" s="226">
        <f>Q184*H184</f>
        <v>0</v>
      </c>
      <c r="S184" s="226">
        <v>0</v>
      </c>
      <c r="T184" s="227">
        <f>S184*H184</f>
        <v>0</v>
      </c>
      <c r="AR184" s="18" t="s">
        <v>350</v>
      </c>
      <c r="AT184" s="18" t="s">
        <v>223</v>
      </c>
      <c r="AU184" s="18" t="s">
        <v>82</v>
      </c>
      <c r="AY184" s="18" t="s">
        <v>221</v>
      </c>
      <c r="BE184" s="228">
        <f>IF(N184="základní",J184,0)</f>
        <v>0</v>
      </c>
      <c r="BF184" s="228">
        <f>IF(N184="snížená",J184,0)</f>
        <v>0</v>
      </c>
      <c r="BG184" s="228">
        <f>IF(N184="zákl. přenesená",J184,0)</f>
        <v>0</v>
      </c>
      <c r="BH184" s="228">
        <f>IF(N184="sníž. přenesená",J184,0)</f>
        <v>0</v>
      </c>
      <c r="BI184" s="228">
        <f>IF(N184="nulová",J184,0)</f>
        <v>0</v>
      </c>
      <c r="BJ184" s="18" t="s">
        <v>82</v>
      </c>
      <c r="BK184" s="228">
        <f>ROUND(I184*H184,2)</f>
        <v>0</v>
      </c>
      <c r="BL184" s="18" t="s">
        <v>350</v>
      </c>
      <c r="BM184" s="18" t="s">
        <v>1135</v>
      </c>
    </row>
    <row r="185" spans="2:65" s="1" customFormat="1" ht="16.5" customHeight="1">
      <c r="B185" s="39"/>
      <c r="C185" s="217" t="s">
        <v>727</v>
      </c>
      <c r="D185" s="217" t="s">
        <v>223</v>
      </c>
      <c r="E185" s="218" t="s">
        <v>2354</v>
      </c>
      <c r="F185" s="219" t="s">
        <v>2355</v>
      </c>
      <c r="G185" s="220" t="s">
        <v>295</v>
      </c>
      <c r="H185" s="221">
        <v>0.005</v>
      </c>
      <c r="I185" s="222"/>
      <c r="J185" s="223">
        <f>ROUND(I185*H185,2)</f>
        <v>0</v>
      </c>
      <c r="K185" s="219" t="s">
        <v>2196</v>
      </c>
      <c r="L185" s="44"/>
      <c r="M185" s="224" t="s">
        <v>21</v>
      </c>
      <c r="N185" s="225" t="s">
        <v>46</v>
      </c>
      <c r="O185" s="80"/>
      <c r="P185" s="226">
        <f>O185*H185</f>
        <v>0</v>
      </c>
      <c r="Q185" s="226">
        <v>0</v>
      </c>
      <c r="R185" s="226">
        <f>Q185*H185</f>
        <v>0</v>
      </c>
      <c r="S185" s="226">
        <v>0</v>
      </c>
      <c r="T185" s="227">
        <f>S185*H185</f>
        <v>0</v>
      </c>
      <c r="AR185" s="18" t="s">
        <v>350</v>
      </c>
      <c r="AT185" s="18" t="s">
        <v>223</v>
      </c>
      <c r="AU185" s="18" t="s">
        <v>82</v>
      </c>
      <c r="AY185" s="18" t="s">
        <v>221</v>
      </c>
      <c r="BE185" s="228">
        <f>IF(N185="základní",J185,0)</f>
        <v>0</v>
      </c>
      <c r="BF185" s="228">
        <f>IF(N185="snížená",J185,0)</f>
        <v>0</v>
      </c>
      <c r="BG185" s="228">
        <f>IF(N185="zákl. přenesená",J185,0)</f>
        <v>0</v>
      </c>
      <c r="BH185" s="228">
        <f>IF(N185="sníž. přenesená",J185,0)</f>
        <v>0</v>
      </c>
      <c r="BI185" s="228">
        <f>IF(N185="nulová",J185,0)</f>
        <v>0</v>
      </c>
      <c r="BJ185" s="18" t="s">
        <v>82</v>
      </c>
      <c r="BK185" s="228">
        <f>ROUND(I185*H185,2)</f>
        <v>0</v>
      </c>
      <c r="BL185" s="18" t="s">
        <v>350</v>
      </c>
      <c r="BM185" s="18" t="s">
        <v>1145</v>
      </c>
    </row>
    <row r="186" spans="2:63" s="11" customFormat="1" ht="25.9" customHeight="1">
      <c r="B186" s="201"/>
      <c r="C186" s="202"/>
      <c r="D186" s="203" t="s">
        <v>74</v>
      </c>
      <c r="E186" s="204" t="s">
        <v>2356</v>
      </c>
      <c r="F186" s="204" t="s">
        <v>2357</v>
      </c>
      <c r="G186" s="202"/>
      <c r="H186" s="202"/>
      <c r="I186" s="205"/>
      <c r="J186" s="206">
        <f>BK186</f>
        <v>0</v>
      </c>
      <c r="K186" s="202"/>
      <c r="L186" s="207"/>
      <c r="M186" s="208"/>
      <c r="N186" s="209"/>
      <c r="O186" s="209"/>
      <c r="P186" s="210">
        <f>SUM(P187:P190)</f>
        <v>0</v>
      </c>
      <c r="Q186" s="209"/>
      <c r="R186" s="210">
        <f>SUM(R187:R190)</f>
        <v>0</v>
      </c>
      <c r="S186" s="209"/>
      <c r="T186" s="211">
        <f>SUM(T187:T190)</f>
        <v>0</v>
      </c>
      <c r="AR186" s="212" t="s">
        <v>84</v>
      </c>
      <c r="AT186" s="213" t="s">
        <v>74</v>
      </c>
      <c r="AU186" s="213" t="s">
        <v>75</v>
      </c>
      <c r="AY186" s="212" t="s">
        <v>221</v>
      </c>
      <c r="BK186" s="214">
        <f>SUM(BK187:BK190)</f>
        <v>0</v>
      </c>
    </row>
    <row r="187" spans="2:65" s="1" customFormat="1" ht="16.5" customHeight="1">
      <c r="B187" s="39"/>
      <c r="C187" s="217" t="s">
        <v>734</v>
      </c>
      <c r="D187" s="217" t="s">
        <v>223</v>
      </c>
      <c r="E187" s="218" t="s">
        <v>2358</v>
      </c>
      <c r="F187" s="219" t="s">
        <v>2359</v>
      </c>
      <c r="G187" s="220" t="s">
        <v>730</v>
      </c>
      <c r="H187" s="221">
        <v>189.3</v>
      </c>
      <c r="I187" s="222"/>
      <c r="J187" s="223">
        <f>ROUND(I187*H187,2)</f>
        <v>0</v>
      </c>
      <c r="K187" s="219" t="s">
        <v>2196</v>
      </c>
      <c r="L187" s="44"/>
      <c r="M187" s="224" t="s">
        <v>21</v>
      </c>
      <c r="N187" s="225" t="s">
        <v>46</v>
      </c>
      <c r="O187" s="80"/>
      <c r="P187" s="226">
        <f>O187*H187</f>
        <v>0</v>
      </c>
      <c r="Q187" s="226">
        <v>0</v>
      </c>
      <c r="R187" s="226">
        <f>Q187*H187</f>
        <v>0</v>
      </c>
      <c r="S187" s="226">
        <v>0</v>
      </c>
      <c r="T187" s="227">
        <f>S187*H187</f>
        <v>0</v>
      </c>
      <c r="AR187" s="18" t="s">
        <v>350</v>
      </c>
      <c r="AT187" s="18" t="s">
        <v>223</v>
      </c>
      <c r="AU187" s="18" t="s">
        <v>82</v>
      </c>
      <c r="AY187" s="18" t="s">
        <v>221</v>
      </c>
      <c r="BE187" s="228">
        <f>IF(N187="základní",J187,0)</f>
        <v>0</v>
      </c>
      <c r="BF187" s="228">
        <f>IF(N187="snížená",J187,0)</f>
        <v>0</v>
      </c>
      <c r="BG187" s="228">
        <f>IF(N187="zákl. přenesená",J187,0)</f>
        <v>0</v>
      </c>
      <c r="BH187" s="228">
        <f>IF(N187="sníž. přenesená",J187,0)</f>
        <v>0</v>
      </c>
      <c r="BI187" s="228">
        <f>IF(N187="nulová",J187,0)</f>
        <v>0</v>
      </c>
      <c r="BJ187" s="18" t="s">
        <v>82</v>
      </c>
      <c r="BK187" s="228">
        <f>ROUND(I187*H187,2)</f>
        <v>0</v>
      </c>
      <c r="BL187" s="18" t="s">
        <v>350</v>
      </c>
      <c r="BM187" s="18" t="s">
        <v>1158</v>
      </c>
    </row>
    <row r="188" spans="2:51" s="13" customFormat="1" ht="12">
      <c r="B188" s="242"/>
      <c r="C188" s="243"/>
      <c r="D188" s="229" t="s">
        <v>232</v>
      </c>
      <c r="E188" s="244" t="s">
        <v>21</v>
      </c>
      <c r="F188" s="245" t="s">
        <v>2360</v>
      </c>
      <c r="G188" s="243"/>
      <c r="H188" s="246">
        <v>189.3</v>
      </c>
      <c r="I188" s="247"/>
      <c r="J188" s="243"/>
      <c r="K188" s="243"/>
      <c r="L188" s="248"/>
      <c r="M188" s="249"/>
      <c r="N188" s="250"/>
      <c r="O188" s="250"/>
      <c r="P188" s="250"/>
      <c r="Q188" s="250"/>
      <c r="R188" s="250"/>
      <c r="S188" s="250"/>
      <c r="T188" s="251"/>
      <c r="AT188" s="252" t="s">
        <v>232</v>
      </c>
      <c r="AU188" s="252" t="s">
        <v>82</v>
      </c>
      <c r="AV188" s="13" t="s">
        <v>84</v>
      </c>
      <c r="AW188" s="13" t="s">
        <v>35</v>
      </c>
      <c r="AX188" s="13" t="s">
        <v>75</v>
      </c>
      <c r="AY188" s="252" t="s">
        <v>221</v>
      </c>
    </row>
    <row r="189" spans="2:51" s="14" customFormat="1" ht="12">
      <c r="B189" s="253"/>
      <c r="C189" s="254"/>
      <c r="D189" s="229" t="s">
        <v>232</v>
      </c>
      <c r="E189" s="255" t="s">
        <v>21</v>
      </c>
      <c r="F189" s="256" t="s">
        <v>235</v>
      </c>
      <c r="G189" s="254"/>
      <c r="H189" s="257">
        <v>189.3</v>
      </c>
      <c r="I189" s="258"/>
      <c r="J189" s="254"/>
      <c r="K189" s="254"/>
      <c r="L189" s="259"/>
      <c r="M189" s="260"/>
      <c r="N189" s="261"/>
      <c r="O189" s="261"/>
      <c r="P189" s="261"/>
      <c r="Q189" s="261"/>
      <c r="R189" s="261"/>
      <c r="S189" s="261"/>
      <c r="T189" s="262"/>
      <c r="AT189" s="263" t="s">
        <v>232</v>
      </c>
      <c r="AU189" s="263" t="s">
        <v>82</v>
      </c>
      <c r="AV189" s="14" t="s">
        <v>228</v>
      </c>
      <c r="AW189" s="14" t="s">
        <v>35</v>
      </c>
      <c r="AX189" s="14" t="s">
        <v>82</v>
      </c>
      <c r="AY189" s="263" t="s">
        <v>221</v>
      </c>
    </row>
    <row r="190" spans="2:65" s="1" customFormat="1" ht="16.5" customHeight="1">
      <c r="B190" s="39"/>
      <c r="C190" s="217" t="s">
        <v>739</v>
      </c>
      <c r="D190" s="217" t="s">
        <v>223</v>
      </c>
      <c r="E190" s="218" t="s">
        <v>2361</v>
      </c>
      <c r="F190" s="219" t="s">
        <v>2362</v>
      </c>
      <c r="G190" s="220" t="s">
        <v>730</v>
      </c>
      <c r="H190" s="221">
        <v>24</v>
      </c>
      <c r="I190" s="222"/>
      <c r="J190" s="223">
        <f>ROUND(I190*H190,2)</f>
        <v>0</v>
      </c>
      <c r="K190" s="219" t="s">
        <v>2196</v>
      </c>
      <c r="L190" s="44"/>
      <c r="M190" s="224" t="s">
        <v>21</v>
      </c>
      <c r="N190" s="225" t="s">
        <v>46</v>
      </c>
      <c r="O190" s="80"/>
      <c r="P190" s="226">
        <f>O190*H190</f>
        <v>0</v>
      </c>
      <c r="Q190" s="226">
        <v>0</v>
      </c>
      <c r="R190" s="226">
        <f>Q190*H190</f>
        <v>0</v>
      </c>
      <c r="S190" s="226">
        <v>0</v>
      </c>
      <c r="T190" s="227">
        <f>S190*H190</f>
        <v>0</v>
      </c>
      <c r="AR190" s="18" t="s">
        <v>350</v>
      </c>
      <c r="AT190" s="18" t="s">
        <v>223</v>
      </c>
      <c r="AU190" s="18" t="s">
        <v>82</v>
      </c>
      <c r="AY190" s="18" t="s">
        <v>221</v>
      </c>
      <c r="BE190" s="228">
        <f>IF(N190="základní",J190,0)</f>
        <v>0</v>
      </c>
      <c r="BF190" s="228">
        <f>IF(N190="snížená",J190,0)</f>
        <v>0</v>
      </c>
      <c r="BG190" s="228">
        <f>IF(N190="zákl. přenesená",J190,0)</f>
        <v>0</v>
      </c>
      <c r="BH190" s="228">
        <f>IF(N190="sníž. přenesená",J190,0)</f>
        <v>0</v>
      </c>
      <c r="BI190" s="228">
        <f>IF(N190="nulová",J190,0)</f>
        <v>0</v>
      </c>
      <c r="BJ190" s="18" t="s">
        <v>82</v>
      </c>
      <c r="BK190" s="228">
        <f>ROUND(I190*H190,2)</f>
        <v>0</v>
      </c>
      <c r="BL190" s="18" t="s">
        <v>350</v>
      </c>
      <c r="BM190" s="18" t="s">
        <v>1170</v>
      </c>
    </row>
    <row r="191" spans="2:63" s="11" customFormat="1" ht="25.9" customHeight="1">
      <c r="B191" s="201"/>
      <c r="C191" s="202"/>
      <c r="D191" s="203" t="s">
        <v>74</v>
      </c>
      <c r="E191" s="204" t="s">
        <v>1629</v>
      </c>
      <c r="F191" s="204" t="s">
        <v>2363</v>
      </c>
      <c r="G191" s="202"/>
      <c r="H191" s="202"/>
      <c r="I191" s="205"/>
      <c r="J191" s="206">
        <f>BK191</f>
        <v>0</v>
      </c>
      <c r="K191" s="202"/>
      <c r="L191" s="207"/>
      <c r="M191" s="208"/>
      <c r="N191" s="209"/>
      <c r="O191" s="209"/>
      <c r="P191" s="210">
        <f>SUM(P192:P193)</f>
        <v>0</v>
      </c>
      <c r="Q191" s="209"/>
      <c r="R191" s="210">
        <f>SUM(R192:R193)</f>
        <v>0</v>
      </c>
      <c r="S191" s="209"/>
      <c r="T191" s="211">
        <f>SUM(T192:T193)</f>
        <v>0</v>
      </c>
      <c r="AR191" s="212" t="s">
        <v>84</v>
      </c>
      <c r="AT191" s="213" t="s">
        <v>74</v>
      </c>
      <c r="AU191" s="213" t="s">
        <v>75</v>
      </c>
      <c r="AY191" s="212" t="s">
        <v>221</v>
      </c>
      <c r="BK191" s="214">
        <f>SUM(BK192:BK193)</f>
        <v>0</v>
      </c>
    </row>
    <row r="192" spans="2:65" s="1" customFormat="1" ht="16.5" customHeight="1">
      <c r="B192" s="39"/>
      <c r="C192" s="217" t="s">
        <v>749</v>
      </c>
      <c r="D192" s="217" t="s">
        <v>223</v>
      </c>
      <c r="E192" s="218" t="s">
        <v>2364</v>
      </c>
      <c r="F192" s="219" t="s">
        <v>2365</v>
      </c>
      <c r="G192" s="220" t="s">
        <v>421</v>
      </c>
      <c r="H192" s="221">
        <v>3</v>
      </c>
      <c r="I192" s="222"/>
      <c r="J192" s="223">
        <f>ROUND(I192*H192,2)</f>
        <v>0</v>
      </c>
      <c r="K192" s="219" t="s">
        <v>2196</v>
      </c>
      <c r="L192" s="44"/>
      <c r="M192" s="224" t="s">
        <v>21</v>
      </c>
      <c r="N192" s="225" t="s">
        <v>46</v>
      </c>
      <c r="O192" s="80"/>
      <c r="P192" s="226">
        <f>O192*H192</f>
        <v>0</v>
      </c>
      <c r="Q192" s="226">
        <v>0</v>
      </c>
      <c r="R192" s="226">
        <f>Q192*H192</f>
        <v>0</v>
      </c>
      <c r="S192" s="226">
        <v>0</v>
      </c>
      <c r="T192" s="227">
        <f>S192*H192</f>
        <v>0</v>
      </c>
      <c r="AR192" s="18" t="s">
        <v>350</v>
      </c>
      <c r="AT192" s="18" t="s">
        <v>223</v>
      </c>
      <c r="AU192" s="18" t="s">
        <v>82</v>
      </c>
      <c r="AY192" s="18" t="s">
        <v>221</v>
      </c>
      <c r="BE192" s="228">
        <f>IF(N192="základní",J192,0)</f>
        <v>0</v>
      </c>
      <c r="BF192" s="228">
        <f>IF(N192="snížená",J192,0)</f>
        <v>0</v>
      </c>
      <c r="BG192" s="228">
        <f>IF(N192="zákl. přenesená",J192,0)</f>
        <v>0</v>
      </c>
      <c r="BH192" s="228">
        <f>IF(N192="sníž. přenesená",J192,0)</f>
        <v>0</v>
      </c>
      <c r="BI192" s="228">
        <f>IF(N192="nulová",J192,0)</f>
        <v>0</v>
      </c>
      <c r="BJ192" s="18" t="s">
        <v>82</v>
      </c>
      <c r="BK192" s="228">
        <f>ROUND(I192*H192,2)</f>
        <v>0</v>
      </c>
      <c r="BL192" s="18" t="s">
        <v>350</v>
      </c>
      <c r="BM192" s="18" t="s">
        <v>1180</v>
      </c>
    </row>
    <row r="193" spans="2:65" s="1" customFormat="1" ht="16.5" customHeight="1">
      <c r="B193" s="39"/>
      <c r="C193" s="217" t="s">
        <v>754</v>
      </c>
      <c r="D193" s="217" t="s">
        <v>223</v>
      </c>
      <c r="E193" s="218" t="s">
        <v>2366</v>
      </c>
      <c r="F193" s="219" t="s">
        <v>2367</v>
      </c>
      <c r="G193" s="220" t="s">
        <v>295</v>
      </c>
      <c r="H193" s="221">
        <v>0.012</v>
      </c>
      <c r="I193" s="222"/>
      <c r="J193" s="223">
        <f>ROUND(I193*H193,2)</f>
        <v>0</v>
      </c>
      <c r="K193" s="219" t="s">
        <v>2196</v>
      </c>
      <c r="L193" s="44"/>
      <c r="M193" s="290" t="s">
        <v>21</v>
      </c>
      <c r="N193" s="291" t="s">
        <v>46</v>
      </c>
      <c r="O193" s="287"/>
      <c r="P193" s="288">
        <f>O193*H193</f>
        <v>0</v>
      </c>
      <c r="Q193" s="288">
        <v>0</v>
      </c>
      <c r="R193" s="288">
        <f>Q193*H193</f>
        <v>0</v>
      </c>
      <c r="S193" s="288">
        <v>0</v>
      </c>
      <c r="T193" s="289">
        <f>S193*H193</f>
        <v>0</v>
      </c>
      <c r="AR193" s="18" t="s">
        <v>350</v>
      </c>
      <c r="AT193" s="18" t="s">
        <v>223</v>
      </c>
      <c r="AU193" s="18" t="s">
        <v>82</v>
      </c>
      <c r="AY193" s="18" t="s">
        <v>221</v>
      </c>
      <c r="BE193" s="228">
        <f>IF(N193="základní",J193,0)</f>
        <v>0</v>
      </c>
      <c r="BF193" s="228">
        <f>IF(N193="snížená",J193,0)</f>
        <v>0</v>
      </c>
      <c r="BG193" s="228">
        <f>IF(N193="zákl. přenesená",J193,0)</f>
        <v>0</v>
      </c>
      <c r="BH193" s="228">
        <f>IF(N193="sníž. přenesená",J193,0)</f>
        <v>0</v>
      </c>
      <c r="BI193" s="228">
        <f>IF(N193="nulová",J193,0)</f>
        <v>0</v>
      </c>
      <c r="BJ193" s="18" t="s">
        <v>82</v>
      </c>
      <c r="BK193" s="228">
        <f>ROUND(I193*H193,2)</f>
        <v>0</v>
      </c>
      <c r="BL193" s="18" t="s">
        <v>350</v>
      </c>
      <c r="BM193" s="18" t="s">
        <v>1192</v>
      </c>
    </row>
    <row r="194" spans="2:12" s="1" customFormat="1" ht="6.95" customHeight="1">
      <c r="B194" s="58"/>
      <c r="C194" s="59"/>
      <c r="D194" s="59"/>
      <c r="E194" s="59"/>
      <c r="F194" s="59"/>
      <c r="G194" s="59"/>
      <c r="H194" s="59"/>
      <c r="I194" s="168"/>
      <c r="J194" s="59"/>
      <c r="K194" s="59"/>
      <c r="L194" s="44"/>
    </row>
  </sheetData>
  <sheetProtection password="CC35" sheet="1" objects="1" scenarios="1" formatColumns="0" formatRows="0" autoFilter="0"/>
  <autoFilter ref="C93:K193"/>
  <mergeCells count="12">
    <mergeCell ref="E7:H7"/>
    <mergeCell ref="E9:H9"/>
    <mergeCell ref="E11:H11"/>
    <mergeCell ref="E20:H20"/>
    <mergeCell ref="E29:H29"/>
    <mergeCell ref="E50:H50"/>
    <mergeCell ref="E52:H52"/>
    <mergeCell ref="E54:H54"/>
    <mergeCell ref="E82:H82"/>
    <mergeCell ref="E84:H84"/>
    <mergeCell ref="E86:H86"/>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BM176"/>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7"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8" t="s">
        <v>95</v>
      </c>
    </row>
    <row r="3" spans="2:46" ht="6.95" customHeight="1">
      <c r="B3" s="138"/>
      <c r="C3" s="139"/>
      <c r="D3" s="139"/>
      <c r="E3" s="139"/>
      <c r="F3" s="139"/>
      <c r="G3" s="139"/>
      <c r="H3" s="139"/>
      <c r="I3" s="140"/>
      <c r="J3" s="139"/>
      <c r="K3" s="139"/>
      <c r="L3" s="21"/>
      <c r="AT3" s="18" t="s">
        <v>84</v>
      </c>
    </row>
    <row r="4" spans="2:46" ht="24.95" customHeight="1">
      <c r="B4" s="21"/>
      <c r="D4" s="141" t="s">
        <v>169</v>
      </c>
      <c r="L4" s="21"/>
      <c r="M4" s="25" t="s">
        <v>10</v>
      </c>
      <c r="AT4" s="18" t="s">
        <v>4</v>
      </c>
    </row>
    <row r="5" spans="2:12" ht="6.95" customHeight="1">
      <c r="B5" s="21"/>
      <c r="L5" s="21"/>
    </row>
    <row r="6" spans="2:12" ht="12" customHeight="1">
      <c r="B6" s="21"/>
      <c r="D6" s="142" t="s">
        <v>16</v>
      </c>
      <c r="L6" s="21"/>
    </row>
    <row r="7" spans="2:12" ht="16.5" customHeight="1">
      <c r="B7" s="21"/>
      <c r="E7" s="143" t="str">
        <f>'Rekapitulace stavby'!K6</f>
        <v>Vestavba podkroví ZŠ Kmochova</v>
      </c>
      <c r="F7" s="142"/>
      <c r="G7" s="142"/>
      <c r="H7" s="142"/>
      <c r="L7" s="21"/>
    </row>
    <row r="8" spans="2:12" ht="12" customHeight="1">
      <c r="B8" s="21"/>
      <c r="D8" s="142" t="s">
        <v>170</v>
      </c>
      <c r="L8" s="21"/>
    </row>
    <row r="9" spans="2:12" s="1" customFormat="1" ht="16.5" customHeight="1">
      <c r="B9" s="44"/>
      <c r="E9" s="143" t="s">
        <v>171</v>
      </c>
      <c r="F9" s="1"/>
      <c r="G9" s="1"/>
      <c r="H9" s="1"/>
      <c r="I9" s="144"/>
      <c r="L9" s="44"/>
    </row>
    <row r="10" spans="2:12" s="1" customFormat="1" ht="12" customHeight="1">
      <c r="B10" s="44"/>
      <c r="D10" s="142" t="s">
        <v>172</v>
      </c>
      <c r="I10" s="144"/>
      <c r="L10" s="44"/>
    </row>
    <row r="11" spans="2:12" s="1" customFormat="1" ht="36.95" customHeight="1">
      <c r="B11" s="44"/>
      <c r="E11" s="145" t="s">
        <v>2368</v>
      </c>
      <c r="F11" s="1"/>
      <c r="G11" s="1"/>
      <c r="H11" s="1"/>
      <c r="I11" s="144"/>
      <c r="L11" s="44"/>
    </row>
    <row r="12" spans="2:12" s="1" customFormat="1" ht="12">
      <c r="B12" s="44"/>
      <c r="I12" s="144"/>
      <c r="L12" s="44"/>
    </row>
    <row r="13" spans="2:12" s="1" customFormat="1" ht="12" customHeight="1">
      <c r="B13" s="44"/>
      <c r="D13" s="142" t="s">
        <v>18</v>
      </c>
      <c r="F13" s="18" t="s">
        <v>21</v>
      </c>
      <c r="I13" s="146" t="s">
        <v>20</v>
      </c>
      <c r="J13" s="18" t="s">
        <v>21</v>
      </c>
      <c r="L13" s="44"/>
    </row>
    <row r="14" spans="2:12" s="1" customFormat="1" ht="12" customHeight="1">
      <c r="B14" s="44"/>
      <c r="D14" s="142" t="s">
        <v>22</v>
      </c>
      <c r="F14" s="18" t="s">
        <v>23</v>
      </c>
      <c r="I14" s="146" t="s">
        <v>24</v>
      </c>
      <c r="J14" s="147" t="str">
        <f>'Rekapitulace stavby'!AN8</f>
        <v>8. 11. 2018</v>
      </c>
      <c r="L14" s="44"/>
    </row>
    <row r="15" spans="2:12" s="1" customFormat="1" ht="10.8" customHeight="1">
      <c r="B15" s="44"/>
      <c r="I15" s="144"/>
      <c r="L15" s="44"/>
    </row>
    <row r="16" spans="2:12" s="1" customFormat="1" ht="12" customHeight="1">
      <c r="B16" s="44"/>
      <c r="D16" s="142" t="s">
        <v>26</v>
      </c>
      <c r="I16" s="146" t="s">
        <v>27</v>
      </c>
      <c r="J16" s="18" t="s">
        <v>28</v>
      </c>
      <c r="L16" s="44"/>
    </row>
    <row r="17" spans="2:12" s="1" customFormat="1" ht="18" customHeight="1">
      <c r="B17" s="44"/>
      <c r="E17" s="18" t="s">
        <v>29</v>
      </c>
      <c r="I17" s="146" t="s">
        <v>30</v>
      </c>
      <c r="J17" s="18" t="s">
        <v>21</v>
      </c>
      <c r="L17" s="44"/>
    </row>
    <row r="18" spans="2:12" s="1" customFormat="1" ht="6.95" customHeight="1">
      <c r="B18" s="44"/>
      <c r="I18" s="144"/>
      <c r="L18" s="44"/>
    </row>
    <row r="19" spans="2:12" s="1" customFormat="1" ht="12" customHeight="1">
      <c r="B19" s="44"/>
      <c r="D19" s="142" t="s">
        <v>31</v>
      </c>
      <c r="I19" s="146" t="s">
        <v>27</v>
      </c>
      <c r="J19" s="34" t="str">
        <f>'Rekapitulace stavby'!AN13</f>
        <v>Vyplň údaj</v>
      </c>
      <c r="L19" s="44"/>
    </row>
    <row r="20" spans="2:12" s="1" customFormat="1" ht="18" customHeight="1">
      <c r="B20" s="44"/>
      <c r="E20" s="34" t="str">
        <f>'Rekapitulace stavby'!E14</f>
        <v>Vyplň údaj</v>
      </c>
      <c r="F20" s="18"/>
      <c r="G20" s="18"/>
      <c r="H20" s="18"/>
      <c r="I20" s="146" t="s">
        <v>30</v>
      </c>
      <c r="J20" s="34" t="str">
        <f>'Rekapitulace stavby'!AN14</f>
        <v>Vyplň údaj</v>
      </c>
      <c r="L20" s="44"/>
    </row>
    <row r="21" spans="2:12" s="1" customFormat="1" ht="6.95" customHeight="1">
      <c r="B21" s="44"/>
      <c r="I21" s="144"/>
      <c r="L21" s="44"/>
    </row>
    <row r="22" spans="2:12" s="1" customFormat="1" ht="12" customHeight="1">
      <c r="B22" s="44"/>
      <c r="D22" s="142" t="s">
        <v>33</v>
      </c>
      <c r="I22" s="146" t="s">
        <v>27</v>
      </c>
      <c r="J22" s="18" t="s">
        <v>21</v>
      </c>
      <c r="L22" s="44"/>
    </row>
    <row r="23" spans="2:12" s="1" customFormat="1" ht="18" customHeight="1">
      <c r="B23" s="44"/>
      <c r="E23" s="18" t="s">
        <v>34</v>
      </c>
      <c r="I23" s="146" t="s">
        <v>30</v>
      </c>
      <c r="J23" s="18" t="s">
        <v>21</v>
      </c>
      <c r="L23" s="44"/>
    </row>
    <row r="24" spans="2:12" s="1" customFormat="1" ht="6.95" customHeight="1">
      <c r="B24" s="44"/>
      <c r="I24" s="144"/>
      <c r="L24" s="44"/>
    </row>
    <row r="25" spans="2:12" s="1" customFormat="1" ht="12" customHeight="1">
      <c r="B25" s="44"/>
      <c r="D25" s="142" t="s">
        <v>36</v>
      </c>
      <c r="I25" s="146" t="s">
        <v>27</v>
      </c>
      <c r="J25" s="18" t="s">
        <v>37</v>
      </c>
      <c r="L25" s="44"/>
    </row>
    <row r="26" spans="2:12" s="1" customFormat="1" ht="18" customHeight="1">
      <c r="B26" s="44"/>
      <c r="E26" s="18" t="s">
        <v>38</v>
      </c>
      <c r="I26" s="146" t="s">
        <v>30</v>
      </c>
      <c r="J26" s="18" t="s">
        <v>21</v>
      </c>
      <c r="L26" s="44"/>
    </row>
    <row r="27" spans="2:12" s="1" customFormat="1" ht="6.95" customHeight="1">
      <c r="B27" s="44"/>
      <c r="I27" s="144"/>
      <c r="L27" s="44"/>
    </row>
    <row r="28" spans="2:12" s="1" customFormat="1" ht="12" customHeight="1">
      <c r="B28" s="44"/>
      <c r="D28" s="142" t="s">
        <v>39</v>
      </c>
      <c r="I28" s="144"/>
      <c r="L28" s="44"/>
    </row>
    <row r="29" spans="2:12" s="7" customFormat="1" ht="45" customHeight="1">
      <c r="B29" s="148"/>
      <c r="E29" s="149" t="s">
        <v>40</v>
      </c>
      <c r="F29" s="149"/>
      <c r="G29" s="149"/>
      <c r="H29" s="149"/>
      <c r="I29" s="150"/>
      <c r="L29" s="148"/>
    </row>
    <row r="30" spans="2:12" s="1" customFormat="1" ht="6.95" customHeight="1">
      <c r="B30" s="44"/>
      <c r="I30" s="144"/>
      <c r="L30" s="44"/>
    </row>
    <row r="31" spans="2:12" s="1" customFormat="1" ht="6.95" customHeight="1">
      <c r="B31" s="44"/>
      <c r="D31" s="72"/>
      <c r="E31" s="72"/>
      <c r="F31" s="72"/>
      <c r="G31" s="72"/>
      <c r="H31" s="72"/>
      <c r="I31" s="151"/>
      <c r="J31" s="72"/>
      <c r="K31" s="72"/>
      <c r="L31" s="44"/>
    </row>
    <row r="32" spans="2:12" s="1" customFormat="1" ht="25.4" customHeight="1">
      <c r="B32" s="44"/>
      <c r="D32" s="152" t="s">
        <v>41</v>
      </c>
      <c r="I32" s="144"/>
      <c r="J32" s="153">
        <f>ROUND(J92,2)</f>
        <v>0</v>
      </c>
      <c r="L32" s="44"/>
    </row>
    <row r="33" spans="2:12" s="1" customFormat="1" ht="6.95" customHeight="1">
      <c r="B33" s="44"/>
      <c r="D33" s="72"/>
      <c r="E33" s="72"/>
      <c r="F33" s="72"/>
      <c r="G33" s="72"/>
      <c r="H33" s="72"/>
      <c r="I33" s="151"/>
      <c r="J33" s="72"/>
      <c r="K33" s="72"/>
      <c r="L33" s="44"/>
    </row>
    <row r="34" spans="2:12" s="1" customFormat="1" ht="14.4" customHeight="1">
      <c r="B34" s="44"/>
      <c r="F34" s="154" t="s">
        <v>43</v>
      </c>
      <c r="I34" s="155" t="s">
        <v>42</v>
      </c>
      <c r="J34" s="154" t="s">
        <v>44</v>
      </c>
      <c r="L34" s="44"/>
    </row>
    <row r="35" spans="2:12" s="1" customFormat="1" ht="14.4" customHeight="1">
      <c r="B35" s="44"/>
      <c r="D35" s="142" t="s">
        <v>45</v>
      </c>
      <c r="E35" s="142" t="s">
        <v>46</v>
      </c>
      <c r="F35" s="156">
        <f>ROUND((SUM(BE92:BE175)),2)</f>
        <v>0</v>
      </c>
      <c r="I35" s="157">
        <v>0.21</v>
      </c>
      <c r="J35" s="156">
        <f>ROUND(((SUM(BE92:BE175))*I35),2)</f>
        <v>0</v>
      </c>
      <c r="L35" s="44"/>
    </row>
    <row r="36" spans="2:12" s="1" customFormat="1" ht="14.4" customHeight="1">
      <c r="B36" s="44"/>
      <c r="E36" s="142" t="s">
        <v>47</v>
      </c>
      <c r="F36" s="156">
        <f>ROUND((SUM(BF92:BF175)),2)</f>
        <v>0</v>
      </c>
      <c r="I36" s="157">
        <v>0.15</v>
      </c>
      <c r="J36" s="156">
        <f>ROUND(((SUM(BF92:BF175))*I36),2)</f>
        <v>0</v>
      </c>
      <c r="L36" s="44"/>
    </row>
    <row r="37" spans="2:12" s="1" customFormat="1" ht="14.4" customHeight="1" hidden="1">
      <c r="B37" s="44"/>
      <c r="E37" s="142" t="s">
        <v>48</v>
      </c>
      <c r="F37" s="156">
        <f>ROUND((SUM(BG92:BG175)),2)</f>
        <v>0</v>
      </c>
      <c r="I37" s="157">
        <v>0.21</v>
      </c>
      <c r="J37" s="156">
        <f>0</f>
        <v>0</v>
      </c>
      <c r="L37" s="44"/>
    </row>
    <row r="38" spans="2:12" s="1" customFormat="1" ht="14.4" customHeight="1" hidden="1">
      <c r="B38" s="44"/>
      <c r="E38" s="142" t="s">
        <v>49</v>
      </c>
      <c r="F38" s="156">
        <f>ROUND((SUM(BH92:BH175)),2)</f>
        <v>0</v>
      </c>
      <c r="I38" s="157">
        <v>0.15</v>
      </c>
      <c r="J38" s="156">
        <f>0</f>
        <v>0</v>
      </c>
      <c r="L38" s="44"/>
    </row>
    <row r="39" spans="2:12" s="1" customFormat="1" ht="14.4" customHeight="1" hidden="1">
      <c r="B39" s="44"/>
      <c r="E39" s="142" t="s">
        <v>50</v>
      </c>
      <c r="F39" s="156">
        <f>ROUND((SUM(BI92:BI175)),2)</f>
        <v>0</v>
      </c>
      <c r="I39" s="157">
        <v>0</v>
      </c>
      <c r="J39" s="156">
        <f>0</f>
        <v>0</v>
      </c>
      <c r="L39" s="44"/>
    </row>
    <row r="40" spans="2:12" s="1" customFormat="1" ht="6.95" customHeight="1">
      <c r="B40" s="44"/>
      <c r="I40" s="144"/>
      <c r="L40" s="44"/>
    </row>
    <row r="41" spans="2:12" s="1" customFormat="1" ht="25.4" customHeight="1">
      <c r="B41" s="44"/>
      <c r="C41" s="158"/>
      <c r="D41" s="159" t="s">
        <v>51</v>
      </c>
      <c r="E41" s="160"/>
      <c r="F41" s="160"/>
      <c r="G41" s="161" t="s">
        <v>52</v>
      </c>
      <c r="H41" s="162" t="s">
        <v>53</v>
      </c>
      <c r="I41" s="163"/>
      <c r="J41" s="164">
        <f>SUM(J32:J39)</f>
        <v>0</v>
      </c>
      <c r="K41" s="165"/>
      <c r="L41" s="44"/>
    </row>
    <row r="42" spans="2:12" s="1" customFormat="1" ht="14.4" customHeight="1">
      <c r="B42" s="166"/>
      <c r="C42" s="167"/>
      <c r="D42" s="167"/>
      <c r="E42" s="167"/>
      <c r="F42" s="167"/>
      <c r="G42" s="167"/>
      <c r="H42" s="167"/>
      <c r="I42" s="168"/>
      <c r="J42" s="167"/>
      <c r="K42" s="167"/>
      <c r="L42" s="44"/>
    </row>
    <row r="46" spans="2:12" s="1" customFormat="1" ht="6.95" customHeight="1">
      <c r="B46" s="169"/>
      <c r="C46" s="170"/>
      <c r="D46" s="170"/>
      <c r="E46" s="170"/>
      <c r="F46" s="170"/>
      <c r="G46" s="170"/>
      <c r="H46" s="170"/>
      <c r="I46" s="171"/>
      <c r="J46" s="170"/>
      <c r="K46" s="170"/>
      <c r="L46" s="44"/>
    </row>
    <row r="47" spans="2:12" s="1" customFormat="1" ht="24.95" customHeight="1">
      <c r="B47" s="39"/>
      <c r="C47" s="24" t="s">
        <v>174</v>
      </c>
      <c r="D47" s="40"/>
      <c r="E47" s="40"/>
      <c r="F47" s="40"/>
      <c r="G47" s="40"/>
      <c r="H47" s="40"/>
      <c r="I47" s="144"/>
      <c r="J47" s="40"/>
      <c r="K47" s="40"/>
      <c r="L47" s="44"/>
    </row>
    <row r="48" spans="2:12" s="1" customFormat="1" ht="6.95" customHeight="1">
      <c r="B48" s="39"/>
      <c r="C48" s="40"/>
      <c r="D48" s="40"/>
      <c r="E48" s="40"/>
      <c r="F48" s="40"/>
      <c r="G48" s="40"/>
      <c r="H48" s="40"/>
      <c r="I48" s="144"/>
      <c r="J48" s="40"/>
      <c r="K48" s="40"/>
      <c r="L48" s="44"/>
    </row>
    <row r="49" spans="2:12" s="1" customFormat="1" ht="12" customHeight="1">
      <c r="B49" s="39"/>
      <c r="C49" s="33" t="s">
        <v>16</v>
      </c>
      <c r="D49" s="40"/>
      <c r="E49" s="40"/>
      <c r="F49" s="40"/>
      <c r="G49" s="40"/>
      <c r="H49" s="40"/>
      <c r="I49" s="144"/>
      <c r="J49" s="40"/>
      <c r="K49" s="40"/>
      <c r="L49" s="44"/>
    </row>
    <row r="50" spans="2:12" s="1" customFormat="1" ht="16.5" customHeight="1">
      <c r="B50" s="39"/>
      <c r="C50" s="40"/>
      <c r="D50" s="40"/>
      <c r="E50" s="172" t="str">
        <f>E7</f>
        <v>Vestavba podkroví ZŠ Kmochova</v>
      </c>
      <c r="F50" s="33"/>
      <c r="G50" s="33"/>
      <c r="H50" s="33"/>
      <c r="I50" s="144"/>
      <c r="J50" s="40"/>
      <c r="K50" s="40"/>
      <c r="L50" s="44"/>
    </row>
    <row r="51" spans="2:12" ht="12" customHeight="1">
      <c r="B51" s="22"/>
      <c r="C51" s="33" t="s">
        <v>170</v>
      </c>
      <c r="D51" s="23"/>
      <c r="E51" s="23"/>
      <c r="F51" s="23"/>
      <c r="G51" s="23"/>
      <c r="H51" s="23"/>
      <c r="I51" s="137"/>
      <c r="J51" s="23"/>
      <c r="K51" s="23"/>
      <c r="L51" s="21"/>
    </row>
    <row r="52" spans="2:12" s="1" customFormat="1" ht="16.5" customHeight="1">
      <c r="B52" s="39"/>
      <c r="C52" s="40"/>
      <c r="D52" s="40"/>
      <c r="E52" s="172" t="s">
        <v>171</v>
      </c>
      <c r="F52" s="40"/>
      <c r="G52" s="40"/>
      <c r="H52" s="40"/>
      <c r="I52" s="144"/>
      <c r="J52" s="40"/>
      <c r="K52" s="40"/>
      <c r="L52" s="44"/>
    </row>
    <row r="53" spans="2:12" s="1" customFormat="1" ht="12" customHeight="1">
      <c r="B53" s="39"/>
      <c r="C53" s="33" t="s">
        <v>172</v>
      </c>
      <c r="D53" s="40"/>
      <c r="E53" s="40"/>
      <c r="F53" s="40"/>
      <c r="G53" s="40"/>
      <c r="H53" s="40"/>
      <c r="I53" s="144"/>
      <c r="J53" s="40"/>
      <c r="K53" s="40"/>
      <c r="L53" s="44"/>
    </row>
    <row r="54" spans="2:12" s="1" customFormat="1" ht="16.5" customHeight="1">
      <c r="B54" s="39"/>
      <c r="C54" s="40"/>
      <c r="D54" s="40"/>
      <c r="E54" s="65" t="str">
        <f>E11</f>
        <v>SO-01.3 - UT</v>
      </c>
      <c r="F54" s="40"/>
      <c r="G54" s="40"/>
      <c r="H54" s="40"/>
      <c r="I54" s="144"/>
      <c r="J54" s="40"/>
      <c r="K54" s="40"/>
      <c r="L54" s="44"/>
    </row>
    <row r="55" spans="2:12" s="1" customFormat="1" ht="6.95" customHeight="1">
      <c r="B55" s="39"/>
      <c r="C55" s="40"/>
      <c r="D55" s="40"/>
      <c r="E55" s="40"/>
      <c r="F55" s="40"/>
      <c r="G55" s="40"/>
      <c r="H55" s="40"/>
      <c r="I55" s="144"/>
      <c r="J55" s="40"/>
      <c r="K55" s="40"/>
      <c r="L55" s="44"/>
    </row>
    <row r="56" spans="2:12" s="1" customFormat="1" ht="12" customHeight="1">
      <c r="B56" s="39"/>
      <c r="C56" s="33" t="s">
        <v>22</v>
      </c>
      <c r="D56" s="40"/>
      <c r="E56" s="40"/>
      <c r="F56" s="28" t="str">
        <f>F14</f>
        <v>Kmochova č.p. 943</v>
      </c>
      <c r="G56" s="40"/>
      <c r="H56" s="40"/>
      <c r="I56" s="146" t="s">
        <v>24</v>
      </c>
      <c r="J56" s="68" t="str">
        <f>IF(J14="","",J14)</f>
        <v>8. 11. 2018</v>
      </c>
      <c r="K56" s="40"/>
      <c r="L56" s="44"/>
    </row>
    <row r="57" spans="2:12" s="1" customFormat="1" ht="6.95" customHeight="1">
      <c r="B57" s="39"/>
      <c r="C57" s="40"/>
      <c r="D57" s="40"/>
      <c r="E57" s="40"/>
      <c r="F57" s="40"/>
      <c r="G57" s="40"/>
      <c r="H57" s="40"/>
      <c r="I57" s="144"/>
      <c r="J57" s="40"/>
      <c r="K57" s="40"/>
      <c r="L57" s="44"/>
    </row>
    <row r="58" spans="2:12" s="1" customFormat="1" ht="13.65" customHeight="1">
      <c r="B58" s="39"/>
      <c r="C58" s="33" t="s">
        <v>26</v>
      </c>
      <c r="D58" s="40"/>
      <c r="E58" s="40"/>
      <c r="F58" s="28" t="str">
        <f>E17</f>
        <v>SONET Building s.r.o</v>
      </c>
      <c r="G58" s="40"/>
      <c r="H58" s="40"/>
      <c r="I58" s="146" t="s">
        <v>33</v>
      </c>
      <c r="J58" s="37" t="str">
        <f>E23</f>
        <v>Sodomka Lukáš</v>
      </c>
      <c r="K58" s="40"/>
      <c r="L58" s="44"/>
    </row>
    <row r="59" spans="2:12" s="1" customFormat="1" ht="13.65" customHeight="1">
      <c r="B59" s="39"/>
      <c r="C59" s="33" t="s">
        <v>31</v>
      </c>
      <c r="D59" s="40"/>
      <c r="E59" s="40"/>
      <c r="F59" s="28" t="str">
        <f>IF(E20="","",E20)</f>
        <v>Vyplň údaj</v>
      </c>
      <c r="G59" s="40"/>
      <c r="H59" s="40"/>
      <c r="I59" s="146" t="s">
        <v>36</v>
      </c>
      <c r="J59" s="37" t="str">
        <f>E26</f>
        <v>Toman Martin</v>
      </c>
      <c r="K59" s="40"/>
      <c r="L59" s="44"/>
    </row>
    <row r="60" spans="2:12" s="1" customFormat="1" ht="10.3" customHeight="1">
      <c r="B60" s="39"/>
      <c r="C60" s="40"/>
      <c r="D60" s="40"/>
      <c r="E60" s="40"/>
      <c r="F60" s="40"/>
      <c r="G60" s="40"/>
      <c r="H60" s="40"/>
      <c r="I60" s="144"/>
      <c r="J60" s="40"/>
      <c r="K60" s="40"/>
      <c r="L60" s="44"/>
    </row>
    <row r="61" spans="2:12" s="1" customFormat="1" ht="29.25" customHeight="1">
      <c r="B61" s="39"/>
      <c r="C61" s="173" t="s">
        <v>175</v>
      </c>
      <c r="D61" s="174"/>
      <c r="E61" s="174"/>
      <c r="F61" s="174"/>
      <c r="G61" s="174"/>
      <c r="H61" s="174"/>
      <c r="I61" s="175"/>
      <c r="J61" s="176" t="s">
        <v>176</v>
      </c>
      <c r="K61" s="174"/>
      <c r="L61" s="44"/>
    </row>
    <row r="62" spans="2:12" s="1" customFormat="1" ht="10.3" customHeight="1">
      <c r="B62" s="39"/>
      <c r="C62" s="40"/>
      <c r="D62" s="40"/>
      <c r="E62" s="40"/>
      <c r="F62" s="40"/>
      <c r="G62" s="40"/>
      <c r="H62" s="40"/>
      <c r="I62" s="144"/>
      <c r="J62" s="40"/>
      <c r="K62" s="40"/>
      <c r="L62" s="44"/>
    </row>
    <row r="63" spans="2:47" s="1" customFormat="1" ht="22.8" customHeight="1">
      <c r="B63" s="39"/>
      <c r="C63" s="177" t="s">
        <v>73</v>
      </c>
      <c r="D63" s="40"/>
      <c r="E63" s="40"/>
      <c r="F63" s="40"/>
      <c r="G63" s="40"/>
      <c r="H63" s="40"/>
      <c r="I63" s="144"/>
      <c r="J63" s="98">
        <f>J92</f>
        <v>0</v>
      </c>
      <c r="K63" s="40"/>
      <c r="L63" s="44"/>
      <c r="AU63" s="18" t="s">
        <v>177</v>
      </c>
    </row>
    <row r="64" spans="2:12" s="8" customFormat="1" ht="24.95" customHeight="1">
      <c r="B64" s="178"/>
      <c r="C64" s="179"/>
      <c r="D64" s="180" t="s">
        <v>2191</v>
      </c>
      <c r="E64" s="181"/>
      <c r="F64" s="181"/>
      <c r="G64" s="181"/>
      <c r="H64" s="181"/>
      <c r="I64" s="182"/>
      <c r="J64" s="183">
        <f>J93</f>
        <v>0</v>
      </c>
      <c r="K64" s="179"/>
      <c r="L64" s="184"/>
    </row>
    <row r="65" spans="2:12" s="8" customFormat="1" ht="24.95" customHeight="1">
      <c r="B65" s="178"/>
      <c r="C65" s="179"/>
      <c r="D65" s="180" t="s">
        <v>2369</v>
      </c>
      <c r="E65" s="181"/>
      <c r="F65" s="181"/>
      <c r="G65" s="181"/>
      <c r="H65" s="181"/>
      <c r="I65" s="182"/>
      <c r="J65" s="183">
        <f>J101</f>
        <v>0</v>
      </c>
      <c r="K65" s="179"/>
      <c r="L65" s="184"/>
    </row>
    <row r="66" spans="2:12" s="8" customFormat="1" ht="24.95" customHeight="1">
      <c r="B66" s="178"/>
      <c r="C66" s="179"/>
      <c r="D66" s="180" t="s">
        <v>2370</v>
      </c>
      <c r="E66" s="181"/>
      <c r="F66" s="181"/>
      <c r="G66" s="181"/>
      <c r="H66" s="181"/>
      <c r="I66" s="182"/>
      <c r="J66" s="183">
        <f>J116</f>
        <v>0</v>
      </c>
      <c r="K66" s="179"/>
      <c r="L66" s="184"/>
    </row>
    <row r="67" spans="2:12" s="8" customFormat="1" ht="24.95" customHeight="1">
      <c r="B67" s="178"/>
      <c r="C67" s="179"/>
      <c r="D67" s="180" t="s">
        <v>2371</v>
      </c>
      <c r="E67" s="181"/>
      <c r="F67" s="181"/>
      <c r="G67" s="181"/>
      <c r="H67" s="181"/>
      <c r="I67" s="182"/>
      <c r="J67" s="183">
        <f>J133</f>
        <v>0</v>
      </c>
      <c r="K67" s="179"/>
      <c r="L67" s="184"/>
    </row>
    <row r="68" spans="2:12" s="8" customFormat="1" ht="24.95" customHeight="1">
      <c r="B68" s="178"/>
      <c r="C68" s="179"/>
      <c r="D68" s="180" t="s">
        <v>2372</v>
      </c>
      <c r="E68" s="181"/>
      <c r="F68" s="181"/>
      <c r="G68" s="181"/>
      <c r="H68" s="181"/>
      <c r="I68" s="182"/>
      <c r="J68" s="183">
        <f>J151</f>
        <v>0</v>
      </c>
      <c r="K68" s="179"/>
      <c r="L68" s="184"/>
    </row>
    <row r="69" spans="2:12" s="8" customFormat="1" ht="24.95" customHeight="1">
      <c r="B69" s="178"/>
      <c r="C69" s="179"/>
      <c r="D69" s="180" t="s">
        <v>2373</v>
      </c>
      <c r="E69" s="181"/>
      <c r="F69" s="181"/>
      <c r="G69" s="181"/>
      <c r="H69" s="181"/>
      <c r="I69" s="182"/>
      <c r="J69" s="183">
        <f>J162</f>
        <v>0</v>
      </c>
      <c r="K69" s="179"/>
      <c r="L69" s="184"/>
    </row>
    <row r="70" spans="2:12" s="8" customFormat="1" ht="24.95" customHeight="1">
      <c r="B70" s="178"/>
      <c r="C70" s="179"/>
      <c r="D70" s="180" t="s">
        <v>2374</v>
      </c>
      <c r="E70" s="181"/>
      <c r="F70" s="181"/>
      <c r="G70" s="181"/>
      <c r="H70" s="181"/>
      <c r="I70" s="182"/>
      <c r="J70" s="183">
        <f>J168</f>
        <v>0</v>
      </c>
      <c r="K70" s="179"/>
      <c r="L70" s="184"/>
    </row>
    <row r="71" spans="2:12" s="1" customFormat="1" ht="21.8" customHeight="1">
      <c r="B71" s="39"/>
      <c r="C71" s="40"/>
      <c r="D71" s="40"/>
      <c r="E71" s="40"/>
      <c r="F71" s="40"/>
      <c r="G71" s="40"/>
      <c r="H71" s="40"/>
      <c r="I71" s="144"/>
      <c r="J71" s="40"/>
      <c r="K71" s="40"/>
      <c r="L71" s="44"/>
    </row>
    <row r="72" spans="2:12" s="1" customFormat="1" ht="6.95" customHeight="1">
      <c r="B72" s="58"/>
      <c r="C72" s="59"/>
      <c r="D72" s="59"/>
      <c r="E72" s="59"/>
      <c r="F72" s="59"/>
      <c r="G72" s="59"/>
      <c r="H72" s="59"/>
      <c r="I72" s="168"/>
      <c r="J72" s="59"/>
      <c r="K72" s="59"/>
      <c r="L72" s="44"/>
    </row>
    <row r="76" spans="2:12" s="1" customFormat="1" ht="6.95" customHeight="1">
      <c r="B76" s="60"/>
      <c r="C76" s="61"/>
      <c r="D76" s="61"/>
      <c r="E76" s="61"/>
      <c r="F76" s="61"/>
      <c r="G76" s="61"/>
      <c r="H76" s="61"/>
      <c r="I76" s="171"/>
      <c r="J76" s="61"/>
      <c r="K76" s="61"/>
      <c r="L76" s="44"/>
    </row>
    <row r="77" spans="2:12" s="1" customFormat="1" ht="24.95" customHeight="1">
      <c r="B77" s="39"/>
      <c r="C77" s="24" t="s">
        <v>206</v>
      </c>
      <c r="D77" s="40"/>
      <c r="E77" s="40"/>
      <c r="F77" s="40"/>
      <c r="G77" s="40"/>
      <c r="H77" s="40"/>
      <c r="I77" s="144"/>
      <c r="J77" s="40"/>
      <c r="K77" s="40"/>
      <c r="L77" s="44"/>
    </row>
    <row r="78" spans="2:12" s="1" customFormat="1" ht="6.95" customHeight="1">
      <c r="B78" s="39"/>
      <c r="C78" s="40"/>
      <c r="D78" s="40"/>
      <c r="E78" s="40"/>
      <c r="F78" s="40"/>
      <c r="G78" s="40"/>
      <c r="H78" s="40"/>
      <c r="I78" s="144"/>
      <c r="J78" s="40"/>
      <c r="K78" s="40"/>
      <c r="L78" s="44"/>
    </row>
    <row r="79" spans="2:12" s="1" customFormat="1" ht="12" customHeight="1">
      <c r="B79" s="39"/>
      <c r="C79" s="33" t="s">
        <v>16</v>
      </c>
      <c r="D79" s="40"/>
      <c r="E79" s="40"/>
      <c r="F79" s="40"/>
      <c r="G79" s="40"/>
      <c r="H79" s="40"/>
      <c r="I79" s="144"/>
      <c r="J79" s="40"/>
      <c r="K79" s="40"/>
      <c r="L79" s="44"/>
    </row>
    <row r="80" spans="2:12" s="1" customFormat="1" ht="16.5" customHeight="1">
      <c r="B80" s="39"/>
      <c r="C80" s="40"/>
      <c r="D80" s="40"/>
      <c r="E80" s="172" t="str">
        <f>E7</f>
        <v>Vestavba podkroví ZŠ Kmochova</v>
      </c>
      <c r="F80" s="33"/>
      <c r="G80" s="33"/>
      <c r="H80" s="33"/>
      <c r="I80" s="144"/>
      <c r="J80" s="40"/>
      <c r="K80" s="40"/>
      <c r="L80" s="44"/>
    </row>
    <row r="81" spans="2:12" ht="12" customHeight="1">
      <c r="B81" s="22"/>
      <c r="C81" s="33" t="s">
        <v>170</v>
      </c>
      <c r="D81" s="23"/>
      <c r="E81" s="23"/>
      <c r="F81" s="23"/>
      <c r="G81" s="23"/>
      <c r="H81" s="23"/>
      <c r="I81" s="137"/>
      <c r="J81" s="23"/>
      <c r="K81" s="23"/>
      <c r="L81" s="21"/>
    </row>
    <row r="82" spans="2:12" s="1" customFormat="1" ht="16.5" customHeight="1">
      <c r="B82" s="39"/>
      <c r="C82" s="40"/>
      <c r="D82" s="40"/>
      <c r="E82" s="172" t="s">
        <v>171</v>
      </c>
      <c r="F82" s="40"/>
      <c r="G82" s="40"/>
      <c r="H82" s="40"/>
      <c r="I82" s="144"/>
      <c r="J82" s="40"/>
      <c r="K82" s="40"/>
      <c r="L82" s="44"/>
    </row>
    <row r="83" spans="2:12" s="1" customFormat="1" ht="12" customHeight="1">
      <c r="B83" s="39"/>
      <c r="C83" s="33" t="s">
        <v>172</v>
      </c>
      <c r="D83" s="40"/>
      <c r="E83" s="40"/>
      <c r="F83" s="40"/>
      <c r="G83" s="40"/>
      <c r="H83" s="40"/>
      <c r="I83" s="144"/>
      <c r="J83" s="40"/>
      <c r="K83" s="40"/>
      <c r="L83" s="44"/>
    </row>
    <row r="84" spans="2:12" s="1" customFormat="1" ht="16.5" customHeight="1">
      <c r="B84" s="39"/>
      <c r="C84" s="40"/>
      <c r="D84" s="40"/>
      <c r="E84" s="65" t="str">
        <f>E11</f>
        <v>SO-01.3 - UT</v>
      </c>
      <c r="F84" s="40"/>
      <c r="G84" s="40"/>
      <c r="H84" s="40"/>
      <c r="I84" s="144"/>
      <c r="J84" s="40"/>
      <c r="K84" s="40"/>
      <c r="L84" s="44"/>
    </row>
    <row r="85" spans="2:12" s="1" customFormat="1" ht="6.95" customHeight="1">
      <c r="B85" s="39"/>
      <c r="C85" s="40"/>
      <c r="D85" s="40"/>
      <c r="E85" s="40"/>
      <c r="F85" s="40"/>
      <c r="G85" s="40"/>
      <c r="H85" s="40"/>
      <c r="I85" s="144"/>
      <c r="J85" s="40"/>
      <c r="K85" s="40"/>
      <c r="L85" s="44"/>
    </row>
    <row r="86" spans="2:12" s="1" customFormat="1" ht="12" customHeight="1">
      <c r="B86" s="39"/>
      <c r="C86" s="33" t="s">
        <v>22</v>
      </c>
      <c r="D86" s="40"/>
      <c r="E86" s="40"/>
      <c r="F86" s="28" t="str">
        <f>F14</f>
        <v>Kmochova č.p. 943</v>
      </c>
      <c r="G86" s="40"/>
      <c r="H86" s="40"/>
      <c r="I86" s="146" t="s">
        <v>24</v>
      </c>
      <c r="J86" s="68" t="str">
        <f>IF(J14="","",J14)</f>
        <v>8. 11. 2018</v>
      </c>
      <c r="K86" s="40"/>
      <c r="L86" s="44"/>
    </row>
    <row r="87" spans="2:12" s="1" customFormat="1" ht="6.95" customHeight="1">
      <c r="B87" s="39"/>
      <c r="C87" s="40"/>
      <c r="D87" s="40"/>
      <c r="E87" s="40"/>
      <c r="F87" s="40"/>
      <c r="G87" s="40"/>
      <c r="H87" s="40"/>
      <c r="I87" s="144"/>
      <c r="J87" s="40"/>
      <c r="K87" s="40"/>
      <c r="L87" s="44"/>
    </row>
    <row r="88" spans="2:12" s="1" customFormat="1" ht="13.65" customHeight="1">
      <c r="B88" s="39"/>
      <c r="C88" s="33" t="s">
        <v>26</v>
      </c>
      <c r="D88" s="40"/>
      <c r="E88" s="40"/>
      <c r="F88" s="28" t="str">
        <f>E17</f>
        <v>SONET Building s.r.o</v>
      </c>
      <c r="G88" s="40"/>
      <c r="H88" s="40"/>
      <c r="I88" s="146" t="s">
        <v>33</v>
      </c>
      <c r="J88" s="37" t="str">
        <f>E23</f>
        <v>Sodomka Lukáš</v>
      </c>
      <c r="K88" s="40"/>
      <c r="L88" s="44"/>
    </row>
    <row r="89" spans="2:12" s="1" customFormat="1" ht="13.65" customHeight="1">
      <c r="B89" s="39"/>
      <c r="C89" s="33" t="s">
        <v>31</v>
      </c>
      <c r="D89" s="40"/>
      <c r="E89" s="40"/>
      <c r="F89" s="28" t="str">
        <f>IF(E20="","",E20)</f>
        <v>Vyplň údaj</v>
      </c>
      <c r="G89" s="40"/>
      <c r="H89" s="40"/>
      <c r="I89" s="146" t="s">
        <v>36</v>
      </c>
      <c r="J89" s="37" t="str">
        <f>E26</f>
        <v>Toman Martin</v>
      </c>
      <c r="K89" s="40"/>
      <c r="L89" s="44"/>
    </row>
    <row r="90" spans="2:12" s="1" customFormat="1" ht="10.3" customHeight="1">
      <c r="B90" s="39"/>
      <c r="C90" s="40"/>
      <c r="D90" s="40"/>
      <c r="E90" s="40"/>
      <c r="F90" s="40"/>
      <c r="G90" s="40"/>
      <c r="H90" s="40"/>
      <c r="I90" s="144"/>
      <c r="J90" s="40"/>
      <c r="K90" s="40"/>
      <c r="L90" s="44"/>
    </row>
    <row r="91" spans="2:20" s="10" customFormat="1" ht="29.25" customHeight="1">
      <c r="B91" s="191"/>
      <c r="C91" s="192" t="s">
        <v>207</v>
      </c>
      <c r="D91" s="193" t="s">
        <v>60</v>
      </c>
      <c r="E91" s="193" t="s">
        <v>56</v>
      </c>
      <c r="F91" s="193" t="s">
        <v>57</v>
      </c>
      <c r="G91" s="193" t="s">
        <v>208</v>
      </c>
      <c r="H91" s="193" t="s">
        <v>209</v>
      </c>
      <c r="I91" s="194" t="s">
        <v>210</v>
      </c>
      <c r="J91" s="193" t="s">
        <v>176</v>
      </c>
      <c r="K91" s="195" t="s">
        <v>211</v>
      </c>
      <c r="L91" s="196"/>
      <c r="M91" s="88" t="s">
        <v>21</v>
      </c>
      <c r="N91" s="89" t="s">
        <v>45</v>
      </c>
      <c r="O91" s="89" t="s">
        <v>212</v>
      </c>
      <c r="P91" s="89" t="s">
        <v>213</v>
      </c>
      <c r="Q91" s="89" t="s">
        <v>214</v>
      </c>
      <c r="R91" s="89" t="s">
        <v>215</v>
      </c>
      <c r="S91" s="89" t="s">
        <v>216</v>
      </c>
      <c r="T91" s="90" t="s">
        <v>217</v>
      </c>
    </row>
    <row r="92" spans="2:63" s="1" customFormat="1" ht="22.8" customHeight="1">
      <c r="B92" s="39"/>
      <c r="C92" s="95" t="s">
        <v>218</v>
      </c>
      <c r="D92" s="40"/>
      <c r="E92" s="40"/>
      <c r="F92" s="40"/>
      <c r="G92" s="40"/>
      <c r="H92" s="40"/>
      <c r="I92" s="144"/>
      <c r="J92" s="197">
        <f>BK92</f>
        <v>0</v>
      </c>
      <c r="K92" s="40"/>
      <c r="L92" s="44"/>
      <c r="M92" s="91"/>
      <c r="N92" s="92"/>
      <c r="O92" s="92"/>
      <c r="P92" s="198">
        <f>P93+P101+P116+P133+P151+P162+P168</f>
        <v>0</v>
      </c>
      <c r="Q92" s="92"/>
      <c r="R92" s="198">
        <f>R93+R101+R116+R133+R151+R162+R168</f>
        <v>0</v>
      </c>
      <c r="S92" s="92"/>
      <c r="T92" s="199">
        <f>T93+T101+T116+T133+T151+T162+T168</f>
        <v>0</v>
      </c>
      <c r="AT92" s="18" t="s">
        <v>74</v>
      </c>
      <c r="AU92" s="18" t="s">
        <v>177</v>
      </c>
      <c r="BK92" s="200">
        <f>BK93+BK101+BK116+BK133+BK151+BK162+BK168</f>
        <v>0</v>
      </c>
    </row>
    <row r="93" spans="2:63" s="11" customFormat="1" ht="25.9" customHeight="1">
      <c r="B93" s="201"/>
      <c r="C93" s="202"/>
      <c r="D93" s="203" t="s">
        <v>74</v>
      </c>
      <c r="E93" s="204" t="s">
        <v>2348</v>
      </c>
      <c r="F93" s="204" t="s">
        <v>2349</v>
      </c>
      <c r="G93" s="202"/>
      <c r="H93" s="202"/>
      <c r="I93" s="205"/>
      <c r="J93" s="206">
        <f>BK93</f>
        <v>0</v>
      </c>
      <c r="K93" s="202"/>
      <c r="L93" s="207"/>
      <c r="M93" s="208"/>
      <c r="N93" s="209"/>
      <c r="O93" s="209"/>
      <c r="P93" s="210">
        <f>SUM(P94:P100)</f>
        <v>0</v>
      </c>
      <c r="Q93" s="209"/>
      <c r="R93" s="210">
        <f>SUM(R94:R100)</f>
        <v>0</v>
      </c>
      <c r="S93" s="209"/>
      <c r="T93" s="211">
        <f>SUM(T94:T100)</f>
        <v>0</v>
      </c>
      <c r="AR93" s="212" t="s">
        <v>82</v>
      </c>
      <c r="AT93" s="213" t="s">
        <v>74</v>
      </c>
      <c r="AU93" s="213" t="s">
        <v>75</v>
      </c>
      <c r="AY93" s="212" t="s">
        <v>221</v>
      </c>
      <c r="BK93" s="214">
        <f>SUM(BK94:BK100)</f>
        <v>0</v>
      </c>
    </row>
    <row r="94" spans="2:65" s="1" customFormat="1" ht="16.5" customHeight="1">
      <c r="B94" s="39"/>
      <c r="C94" s="217" t="s">
        <v>82</v>
      </c>
      <c r="D94" s="217" t="s">
        <v>223</v>
      </c>
      <c r="E94" s="218" t="s">
        <v>2375</v>
      </c>
      <c r="F94" s="219" t="s">
        <v>2376</v>
      </c>
      <c r="G94" s="220" t="s">
        <v>1266</v>
      </c>
      <c r="H94" s="221">
        <v>1</v>
      </c>
      <c r="I94" s="222"/>
      <c r="J94" s="223">
        <f>ROUND(I94*H94,2)</f>
        <v>0</v>
      </c>
      <c r="K94" s="219" t="s">
        <v>365</v>
      </c>
      <c r="L94" s="44"/>
      <c r="M94" s="224" t="s">
        <v>21</v>
      </c>
      <c r="N94" s="225" t="s">
        <v>46</v>
      </c>
      <c r="O94" s="80"/>
      <c r="P94" s="226">
        <f>O94*H94</f>
        <v>0</v>
      </c>
      <c r="Q94" s="226">
        <v>0</v>
      </c>
      <c r="R94" s="226">
        <f>Q94*H94</f>
        <v>0</v>
      </c>
      <c r="S94" s="226">
        <v>0</v>
      </c>
      <c r="T94" s="227">
        <f>S94*H94</f>
        <v>0</v>
      </c>
      <c r="AR94" s="18" t="s">
        <v>228</v>
      </c>
      <c r="AT94" s="18" t="s">
        <v>223</v>
      </c>
      <c r="AU94" s="18" t="s">
        <v>82</v>
      </c>
      <c r="AY94" s="18" t="s">
        <v>221</v>
      </c>
      <c r="BE94" s="228">
        <f>IF(N94="základní",J94,0)</f>
        <v>0</v>
      </c>
      <c r="BF94" s="228">
        <f>IF(N94="snížená",J94,0)</f>
        <v>0</v>
      </c>
      <c r="BG94" s="228">
        <f>IF(N94="zákl. přenesená",J94,0)</f>
        <v>0</v>
      </c>
      <c r="BH94" s="228">
        <f>IF(N94="sníž. přenesená",J94,0)</f>
        <v>0</v>
      </c>
      <c r="BI94" s="228">
        <f>IF(N94="nulová",J94,0)</f>
        <v>0</v>
      </c>
      <c r="BJ94" s="18" t="s">
        <v>82</v>
      </c>
      <c r="BK94" s="228">
        <f>ROUND(I94*H94,2)</f>
        <v>0</v>
      </c>
      <c r="BL94" s="18" t="s">
        <v>228</v>
      </c>
      <c r="BM94" s="18" t="s">
        <v>84</v>
      </c>
    </row>
    <row r="95" spans="2:65" s="1" customFormat="1" ht="16.5" customHeight="1">
      <c r="B95" s="39"/>
      <c r="C95" s="217" t="s">
        <v>84</v>
      </c>
      <c r="D95" s="217" t="s">
        <v>223</v>
      </c>
      <c r="E95" s="218" t="s">
        <v>2377</v>
      </c>
      <c r="F95" s="219" t="s">
        <v>2378</v>
      </c>
      <c r="G95" s="220" t="s">
        <v>1266</v>
      </c>
      <c r="H95" s="221">
        <v>1</v>
      </c>
      <c r="I95" s="222"/>
      <c r="J95" s="223">
        <f>ROUND(I95*H95,2)</f>
        <v>0</v>
      </c>
      <c r="K95" s="219" t="s">
        <v>365</v>
      </c>
      <c r="L95" s="44"/>
      <c r="M95" s="224" t="s">
        <v>21</v>
      </c>
      <c r="N95" s="225" t="s">
        <v>46</v>
      </c>
      <c r="O95" s="80"/>
      <c r="P95" s="226">
        <f>O95*H95</f>
        <v>0</v>
      </c>
      <c r="Q95" s="226">
        <v>0</v>
      </c>
      <c r="R95" s="226">
        <f>Q95*H95</f>
        <v>0</v>
      </c>
      <c r="S95" s="226">
        <v>0</v>
      </c>
      <c r="T95" s="227">
        <f>S95*H95</f>
        <v>0</v>
      </c>
      <c r="AR95" s="18" t="s">
        <v>228</v>
      </c>
      <c r="AT95" s="18" t="s">
        <v>223</v>
      </c>
      <c r="AU95" s="18" t="s">
        <v>82</v>
      </c>
      <c r="AY95" s="18" t="s">
        <v>221</v>
      </c>
      <c r="BE95" s="228">
        <f>IF(N95="základní",J95,0)</f>
        <v>0</v>
      </c>
      <c r="BF95" s="228">
        <f>IF(N95="snížená",J95,0)</f>
        <v>0</v>
      </c>
      <c r="BG95" s="228">
        <f>IF(N95="zákl. přenesená",J95,0)</f>
        <v>0</v>
      </c>
      <c r="BH95" s="228">
        <f>IF(N95="sníž. přenesená",J95,0)</f>
        <v>0</v>
      </c>
      <c r="BI95" s="228">
        <f>IF(N95="nulová",J95,0)</f>
        <v>0</v>
      </c>
      <c r="BJ95" s="18" t="s">
        <v>82</v>
      </c>
      <c r="BK95" s="228">
        <f>ROUND(I95*H95,2)</f>
        <v>0</v>
      </c>
      <c r="BL95" s="18" t="s">
        <v>228</v>
      </c>
      <c r="BM95" s="18" t="s">
        <v>228</v>
      </c>
    </row>
    <row r="96" spans="2:65" s="1" customFormat="1" ht="16.5" customHeight="1">
      <c r="B96" s="39"/>
      <c r="C96" s="217" t="s">
        <v>101</v>
      </c>
      <c r="D96" s="217" t="s">
        <v>223</v>
      </c>
      <c r="E96" s="218" t="s">
        <v>2379</v>
      </c>
      <c r="F96" s="219" t="s">
        <v>2380</v>
      </c>
      <c r="G96" s="220" t="s">
        <v>1266</v>
      </c>
      <c r="H96" s="221">
        <v>1</v>
      </c>
      <c r="I96" s="222"/>
      <c r="J96" s="223">
        <f>ROUND(I96*H96,2)</f>
        <v>0</v>
      </c>
      <c r="K96" s="219" t="s">
        <v>365</v>
      </c>
      <c r="L96" s="44"/>
      <c r="M96" s="224" t="s">
        <v>21</v>
      </c>
      <c r="N96" s="225" t="s">
        <v>46</v>
      </c>
      <c r="O96" s="80"/>
      <c r="P96" s="226">
        <f>O96*H96</f>
        <v>0</v>
      </c>
      <c r="Q96" s="226">
        <v>0</v>
      </c>
      <c r="R96" s="226">
        <f>Q96*H96</f>
        <v>0</v>
      </c>
      <c r="S96" s="226">
        <v>0</v>
      </c>
      <c r="T96" s="227">
        <f>S96*H96</f>
        <v>0</v>
      </c>
      <c r="AR96" s="18" t="s">
        <v>228</v>
      </c>
      <c r="AT96" s="18" t="s">
        <v>223</v>
      </c>
      <c r="AU96" s="18" t="s">
        <v>82</v>
      </c>
      <c r="AY96" s="18" t="s">
        <v>221</v>
      </c>
      <c r="BE96" s="228">
        <f>IF(N96="základní",J96,0)</f>
        <v>0</v>
      </c>
      <c r="BF96" s="228">
        <f>IF(N96="snížená",J96,0)</f>
        <v>0</v>
      </c>
      <c r="BG96" s="228">
        <f>IF(N96="zákl. přenesená",J96,0)</f>
        <v>0</v>
      </c>
      <c r="BH96" s="228">
        <f>IF(N96="sníž. přenesená",J96,0)</f>
        <v>0</v>
      </c>
      <c r="BI96" s="228">
        <f>IF(N96="nulová",J96,0)</f>
        <v>0</v>
      </c>
      <c r="BJ96" s="18" t="s">
        <v>82</v>
      </c>
      <c r="BK96" s="228">
        <f>ROUND(I96*H96,2)</f>
        <v>0</v>
      </c>
      <c r="BL96" s="18" t="s">
        <v>228</v>
      </c>
      <c r="BM96" s="18" t="s">
        <v>271</v>
      </c>
    </row>
    <row r="97" spans="2:65" s="1" customFormat="1" ht="16.5" customHeight="1">
      <c r="B97" s="39"/>
      <c r="C97" s="217" t="s">
        <v>228</v>
      </c>
      <c r="D97" s="217" t="s">
        <v>223</v>
      </c>
      <c r="E97" s="218" t="s">
        <v>2381</v>
      </c>
      <c r="F97" s="219" t="s">
        <v>2382</v>
      </c>
      <c r="G97" s="220" t="s">
        <v>1266</v>
      </c>
      <c r="H97" s="221">
        <v>1</v>
      </c>
      <c r="I97" s="222"/>
      <c r="J97" s="223">
        <f>ROUND(I97*H97,2)</f>
        <v>0</v>
      </c>
      <c r="K97" s="219" t="s">
        <v>365</v>
      </c>
      <c r="L97" s="44"/>
      <c r="M97" s="224" t="s">
        <v>21</v>
      </c>
      <c r="N97" s="225" t="s">
        <v>46</v>
      </c>
      <c r="O97" s="80"/>
      <c r="P97" s="226">
        <f>O97*H97</f>
        <v>0</v>
      </c>
      <c r="Q97" s="226">
        <v>0</v>
      </c>
      <c r="R97" s="226">
        <f>Q97*H97</f>
        <v>0</v>
      </c>
      <c r="S97" s="226">
        <v>0</v>
      </c>
      <c r="T97" s="227">
        <f>S97*H97</f>
        <v>0</v>
      </c>
      <c r="AR97" s="18" t="s">
        <v>228</v>
      </c>
      <c r="AT97" s="18" t="s">
        <v>223</v>
      </c>
      <c r="AU97" s="18" t="s">
        <v>82</v>
      </c>
      <c r="AY97" s="18" t="s">
        <v>221</v>
      </c>
      <c r="BE97" s="228">
        <f>IF(N97="základní",J97,0)</f>
        <v>0</v>
      </c>
      <c r="BF97" s="228">
        <f>IF(N97="snížená",J97,0)</f>
        <v>0</v>
      </c>
      <c r="BG97" s="228">
        <f>IF(N97="zákl. přenesená",J97,0)</f>
        <v>0</v>
      </c>
      <c r="BH97" s="228">
        <f>IF(N97="sníž. přenesená",J97,0)</f>
        <v>0</v>
      </c>
      <c r="BI97" s="228">
        <f>IF(N97="nulová",J97,0)</f>
        <v>0</v>
      </c>
      <c r="BJ97" s="18" t="s">
        <v>82</v>
      </c>
      <c r="BK97" s="228">
        <f>ROUND(I97*H97,2)</f>
        <v>0</v>
      </c>
      <c r="BL97" s="18" t="s">
        <v>228</v>
      </c>
      <c r="BM97" s="18" t="s">
        <v>282</v>
      </c>
    </row>
    <row r="98" spans="2:65" s="1" customFormat="1" ht="16.5" customHeight="1">
      <c r="B98" s="39"/>
      <c r="C98" s="217" t="s">
        <v>267</v>
      </c>
      <c r="D98" s="217" t="s">
        <v>223</v>
      </c>
      <c r="E98" s="218" t="s">
        <v>2383</v>
      </c>
      <c r="F98" s="219" t="s">
        <v>2384</v>
      </c>
      <c r="G98" s="220" t="s">
        <v>421</v>
      </c>
      <c r="H98" s="221">
        <v>2</v>
      </c>
      <c r="I98" s="222"/>
      <c r="J98" s="223">
        <f>ROUND(I98*H98,2)</f>
        <v>0</v>
      </c>
      <c r="K98" s="219" t="s">
        <v>365</v>
      </c>
      <c r="L98" s="44"/>
      <c r="M98" s="224" t="s">
        <v>21</v>
      </c>
      <c r="N98" s="225" t="s">
        <v>46</v>
      </c>
      <c r="O98" s="80"/>
      <c r="P98" s="226">
        <f>O98*H98</f>
        <v>0</v>
      </c>
      <c r="Q98" s="226">
        <v>0</v>
      </c>
      <c r="R98" s="226">
        <f>Q98*H98</f>
        <v>0</v>
      </c>
      <c r="S98" s="226">
        <v>0</v>
      </c>
      <c r="T98" s="227">
        <f>S98*H98</f>
        <v>0</v>
      </c>
      <c r="AR98" s="18" t="s">
        <v>228</v>
      </c>
      <c r="AT98" s="18" t="s">
        <v>223</v>
      </c>
      <c r="AU98" s="18" t="s">
        <v>82</v>
      </c>
      <c r="AY98" s="18" t="s">
        <v>221</v>
      </c>
      <c r="BE98" s="228">
        <f>IF(N98="základní",J98,0)</f>
        <v>0</v>
      </c>
      <c r="BF98" s="228">
        <f>IF(N98="snížená",J98,0)</f>
        <v>0</v>
      </c>
      <c r="BG98" s="228">
        <f>IF(N98="zákl. přenesená",J98,0)</f>
        <v>0</v>
      </c>
      <c r="BH98" s="228">
        <f>IF(N98="sníž. přenesená",J98,0)</f>
        <v>0</v>
      </c>
      <c r="BI98" s="228">
        <f>IF(N98="nulová",J98,0)</f>
        <v>0</v>
      </c>
      <c r="BJ98" s="18" t="s">
        <v>82</v>
      </c>
      <c r="BK98" s="228">
        <f>ROUND(I98*H98,2)</f>
        <v>0</v>
      </c>
      <c r="BL98" s="18" t="s">
        <v>228</v>
      </c>
      <c r="BM98" s="18" t="s">
        <v>292</v>
      </c>
    </row>
    <row r="99" spans="2:65" s="1" customFormat="1" ht="16.5" customHeight="1">
      <c r="B99" s="39"/>
      <c r="C99" s="217" t="s">
        <v>271</v>
      </c>
      <c r="D99" s="217" t="s">
        <v>223</v>
      </c>
      <c r="E99" s="218" t="s">
        <v>2385</v>
      </c>
      <c r="F99" s="219" t="s">
        <v>2386</v>
      </c>
      <c r="G99" s="220" t="s">
        <v>421</v>
      </c>
      <c r="H99" s="221">
        <v>1</v>
      </c>
      <c r="I99" s="222"/>
      <c r="J99" s="223">
        <f>ROUND(I99*H99,2)</f>
        <v>0</v>
      </c>
      <c r="K99" s="219" t="s">
        <v>365</v>
      </c>
      <c r="L99" s="44"/>
      <c r="M99" s="224" t="s">
        <v>21</v>
      </c>
      <c r="N99" s="225" t="s">
        <v>46</v>
      </c>
      <c r="O99" s="80"/>
      <c r="P99" s="226">
        <f>O99*H99</f>
        <v>0</v>
      </c>
      <c r="Q99" s="226">
        <v>0</v>
      </c>
      <c r="R99" s="226">
        <f>Q99*H99</f>
        <v>0</v>
      </c>
      <c r="S99" s="226">
        <v>0</v>
      </c>
      <c r="T99" s="227">
        <f>S99*H99</f>
        <v>0</v>
      </c>
      <c r="AR99" s="18" t="s">
        <v>228</v>
      </c>
      <c r="AT99" s="18" t="s">
        <v>223</v>
      </c>
      <c r="AU99" s="18" t="s">
        <v>82</v>
      </c>
      <c r="AY99" s="18" t="s">
        <v>221</v>
      </c>
      <c r="BE99" s="228">
        <f>IF(N99="základní",J99,0)</f>
        <v>0</v>
      </c>
      <c r="BF99" s="228">
        <f>IF(N99="snížená",J99,0)</f>
        <v>0</v>
      </c>
      <c r="BG99" s="228">
        <f>IF(N99="zákl. přenesená",J99,0)</f>
        <v>0</v>
      </c>
      <c r="BH99" s="228">
        <f>IF(N99="sníž. přenesená",J99,0)</f>
        <v>0</v>
      </c>
      <c r="BI99" s="228">
        <f>IF(N99="nulová",J99,0)</f>
        <v>0</v>
      </c>
      <c r="BJ99" s="18" t="s">
        <v>82</v>
      </c>
      <c r="BK99" s="228">
        <f>ROUND(I99*H99,2)</f>
        <v>0</v>
      </c>
      <c r="BL99" s="18" t="s">
        <v>228</v>
      </c>
      <c r="BM99" s="18" t="s">
        <v>305</v>
      </c>
    </row>
    <row r="100" spans="2:65" s="1" customFormat="1" ht="16.5" customHeight="1">
      <c r="B100" s="39"/>
      <c r="C100" s="217" t="s">
        <v>276</v>
      </c>
      <c r="D100" s="217" t="s">
        <v>223</v>
      </c>
      <c r="E100" s="218" t="s">
        <v>2387</v>
      </c>
      <c r="F100" s="219" t="s">
        <v>2388</v>
      </c>
      <c r="G100" s="220" t="s">
        <v>2389</v>
      </c>
      <c r="H100" s="292"/>
      <c r="I100" s="222"/>
      <c r="J100" s="223">
        <f>ROUND(I100*H100,2)</f>
        <v>0</v>
      </c>
      <c r="K100" s="219" t="s">
        <v>365</v>
      </c>
      <c r="L100" s="44"/>
      <c r="M100" s="224" t="s">
        <v>21</v>
      </c>
      <c r="N100" s="225" t="s">
        <v>46</v>
      </c>
      <c r="O100" s="80"/>
      <c r="P100" s="226">
        <f>O100*H100</f>
        <v>0</v>
      </c>
      <c r="Q100" s="226">
        <v>0</v>
      </c>
      <c r="R100" s="226">
        <f>Q100*H100</f>
        <v>0</v>
      </c>
      <c r="S100" s="226">
        <v>0</v>
      </c>
      <c r="T100" s="227">
        <f>S100*H100</f>
        <v>0</v>
      </c>
      <c r="AR100" s="18" t="s">
        <v>228</v>
      </c>
      <c r="AT100" s="18" t="s">
        <v>223</v>
      </c>
      <c r="AU100" s="18" t="s">
        <v>82</v>
      </c>
      <c r="AY100" s="18" t="s">
        <v>221</v>
      </c>
      <c r="BE100" s="228">
        <f>IF(N100="základní",J100,0)</f>
        <v>0</v>
      </c>
      <c r="BF100" s="228">
        <f>IF(N100="snížená",J100,0)</f>
        <v>0</v>
      </c>
      <c r="BG100" s="228">
        <f>IF(N100="zákl. přenesená",J100,0)</f>
        <v>0</v>
      </c>
      <c r="BH100" s="228">
        <f>IF(N100="sníž. přenesená",J100,0)</f>
        <v>0</v>
      </c>
      <c r="BI100" s="228">
        <f>IF(N100="nulová",J100,0)</f>
        <v>0</v>
      </c>
      <c r="BJ100" s="18" t="s">
        <v>82</v>
      </c>
      <c r="BK100" s="228">
        <f>ROUND(I100*H100,2)</f>
        <v>0</v>
      </c>
      <c r="BL100" s="18" t="s">
        <v>228</v>
      </c>
      <c r="BM100" s="18" t="s">
        <v>333</v>
      </c>
    </row>
    <row r="101" spans="2:63" s="11" customFormat="1" ht="25.9" customHeight="1">
      <c r="B101" s="201"/>
      <c r="C101" s="202"/>
      <c r="D101" s="203" t="s">
        <v>74</v>
      </c>
      <c r="E101" s="204" t="s">
        <v>2356</v>
      </c>
      <c r="F101" s="204" t="s">
        <v>2390</v>
      </c>
      <c r="G101" s="202"/>
      <c r="H101" s="202"/>
      <c r="I101" s="205"/>
      <c r="J101" s="206">
        <f>BK101</f>
        <v>0</v>
      </c>
      <c r="K101" s="202"/>
      <c r="L101" s="207"/>
      <c r="M101" s="208"/>
      <c r="N101" s="209"/>
      <c r="O101" s="209"/>
      <c r="P101" s="210">
        <f>SUM(P102:P115)</f>
        <v>0</v>
      </c>
      <c r="Q101" s="209"/>
      <c r="R101" s="210">
        <f>SUM(R102:R115)</f>
        <v>0</v>
      </c>
      <c r="S101" s="209"/>
      <c r="T101" s="211">
        <f>SUM(T102:T115)</f>
        <v>0</v>
      </c>
      <c r="AR101" s="212" t="s">
        <v>82</v>
      </c>
      <c r="AT101" s="213" t="s">
        <v>74</v>
      </c>
      <c r="AU101" s="213" t="s">
        <v>75</v>
      </c>
      <c r="AY101" s="212" t="s">
        <v>221</v>
      </c>
      <c r="BK101" s="214">
        <f>SUM(BK102:BK115)</f>
        <v>0</v>
      </c>
    </row>
    <row r="102" spans="2:65" s="1" customFormat="1" ht="16.5" customHeight="1">
      <c r="B102" s="39"/>
      <c r="C102" s="217" t="s">
        <v>282</v>
      </c>
      <c r="D102" s="217" t="s">
        <v>223</v>
      </c>
      <c r="E102" s="218" t="s">
        <v>2391</v>
      </c>
      <c r="F102" s="219" t="s">
        <v>2392</v>
      </c>
      <c r="G102" s="220" t="s">
        <v>730</v>
      </c>
      <c r="H102" s="221">
        <v>10</v>
      </c>
      <c r="I102" s="222"/>
      <c r="J102" s="223">
        <f>ROUND(I102*H102,2)</f>
        <v>0</v>
      </c>
      <c r="K102" s="219" t="s">
        <v>365</v>
      </c>
      <c r="L102" s="44"/>
      <c r="M102" s="224" t="s">
        <v>21</v>
      </c>
      <c r="N102" s="225" t="s">
        <v>46</v>
      </c>
      <c r="O102" s="80"/>
      <c r="P102" s="226">
        <f>O102*H102</f>
        <v>0</v>
      </c>
      <c r="Q102" s="226">
        <v>0</v>
      </c>
      <c r="R102" s="226">
        <f>Q102*H102</f>
        <v>0</v>
      </c>
      <c r="S102" s="226">
        <v>0</v>
      </c>
      <c r="T102" s="227">
        <f>S102*H102</f>
        <v>0</v>
      </c>
      <c r="AR102" s="18" t="s">
        <v>228</v>
      </c>
      <c r="AT102" s="18" t="s">
        <v>223</v>
      </c>
      <c r="AU102" s="18" t="s">
        <v>82</v>
      </c>
      <c r="AY102" s="18" t="s">
        <v>221</v>
      </c>
      <c r="BE102" s="228">
        <f>IF(N102="základní",J102,0)</f>
        <v>0</v>
      </c>
      <c r="BF102" s="228">
        <f>IF(N102="snížená",J102,0)</f>
        <v>0</v>
      </c>
      <c r="BG102" s="228">
        <f>IF(N102="zákl. přenesená",J102,0)</f>
        <v>0</v>
      </c>
      <c r="BH102" s="228">
        <f>IF(N102="sníž. přenesená",J102,0)</f>
        <v>0</v>
      </c>
      <c r="BI102" s="228">
        <f>IF(N102="nulová",J102,0)</f>
        <v>0</v>
      </c>
      <c r="BJ102" s="18" t="s">
        <v>82</v>
      </c>
      <c r="BK102" s="228">
        <f>ROUND(I102*H102,2)</f>
        <v>0</v>
      </c>
      <c r="BL102" s="18" t="s">
        <v>228</v>
      </c>
      <c r="BM102" s="18" t="s">
        <v>350</v>
      </c>
    </row>
    <row r="103" spans="2:65" s="1" customFormat="1" ht="16.5" customHeight="1">
      <c r="B103" s="39"/>
      <c r="C103" s="217" t="s">
        <v>287</v>
      </c>
      <c r="D103" s="217" t="s">
        <v>223</v>
      </c>
      <c r="E103" s="218" t="s">
        <v>2393</v>
      </c>
      <c r="F103" s="219" t="s">
        <v>2394</v>
      </c>
      <c r="G103" s="220" t="s">
        <v>730</v>
      </c>
      <c r="H103" s="221">
        <v>10</v>
      </c>
      <c r="I103" s="222"/>
      <c r="J103" s="223">
        <f>ROUND(I103*H103,2)</f>
        <v>0</v>
      </c>
      <c r="K103" s="219" t="s">
        <v>365</v>
      </c>
      <c r="L103" s="44"/>
      <c r="M103" s="224" t="s">
        <v>21</v>
      </c>
      <c r="N103" s="225" t="s">
        <v>46</v>
      </c>
      <c r="O103" s="80"/>
      <c r="P103" s="226">
        <f>O103*H103</f>
        <v>0</v>
      </c>
      <c r="Q103" s="226">
        <v>0</v>
      </c>
      <c r="R103" s="226">
        <f>Q103*H103</f>
        <v>0</v>
      </c>
      <c r="S103" s="226">
        <v>0</v>
      </c>
      <c r="T103" s="227">
        <f>S103*H103</f>
        <v>0</v>
      </c>
      <c r="AR103" s="18" t="s">
        <v>228</v>
      </c>
      <c r="AT103" s="18" t="s">
        <v>223</v>
      </c>
      <c r="AU103" s="18" t="s">
        <v>82</v>
      </c>
      <c r="AY103" s="18" t="s">
        <v>221</v>
      </c>
      <c r="BE103" s="228">
        <f>IF(N103="základní",J103,0)</f>
        <v>0</v>
      </c>
      <c r="BF103" s="228">
        <f>IF(N103="snížená",J103,0)</f>
        <v>0</v>
      </c>
      <c r="BG103" s="228">
        <f>IF(N103="zákl. přenesená",J103,0)</f>
        <v>0</v>
      </c>
      <c r="BH103" s="228">
        <f>IF(N103="sníž. přenesená",J103,0)</f>
        <v>0</v>
      </c>
      <c r="BI103" s="228">
        <f>IF(N103="nulová",J103,0)</f>
        <v>0</v>
      </c>
      <c r="BJ103" s="18" t="s">
        <v>82</v>
      </c>
      <c r="BK103" s="228">
        <f>ROUND(I103*H103,2)</f>
        <v>0</v>
      </c>
      <c r="BL103" s="18" t="s">
        <v>228</v>
      </c>
      <c r="BM103" s="18" t="s">
        <v>362</v>
      </c>
    </row>
    <row r="104" spans="2:65" s="1" customFormat="1" ht="16.5" customHeight="1">
      <c r="B104" s="39"/>
      <c r="C104" s="217" t="s">
        <v>292</v>
      </c>
      <c r="D104" s="217" t="s">
        <v>223</v>
      </c>
      <c r="E104" s="218" t="s">
        <v>2395</v>
      </c>
      <c r="F104" s="219" t="s">
        <v>2396</v>
      </c>
      <c r="G104" s="220" t="s">
        <v>421</v>
      </c>
      <c r="H104" s="221">
        <v>68</v>
      </c>
      <c r="I104" s="222"/>
      <c r="J104" s="223">
        <f>ROUND(I104*H104,2)</f>
        <v>0</v>
      </c>
      <c r="K104" s="219" t="s">
        <v>365</v>
      </c>
      <c r="L104" s="44"/>
      <c r="M104" s="224" t="s">
        <v>21</v>
      </c>
      <c r="N104" s="225" t="s">
        <v>46</v>
      </c>
      <c r="O104" s="80"/>
      <c r="P104" s="226">
        <f>O104*H104</f>
        <v>0</v>
      </c>
      <c r="Q104" s="226">
        <v>0</v>
      </c>
      <c r="R104" s="226">
        <f>Q104*H104</f>
        <v>0</v>
      </c>
      <c r="S104" s="226">
        <v>0</v>
      </c>
      <c r="T104" s="227">
        <f>S104*H104</f>
        <v>0</v>
      </c>
      <c r="AR104" s="18" t="s">
        <v>228</v>
      </c>
      <c r="AT104" s="18" t="s">
        <v>223</v>
      </c>
      <c r="AU104" s="18" t="s">
        <v>82</v>
      </c>
      <c r="AY104" s="18" t="s">
        <v>221</v>
      </c>
      <c r="BE104" s="228">
        <f>IF(N104="základní",J104,0)</f>
        <v>0</v>
      </c>
      <c r="BF104" s="228">
        <f>IF(N104="snížená",J104,0)</f>
        <v>0</v>
      </c>
      <c r="BG104" s="228">
        <f>IF(N104="zákl. přenesená",J104,0)</f>
        <v>0</v>
      </c>
      <c r="BH104" s="228">
        <f>IF(N104="sníž. přenesená",J104,0)</f>
        <v>0</v>
      </c>
      <c r="BI104" s="228">
        <f>IF(N104="nulová",J104,0)</f>
        <v>0</v>
      </c>
      <c r="BJ104" s="18" t="s">
        <v>82</v>
      </c>
      <c r="BK104" s="228">
        <f>ROUND(I104*H104,2)</f>
        <v>0</v>
      </c>
      <c r="BL104" s="18" t="s">
        <v>228</v>
      </c>
      <c r="BM104" s="18" t="s">
        <v>383</v>
      </c>
    </row>
    <row r="105" spans="2:65" s="1" customFormat="1" ht="16.5" customHeight="1">
      <c r="B105" s="39"/>
      <c r="C105" s="217" t="s">
        <v>299</v>
      </c>
      <c r="D105" s="217" t="s">
        <v>223</v>
      </c>
      <c r="E105" s="218" t="s">
        <v>2397</v>
      </c>
      <c r="F105" s="219" t="s">
        <v>2398</v>
      </c>
      <c r="G105" s="220" t="s">
        <v>421</v>
      </c>
      <c r="H105" s="221">
        <v>1</v>
      </c>
      <c r="I105" s="222"/>
      <c r="J105" s="223">
        <f>ROUND(I105*H105,2)</f>
        <v>0</v>
      </c>
      <c r="K105" s="219" t="s">
        <v>365</v>
      </c>
      <c r="L105" s="44"/>
      <c r="M105" s="224" t="s">
        <v>21</v>
      </c>
      <c r="N105" s="225" t="s">
        <v>46</v>
      </c>
      <c r="O105" s="80"/>
      <c r="P105" s="226">
        <f>O105*H105</f>
        <v>0</v>
      </c>
      <c r="Q105" s="226">
        <v>0</v>
      </c>
      <c r="R105" s="226">
        <f>Q105*H105</f>
        <v>0</v>
      </c>
      <c r="S105" s="226">
        <v>0</v>
      </c>
      <c r="T105" s="227">
        <f>S105*H105</f>
        <v>0</v>
      </c>
      <c r="AR105" s="18" t="s">
        <v>228</v>
      </c>
      <c r="AT105" s="18" t="s">
        <v>223</v>
      </c>
      <c r="AU105" s="18" t="s">
        <v>82</v>
      </c>
      <c r="AY105" s="18" t="s">
        <v>221</v>
      </c>
      <c r="BE105" s="228">
        <f>IF(N105="základní",J105,0)</f>
        <v>0</v>
      </c>
      <c r="BF105" s="228">
        <f>IF(N105="snížená",J105,0)</f>
        <v>0</v>
      </c>
      <c r="BG105" s="228">
        <f>IF(N105="zákl. přenesená",J105,0)</f>
        <v>0</v>
      </c>
      <c r="BH105" s="228">
        <f>IF(N105="sníž. přenesená",J105,0)</f>
        <v>0</v>
      </c>
      <c r="BI105" s="228">
        <f>IF(N105="nulová",J105,0)</f>
        <v>0</v>
      </c>
      <c r="BJ105" s="18" t="s">
        <v>82</v>
      </c>
      <c r="BK105" s="228">
        <f>ROUND(I105*H105,2)</f>
        <v>0</v>
      </c>
      <c r="BL105" s="18" t="s">
        <v>228</v>
      </c>
      <c r="BM105" s="18" t="s">
        <v>399</v>
      </c>
    </row>
    <row r="106" spans="2:65" s="1" customFormat="1" ht="16.5" customHeight="1">
      <c r="B106" s="39"/>
      <c r="C106" s="217" t="s">
        <v>305</v>
      </c>
      <c r="D106" s="217" t="s">
        <v>223</v>
      </c>
      <c r="E106" s="218" t="s">
        <v>2399</v>
      </c>
      <c r="F106" s="219" t="s">
        <v>2400</v>
      </c>
      <c r="G106" s="220" t="s">
        <v>421</v>
      </c>
      <c r="H106" s="221">
        <v>2</v>
      </c>
      <c r="I106" s="222"/>
      <c r="J106" s="223">
        <f>ROUND(I106*H106,2)</f>
        <v>0</v>
      </c>
      <c r="K106" s="219" t="s">
        <v>365</v>
      </c>
      <c r="L106" s="44"/>
      <c r="M106" s="224" t="s">
        <v>21</v>
      </c>
      <c r="N106" s="225" t="s">
        <v>46</v>
      </c>
      <c r="O106" s="80"/>
      <c r="P106" s="226">
        <f>O106*H106</f>
        <v>0</v>
      </c>
      <c r="Q106" s="226">
        <v>0</v>
      </c>
      <c r="R106" s="226">
        <f>Q106*H106</f>
        <v>0</v>
      </c>
      <c r="S106" s="226">
        <v>0</v>
      </c>
      <c r="T106" s="227">
        <f>S106*H106</f>
        <v>0</v>
      </c>
      <c r="AR106" s="18" t="s">
        <v>228</v>
      </c>
      <c r="AT106" s="18" t="s">
        <v>223</v>
      </c>
      <c r="AU106" s="18" t="s">
        <v>82</v>
      </c>
      <c r="AY106" s="18" t="s">
        <v>221</v>
      </c>
      <c r="BE106" s="228">
        <f>IF(N106="základní",J106,0)</f>
        <v>0</v>
      </c>
      <c r="BF106" s="228">
        <f>IF(N106="snížená",J106,0)</f>
        <v>0</v>
      </c>
      <c r="BG106" s="228">
        <f>IF(N106="zákl. přenesená",J106,0)</f>
        <v>0</v>
      </c>
      <c r="BH106" s="228">
        <f>IF(N106="sníž. přenesená",J106,0)</f>
        <v>0</v>
      </c>
      <c r="BI106" s="228">
        <f>IF(N106="nulová",J106,0)</f>
        <v>0</v>
      </c>
      <c r="BJ106" s="18" t="s">
        <v>82</v>
      </c>
      <c r="BK106" s="228">
        <f>ROUND(I106*H106,2)</f>
        <v>0</v>
      </c>
      <c r="BL106" s="18" t="s">
        <v>228</v>
      </c>
      <c r="BM106" s="18" t="s">
        <v>418</v>
      </c>
    </row>
    <row r="107" spans="2:65" s="1" customFormat="1" ht="16.5" customHeight="1">
      <c r="B107" s="39"/>
      <c r="C107" s="217" t="s">
        <v>326</v>
      </c>
      <c r="D107" s="217" t="s">
        <v>223</v>
      </c>
      <c r="E107" s="218" t="s">
        <v>2401</v>
      </c>
      <c r="F107" s="219" t="s">
        <v>2402</v>
      </c>
      <c r="G107" s="220" t="s">
        <v>421</v>
      </c>
      <c r="H107" s="221">
        <v>2</v>
      </c>
      <c r="I107" s="222"/>
      <c r="J107" s="223">
        <f>ROUND(I107*H107,2)</f>
        <v>0</v>
      </c>
      <c r="K107" s="219" t="s">
        <v>365</v>
      </c>
      <c r="L107" s="44"/>
      <c r="M107" s="224" t="s">
        <v>21</v>
      </c>
      <c r="N107" s="225" t="s">
        <v>46</v>
      </c>
      <c r="O107" s="80"/>
      <c r="P107" s="226">
        <f>O107*H107</f>
        <v>0</v>
      </c>
      <c r="Q107" s="226">
        <v>0</v>
      </c>
      <c r="R107" s="226">
        <f>Q107*H107</f>
        <v>0</v>
      </c>
      <c r="S107" s="226">
        <v>0</v>
      </c>
      <c r="T107" s="227">
        <f>S107*H107</f>
        <v>0</v>
      </c>
      <c r="AR107" s="18" t="s">
        <v>228</v>
      </c>
      <c r="AT107" s="18" t="s">
        <v>223</v>
      </c>
      <c r="AU107" s="18" t="s">
        <v>82</v>
      </c>
      <c r="AY107" s="18" t="s">
        <v>221</v>
      </c>
      <c r="BE107" s="228">
        <f>IF(N107="základní",J107,0)</f>
        <v>0</v>
      </c>
      <c r="BF107" s="228">
        <f>IF(N107="snížená",J107,0)</f>
        <v>0</v>
      </c>
      <c r="BG107" s="228">
        <f>IF(N107="zákl. přenesená",J107,0)</f>
        <v>0</v>
      </c>
      <c r="BH107" s="228">
        <f>IF(N107="sníž. přenesená",J107,0)</f>
        <v>0</v>
      </c>
      <c r="BI107" s="228">
        <f>IF(N107="nulová",J107,0)</f>
        <v>0</v>
      </c>
      <c r="BJ107" s="18" t="s">
        <v>82</v>
      </c>
      <c r="BK107" s="228">
        <f>ROUND(I107*H107,2)</f>
        <v>0</v>
      </c>
      <c r="BL107" s="18" t="s">
        <v>228</v>
      </c>
      <c r="BM107" s="18" t="s">
        <v>430</v>
      </c>
    </row>
    <row r="108" spans="2:65" s="1" customFormat="1" ht="16.5" customHeight="1">
      <c r="B108" s="39"/>
      <c r="C108" s="217" t="s">
        <v>333</v>
      </c>
      <c r="D108" s="217" t="s">
        <v>223</v>
      </c>
      <c r="E108" s="218" t="s">
        <v>2403</v>
      </c>
      <c r="F108" s="219" t="s">
        <v>2404</v>
      </c>
      <c r="G108" s="220" t="s">
        <v>730</v>
      </c>
      <c r="H108" s="221">
        <v>180</v>
      </c>
      <c r="I108" s="222"/>
      <c r="J108" s="223">
        <f>ROUND(I108*H108,2)</f>
        <v>0</v>
      </c>
      <c r="K108" s="219" t="s">
        <v>365</v>
      </c>
      <c r="L108" s="44"/>
      <c r="M108" s="224" t="s">
        <v>21</v>
      </c>
      <c r="N108" s="225" t="s">
        <v>46</v>
      </c>
      <c r="O108" s="80"/>
      <c r="P108" s="226">
        <f>O108*H108</f>
        <v>0</v>
      </c>
      <c r="Q108" s="226">
        <v>0</v>
      </c>
      <c r="R108" s="226">
        <f>Q108*H108</f>
        <v>0</v>
      </c>
      <c r="S108" s="226">
        <v>0</v>
      </c>
      <c r="T108" s="227">
        <f>S108*H108</f>
        <v>0</v>
      </c>
      <c r="AR108" s="18" t="s">
        <v>228</v>
      </c>
      <c r="AT108" s="18" t="s">
        <v>223</v>
      </c>
      <c r="AU108" s="18" t="s">
        <v>82</v>
      </c>
      <c r="AY108" s="18" t="s">
        <v>221</v>
      </c>
      <c r="BE108" s="228">
        <f>IF(N108="základní",J108,0)</f>
        <v>0</v>
      </c>
      <c r="BF108" s="228">
        <f>IF(N108="snížená",J108,0)</f>
        <v>0</v>
      </c>
      <c r="BG108" s="228">
        <f>IF(N108="zákl. přenesená",J108,0)</f>
        <v>0</v>
      </c>
      <c r="BH108" s="228">
        <f>IF(N108="sníž. přenesená",J108,0)</f>
        <v>0</v>
      </c>
      <c r="BI108" s="228">
        <f>IF(N108="nulová",J108,0)</f>
        <v>0</v>
      </c>
      <c r="BJ108" s="18" t="s">
        <v>82</v>
      </c>
      <c r="BK108" s="228">
        <f>ROUND(I108*H108,2)</f>
        <v>0</v>
      </c>
      <c r="BL108" s="18" t="s">
        <v>228</v>
      </c>
      <c r="BM108" s="18" t="s">
        <v>440</v>
      </c>
    </row>
    <row r="109" spans="2:65" s="1" customFormat="1" ht="16.5" customHeight="1">
      <c r="B109" s="39"/>
      <c r="C109" s="217" t="s">
        <v>8</v>
      </c>
      <c r="D109" s="217" t="s">
        <v>223</v>
      </c>
      <c r="E109" s="218" t="s">
        <v>2405</v>
      </c>
      <c r="F109" s="219" t="s">
        <v>2406</v>
      </c>
      <c r="G109" s="220" t="s">
        <v>730</v>
      </c>
      <c r="H109" s="221">
        <v>55</v>
      </c>
      <c r="I109" s="222"/>
      <c r="J109" s="223">
        <f>ROUND(I109*H109,2)</f>
        <v>0</v>
      </c>
      <c r="K109" s="219" t="s">
        <v>365</v>
      </c>
      <c r="L109" s="44"/>
      <c r="M109" s="224" t="s">
        <v>21</v>
      </c>
      <c r="N109" s="225" t="s">
        <v>46</v>
      </c>
      <c r="O109" s="80"/>
      <c r="P109" s="226">
        <f>O109*H109</f>
        <v>0</v>
      </c>
      <c r="Q109" s="226">
        <v>0</v>
      </c>
      <c r="R109" s="226">
        <f>Q109*H109</f>
        <v>0</v>
      </c>
      <c r="S109" s="226">
        <v>0</v>
      </c>
      <c r="T109" s="227">
        <f>S109*H109</f>
        <v>0</v>
      </c>
      <c r="AR109" s="18" t="s">
        <v>228</v>
      </c>
      <c r="AT109" s="18" t="s">
        <v>223</v>
      </c>
      <c r="AU109" s="18" t="s">
        <v>82</v>
      </c>
      <c r="AY109" s="18" t="s">
        <v>221</v>
      </c>
      <c r="BE109" s="228">
        <f>IF(N109="základní",J109,0)</f>
        <v>0</v>
      </c>
      <c r="BF109" s="228">
        <f>IF(N109="snížená",J109,0)</f>
        <v>0</v>
      </c>
      <c r="BG109" s="228">
        <f>IF(N109="zákl. přenesená",J109,0)</f>
        <v>0</v>
      </c>
      <c r="BH109" s="228">
        <f>IF(N109="sníž. přenesená",J109,0)</f>
        <v>0</v>
      </c>
      <c r="BI109" s="228">
        <f>IF(N109="nulová",J109,0)</f>
        <v>0</v>
      </c>
      <c r="BJ109" s="18" t="s">
        <v>82</v>
      </c>
      <c r="BK109" s="228">
        <f>ROUND(I109*H109,2)</f>
        <v>0</v>
      </c>
      <c r="BL109" s="18" t="s">
        <v>228</v>
      </c>
      <c r="BM109" s="18" t="s">
        <v>450</v>
      </c>
    </row>
    <row r="110" spans="2:65" s="1" customFormat="1" ht="16.5" customHeight="1">
      <c r="B110" s="39"/>
      <c r="C110" s="217" t="s">
        <v>350</v>
      </c>
      <c r="D110" s="217" t="s">
        <v>223</v>
      </c>
      <c r="E110" s="218" t="s">
        <v>2407</v>
      </c>
      <c r="F110" s="219" t="s">
        <v>2408</v>
      </c>
      <c r="G110" s="220" t="s">
        <v>730</v>
      </c>
      <c r="H110" s="221">
        <v>80</v>
      </c>
      <c r="I110" s="222"/>
      <c r="J110" s="223">
        <f>ROUND(I110*H110,2)</f>
        <v>0</v>
      </c>
      <c r="K110" s="219" t="s">
        <v>365</v>
      </c>
      <c r="L110" s="44"/>
      <c r="M110" s="224" t="s">
        <v>21</v>
      </c>
      <c r="N110" s="225" t="s">
        <v>46</v>
      </c>
      <c r="O110" s="80"/>
      <c r="P110" s="226">
        <f>O110*H110</f>
        <v>0</v>
      </c>
      <c r="Q110" s="226">
        <v>0</v>
      </c>
      <c r="R110" s="226">
        <f>Q110*H110</f>
        <v>0</v>
      </c>
      <c r="S110" s="226">
        <v>0</v>
      </c>
      <c r="T110" s="227">
        <f>S110*H110</f>
        <v>0</v>
      </c>
      <c r="AR110" s="18" t="s">
        <v>228</v>
      </c>
      <c r="AT110" s="18" t="s">
        <v>223</v>
      </c>
      <c r="AU110" s="18" t="s">
        <v>82</v>
      </c>
      <c r="AY110" s="18" t="s">
        <v>221</v>
      </c>
      <c r="BE110" s="228">
        <f>IF(N110="základní",J110,0)</f>
        <v>0</v>
      </c>
      <c r="BF110" s="228">
        <f>IF(N110="snížená",J110,0)</f>
        <v>0</v>
      </c>
      <c r="BG110" s="228">
        <f>IF(N110="zákl. přenesená",J110,0)</f>
        <v>0</v>
      </c>
      <c r="BH110" s="228">
        <f>IF(N110="sníž. přenesená",J110,0)</f>
        <v>0</v>
      </c>
      <c r="BI110" s="228">
        <f>IF(N110="nulová",J110,0)</f>
        <v>0</v>
      </c>
      <c r="BJ110" s="18" t="s">
        <v>82</v>
      </c>
      <c r="BK110" s="228">
        <f>ROUND(I110*H110,2)</f>
        <v>0</v>
      </c>
      <c r="BL110" s="18" t="s">
        <v>228</v>
      </c>
      <c r="BM110" s="18" t="s">
        <v>460</v>
      </c>
    </row>
    <row r="111" spans="2:65" s="1" customFormat="1" ht="16.5" customHeight="1">
      <c r="B111" s="39"/>
      <c r="C111" s="217" t="s">
        <v>355</v>
      </c>
      <c r="D111" s="217" t="s">
        <v>223</v>
      </c>
      <c r="E111" s="218" t="s">
        <v>2409</v>
      </c>
      <c r="F111" s="219" t="s">
        <v>2410</v>
      </c>
      <c r="G111" s="220" t="s">
        <v>730</v>
      </c>
      <c r="H111" s="221">
        <v>72</v>
      </c>
      <c r="I111" s="222"/>
      <c r="J111" s="223">
        <f>ROUND(I111*H111,2)</f>
        <v>0</v>
      </c>
      <c r="K111" s="219" t="s">
        <v>365</v>
      </c>
      <c r="L111" s="44"/>
      <c r="M111" s="224" t="s">
        <v>21</v>
      </c>
      <c r="N111" s="225" t="s">
        <v>46</v>
      </c>
      <c r="O111" s="80"/>
      <c r="P111" s="226">
        <f>O111*H111</f>
        <v>0</v>
      </c>
      <c r="Q111" s="226">
        <v>0</v>
      </c>
      <c r="R111" s="226">
        <f>Q111*H111</f>
        <v>0</v>
      </c>
      <c r="S111" s="226">
        <v>0</v>
      </c>
      <c r="T111" s="227">
        <f>S111*H111</f>
        <v>0</v>
      </c>
      <c r="AR111" s="18" t="s">
        <v>228</v>
      </c>
      <c r="AT111" s="18" t="s">
        <v>223</v>
      </c>
      <c r="AU111" s="18" t="s">
        <v>82</v>
      </c>
      <c r="AY111" s="18" t="s">
        <v>221</v>
      </c>
      <c r="BE111" s="228">
        <f>IF(N111="základní",J111,0)</f>
        <v>0</v>
      </c>
      <c r="BF111" s="228">
        <f>IF(N111="snížená",J111,0)</f>
        <v>0</v>
      </c>
      <c r="BG111" s="228">
        <f>IF(N111="zákl. přenesená",J111,0)</f>
        <v>0</v>
      </c>
      <c r="BH111" s="228">
        <f>IF(N111="sníž. přenesená",J111,0)</f>
        <v>0</v>
      </c>
      <c r="BI111" s="228">
        <f>IF(N111="nulová",J111,0)</f>
        <v>0</v>
      </c>
      <c r="BJ111" s="18" t="s">
        <v>82</v>
      </c>
      <c r="BK111" s="228">
        <f>ROUND(I111*H111,2)</f>
        <v>0</v>
      </c>
      <c r="BL111" s="18" t="s">
        <v>228</v>
      </c>
      <c r="BM111" s="18" t="s">
        <v>475</v>
      </c>
    </row>
    <row r="112" spans="2:65" s="1" customFormat="1" ht="16.5" customHeight="1">
      <c r="B112" s="39"/>
      <c r="C112" s="217" t="s">
        <v>362</v>
      </c>
      <c r="D112" s="217" t="s">
        <v>223</v>
      </c>
      <c r="E112" s="218" t="s">
        <v>2411</v>
      </c>
      <c r="F112" s="219" t="s">
        <v>2412</v>
      </c>
      <c r="G112" s="220" t="s">
        <v>730</v>
      </c>
      <c r="H112" s="221">
        <v>40</v>
      </c>
      <c r="I112" s="222"/>
      <c r="J112" s="223">
        <f>ROUND(I112*H112,2)</f>
        <v>0</v>
      </c>
      <c r="K112" s="219" t="s">
        <v>365</v>
      </c>
      <c r="L112" s="44"/>
      <c r="M112" s="224" t="s">
        <v>21</v>
      </c>
      <c r="N112" s="225" t="s">
        <v>46</v>
      </c>
      <c r="O112" s="80"/>
      <c r="P112" s="226">
        <f>O112*H112</f>
        <v>0</v>
      </c>
      <c r="Q112" s="226">
        <v>0</v>
      </c>
      <c r="R112" s="226">
        <f>Q112*H112</f>
        <v>0</v>
      </c>
      <c r="S112" s="226">
        <v>0</v>
      </c>
      <c r="T112" s="227">
        <f>S112*H112</f>
        <v>0</v>
      </c>
      <c r="AR112" s="18" t="s">
        <v>228</v>
      </c>
      <c r="AT112" s="18" t="s">
        <v>223</v>
      </c>
      <c r="AU112" s="18" t="s">
        <v>82</v>
      </c>
      <c r="AY112" s="18" t="s">
        <v>221</v>
      </c>
      <c r="BE112" s="228">
        <f>IF(N112="základní",J112,0)</f>
        <v>0</v>
      </c>
      <c r="BF112" s="228">
        <f>IF(N112="snížená",J112,0)</f>
        <v>0</v>
      </c>
      <c r="BG112" s="228">
        <f>IF(N112="zákl. přenesená",J112,0)</f>
        <v>0</v>
      </c>
      <c r="BH112" s="228">
        <f>IF(N112="sníž. přenesená",J112,0)</f>
        <v>0</v>
      </c>
      <c r="BI112" s="228">
        <f>IF(N112="nulová",J112,0)</f>
        <v>0</v>
      </c>
      <c r="BJ112" s="18" t="s">
        <v>82</v>
      </c>
      <c r="BK112" s="228">
        <f>ROUND(I112*H112,2)</f>
        <v>0</v>
      </c>
      <c r="BL112" s="18" t="s">
        <v>228</v>
      </c>
      <c r="BM112" s="18" t="s">
        <v>487</v>
      </c>
    </row>
    <row r="113" spans="2:65" s="1" customFormat="1" ht="16.5" customHeight="1">
      <c r="B113" s="39"/>
      <c r="C113" s="217" t="s">
        <v>375</v>
      </c>
      <c r="D113" s="217" t="s">
        <v>223</v>
      </c>
      <c r="E113" s="218" t="s">
        <v>2413</v>
      </c>
      <c r="F113" s="219" t="s">
        <v>2414</v>
      </c>
      <c r="G113" s="220" t="s">
        <v>730</v>
      </c>
      <c r="H113" s="221">
        <v>60</v>
      </c>
      <c r="I113" s="222"/>
      <c r="J113" s="223">
        <f>ROUND(I113*H113,2)</f>
        <v>0</v>
      </c>
      <c r="K113" s="219" t="s">
        <v>365</v>
      </c>
      <c r="L113" s="44"/>
      <c r="M113" s="224" t="s">
        <v>21</v>
      </c>
      <c r="N113" s="225" t="s">
        <v>46</v>
      </c>
      <c r="O113" s="80"/>
      <c r="P113" s="226">
        <f>O113*H113</f>
        <v>0</v>
      </c>
      <c r="Q113" s="226">
        <v>0</v>
      </c>
      <c r="R113" s="226">
        <f>Q113*H113</f>
        <v>0</v>
      </c>
      <c r="S113" s="226">
        <v>0</v>
      </c>
      <c r="T113" s="227">
        <f>S113*H113</f>
        <v>0</v>
      </c>
      <c r="AR113" s="18" t="s">
        <v>228</v>
      </c>
      <c r="AT113" s="18" t="s">
        <v>223</v>
      </c>
      <c r="AU113" s="18" t="s">
        <v>82</v>
      </c>
      <c r="AY113" s="18" t="s">
        <v>221</v>
      </c>
      <c r="BE113" s="228">
        <f>IF(N113="základní",J113,0)</f>
        <v>0</v>
      </c>
      <c r="BF113" s="228">
        <f>IF(N113="snížená",J113,0)</f>
        <v>0</v>
      </c>
      <c r="BG113" s="228">
        <f>IF(N113="zákl. přenesená",J113,0)</f>
        <v>0</v>
      </c>
      <c r="BH113" s="228">
        <f>IF(N113="sníž. přenesená",J113,0)</f>
        <v>0</v>
      </c>
      <c r="BI113" s="228">
        <f>IF(N113="nulová",J113,0)</f>
        <v>0</v>
      </c>
      <c r="BJ113" s="18" t="s">
        <v>82</v>
      </c>
      <c r="BK113" s="228">
        <f>ROUND(I113*H113,2)</f>
        <v>0</v>
      </c>
      <c r="BL113" s="18" t="s">
        <v>228</v>
      </c>
      <c r="BM113" s="18" t="s">
        <v>496</v>
      </c>
    </row>
    <row r="114" spans="2:65" s="1" customFormat="1" ht="16.5" customHeight="1">
      <c r="B114" s="39"/>
      <c r="C114" s="217" t="s">
        <v>383</v>
      </c>
      <c r="D114" s="217" t="s">
        <v>223</v>
      </c>
      <c r="E114" s="218" t="s">
        <v>2361</v>
      </c>
      <c r="F114" s="219" t="s">
        <v>2415</v>
      </c>
      <c r="G114" s="220" t="s">
        <v>730</v>
      </c>
      <c r="H114" s="221">
        <v>487</v>
      </c>
      <c r="I114" s="222"/>
      <c r="J114" s="223">
        <f>ROUND(I114*H114,2)</f>
        <v>0</v>
      </c>
      <c r="K114" s="219" t="s">
        <v>365</v>
      </c>
      <c r="L114" s="44"/>
      <c r="M114" s="224" t="s">
        <v>21</v>
      </c>
      <c r="N114" s="225" t="s">
        <v>46</v>
      </c>
      <c r="O114" s="80"/>
      <c r="P114" s="226">
        <f>O114*H114</f>
        <v>0</v>
      </c>
      <c r="Q114" s="226">
        <v>0</v>
      </c>
      <c r="R114" s="226">
        <f>Q114*H114</f>
        <v>0</v>
      </c>
      <c r="S114" s="226">
        <v>0</v>
      </c>
      <c r="T114" s="227">
        <f>S114*H114</f>
        <v>0</v>
      </c>
      <c r="AR114" s="18" t="s">
        <v>228</v>
      </c>
      <c r="AT114" s="18" t="s">
        <v>223</v>
      </c>
      <c r="AU114" s="18" t="s">
        <v>82</v>
      </c>
      <c r="AY114" s="18" t="s">
        <v>221</v>
      </c>
      <c r="BE114" s="228">
        <f>IF(N114="základní",J114,0)</f>
        <v>0</v>
      </c>
      <c r="BF114" s="228">
        <f>IF(N114="snížená",J114,0)</f>
        <v>0</v>
      </c>
      <c r="BG114" s="228">
        <f>IF(N114="zákl. přenesená",J114,0)</f>
        <v>0</v>
      </c>
      <c r="BH114" s="228">
        <f>IF(N114="sníž. přenesená",J114,0)</f>
        <v>0</v>
      </c>
      <c r="BI114" s="228">
        <f>IF(N114="nulová",J114,0)</f>
        <v>0</v>
      </c>
      <c r="BJ114" s="18" t="s">
        <v>82</v>
      </c>
      <c r="BK114" s="228">
        <f>ROUND(I114*H114,2)</f>
        <v>0</v>
      </c>
      <c r="BL114" s="18" t="s">
        <v>228</v>
      </c>
      <c r="BM114" s="18" t="s">
        <v>511</v>
      </c>
    </row>
    <row r="115" spans="2:65" s="1" customFormat="1" ht="16.5" customHeight="1">
      <c r="B115" s="39"/>
      <c r="C115" s="217" t="s">
        <v>7</v>
      </c>
      <c r="D115" s="217" t="s">
        <v>223</v>
      </c>
      <c r="E115" s="218" t="s">
        <v>2416</v>
      </c>
      <c r="F115" s="219" t="s">
        <v>2417</v>
      </c>
      <c r="G115" s="220" t="s">
        <v>2389</v>
      </c>
      <c r="H115" s="292"/>
      <c r="I115" s="222"/>
      <c r="J115" s="223">
        <f>ROUND(I115*H115,2)</f>
        <v>0</v>
      </c>
      <c r="K115" s="219" t="s">
        <v>365</v>
      </c>
      <c r="L115" s="44"/>
      <c r="M115" s="224" t="s">
        <v>21</v>
      </c>
      <c r="N115" s="225" t="s">
        <v>46</v>
      </c>
      <c r="O115" s="80"/>
      <c r="P115" s="226">
        <f>O115*H115</f>
        <v>0</v>
      </c>
      <c r="Q115" s="226">
        <v>0</v>
      </c>
      <c r="R115" s="226">
        <f>Q115*H115</f>
        <v>0</v>
      </c>
      <c r="S115" s="226">
        <v>0</v>
      </c>
      <c r="T115" s="227">
        <f>S115*H115</f>
        <v>0</v>
      </c>
      <c r="AR115" s="18" t="s">
        <v>228</v>
      </c>
      <c r="AT115" s="18" t="s">
        <v>223</v>
      </c>
      <c r="AU115" s="18" t="s">
        <v>82</v>
      </c>
      <c r="AY115" s="18" t="s">
        <v>221</v>
      </c>
      <c r="BE115" s="228">
        <f>IF(N115="základní",J115,0)</f>
        <v>0</v>
      </c>
      <c r="BF115" s="228">
        <f>IF(N115="snížená",J115,0)</f>
        <v>0</v>
      </c>
      <c r="BG115" s="228">
        <f>IF(N115="zákl. přenesená",J115,0)</f>
        <v>0</v>
      </c>
      <c r="BH115" s="228">
        <f>IF(N115="sníž. přenesená",J115,0)</f>
        <v>0</v>
      </c>
      <c r="BI115" s="228">
        <f>IF(N115="nulová",J115,0)</f>
        <v>0</v>
      </c>
      <c r="BJ115" s="18" t="s">
        <v>82</v>
      </c>
      <c r="BK115" s="228">
        <f>ROUND(I115*H115,2)</f>
        <v>0</v>
      </c>
      <c r="BL115" s="18" t="s">
        <v>228</v>
      </c>
      <c r="BM115" s="18" t="s">
        <v>521</v>
      </c>
    </row>
    <row r="116" spans="2:63" s="11" customFormat="1" ht="25.9" customHeight="1">
      <c r="B116" s="201"/>
      <c r="C116" s="202"/>
      <c r="D116" s="203" t="s">
        <v>74</v>
      </c>
      <c r="E116" s="204" t="s">
        <v>2418</v>
      </c>
      <c r="F116" s="204" t="s">
        <v>2419</v>
      </c>
      <c r="G116" s="202"/>
      <c r="H116" s="202"/>
      <c r="I116" s="205"/>
      <c r="J116" s="206">
        <f>BK116</f>
        <v>0</v>
      </c>
      <c r="K116" s="202"/>
      <c r="L116" s="207"/>
      <c r="M116" s="208"/>
      <c r="N116" s="209"/>
      <c r="O116" s="209"/>
      <c r="P116" s="210">
        <f>SUM(P117:P132)</f>
        <v>0</v>
      </c>
      <c r="Q116" s="209"/>
      <c r="R116" s="210">
        <f>SUM(R117:R132)</f>
        <v>0</v>
      </c>
      <c r="S116" s="209"/>
      <c r="T116" s="211">
        <f>SUM(T117:T132)</f>
        <v>0</v>
      </c>
      <c r="AR116" s="212" t="s">
        <v>82</v>
      </c>
      <c r="AT116" s="213" t="s">
        <v>74</v>
      </c>
      <c r="AU116" s="213" t="s">
        <v>75</v>
      </c>
      <c r="AY116" s="212" t="s">
        <v>221</v>
      </c>
      <c r="BK116" s="214">
        <f>SUM(BK117:BK132)</f>
        <v>0</v>
      </c>
    </row>
    <row r="117" spans="2:65" s="1" customFormat="1" ht="16.5" customHeight="1">
      <c r="B117" s="39"/>
      <c r="C117" s="217" t="s">
        <v>399</v>
      </c>
      <c r="D117" s="217" t="s">
        <v>223</v>
      </c>
      <c r="E117" s="218" t="s">
        <v>2420</v>
      </c>
      <c r="F117" s="219" t="s">
        <v>2421</v>
      </c>
      <c r="G117" s="220" t="s">
        <v>421</v>
      </c>
      <c r="H117" s="221">
        <v>1</v>
      </c>
      <c r="I117" s="222"/>
      <c r="J117" s="223">
        <f>ROUND(I117*H117,2)</f>
        <v>0</v>
      </c>
      <c r="K117" s="219" t="s">
        <v>365</v>
      </c>
      <c r="L117" s="44"/>
      <c r="M117" s="224" t="s">
        <v>21</v>
      </c>
      <c r="N117" s="225" t="s">
        <v>46</v>
      </c>
      <c r="O117" s="80"/>
      <c r="P117" s="226">
        <f>O117*H117</f>
        <v>0</v>
      </c>
      <c r="Q117" s="226">
        <v>0</v>
      </c>
      <c r="R117" s="226">
        <f>Q117*H117</f>
        <v>0</v>
      </c>
      <c r="S117" s="226">
        <v>0</v>
      </c>
      <c r="T117" s="227">
        <f>S117*H117</f>
        <v>0</v>
      </c>
      <c r="AR117" s="18" t="s">
        <v>228</v>
      </c>
      <c r="AT117" s="18" t="s">
        <v>223</v>
      </c>
      <c r="AU117" s="18" t="s">
        <v>82</v>
      </c>
      <c r="AY117" s="18" t="s">
        <v>221</v>
      </c>
      <c r="BE117" s="228">
        <f>IF(N117="základní",J117,0)</f>
        <v>0</v>
      </c>
      <c r="BF117" s="228">
        <f>IF(N117="snížená",J117,0)</f>
        <v>0</v>
      </c>
      <c r="BG117" s="228">
        <f>IF(N117="zákl. přenesená",J117,0)</f>
        <v>0</v>
      </c>
      <c r="BH117" s="228">
        <f>IF(N117="sníž. přenesená",J117,0)</f>
        <v>0</v>
      </c>
      <c r="BI117" s="228">
        <f>IF(N117="nulová",J117,0)</f>
        <v>0</v>
      </c>
      <c r="BJ117" s="18" t="s">
        <v>82</v>
      </c>
      <c r="BK117" s="228">
        <f>ROUND(I117*H117,2)</f>
        <v>0</v>
      </c>
      <c r="BL117" s="18" t="s">
        <v>228</v>
      </c>
      <c r="BM117" s="18" t="s">
        <v>535</v>
      </c>
    </row>
    <row r="118" spans="2:65" s="1" customFormat="1" ht="16.5" customHeight="1">
      <c r="B118" s="39"/>
      <c r="C118" s="217" t="s">
        <v>410</v>
      </c>
      <c r="D118" s="217" t="s">
        <v>223</v>
      </c>
      <c r="E118" s="218" t="s">
        <v>2422</v>
      </c>
      <c r="F118" s="219" t="s">
        <v>2423</v>
      </c>
      <c r="G118" s="220" t="s">
        <v>421</v>
      </c>
      <c r="H118" s="221">
        <v>4</v>
      </c>
      <c r="I118" s="222"/>
      <c r="J118" s="223">
        <f>ROUND(I118*H118,2)</f>
        <v>0</v>
      </c>
      <c r="K118" s="219" t="s">
        <v>365</v>
      </c>
      <c r="L118" s="44"/>
      <c r="M118" s="224" t="s">
        <v>21</v>
      </c>
      <c r="N118" s="225" t="s">
        <v>46</v>
      </c>
      <c r="O118" s="80"/>
      <c r="P118" s="226">
        <f>O118*H118</f>
        <v>0</v>
      </c>
      <c r="Q118" s="226">
        <v>0</v>
      </c>
      <c r="R118" s="226">
        <f>Q118*H118</f>
        <v>0</v>
      </c>
      <c r="S118" s="226">
        <v>0</v>
      </c>
      <c r="T118" s="227">
        <f>S118*H118</f>
        <v>0</v>
      </c>
      <c r="AR118" s="18" t="s">
        <v>228</v>
      </c>
      <c r="AT118" s="18" t="s">
        <v>223</v>
      </c>
      <c r="AU118" s="18" t="s">
        <v>82</v>
      </c>
      <c r="AY118" s="18" t="s">
        <v>221</v>
      </c>
      <c r="BE118" s="228">
        <f>IF(N118="základní",J118,0)</f>
        <v>0</v>
      </c>
      <c r="BF118" s="228">
        <f>IF(N118="snížená",J118,0)</f>
        <v>0</v>
      </c>
      <c r="BG118" s="228">
        <f>IF(N118="zákl. přenesená",J118,0)</f>
        <v>0</v>
      </c>
      <c r="BH118" s="228">
        <f>IF(N118="sníž. přenesená",J118,0)</f>
        <v>0</v>
      </c>
      <c r="BI118" s="228">
        <f>IF(N118="nulová",J118,0)</f>
        <v>0</v>
      </c>
      <c r="BJ118" s="18" t="s">
        <v>82</v>
      </c>
      <c r="BK118" s="228">
        <f>ROUND(I118*H118,2)</f>
        <v>0</v>
      </c>
      <c r="BL118" s="18" t="s">
        <v>228</v>
      </c>
      <c r="BM118" s="18" t="s">
        <v>559</v>
      </c>
    </row>
    <row r="119" spans="2:65" s="1" customFormat="1" ht="16.5" customHeight="1">
      <c r="B119" s="39"/>
      <c r="C119" s="217" t="s">
        <v>418</v>
      </c>
      <c r="D119" s="217" t="s">
        <v>223</v>
      </c>
      <c r="E119" s="218" t="s">
        <v>2424</v>
      </c>
      <c r="F119" s="219" t="s">
        <v>2425</v>
      </c>
      <c r="G119" s="220" t="s">
        <v>421</v>
      </c>
      <c r="H119" s="221">
        <v>1</v>
      </c>
      <c r="I119" s="222"/>
      <c r="J119" s="223">
        <f>ROUND(I119*H119,2)</f>
        <v>0</v>
      </c>
      <c r="K119" s="219" t="s">
        <v>365</v>
      </c>
      <c r="L119" s="44"/>
      <c r="M119" s="224" t="s">
        <v>21</v>
      </c>
      <c r="N119" s="225" t="s">
        <v>46</v>
      </c>
      <c r="O119" s="80"/>
      <c r="P119" s="226">
        <f>O119*H119</f>
        <v>0</v>
      </c>
      <c r="Q119" s="226">
        <v>0</v>
      </c>
      <c r="R119" s="226">
        <f>Q119*H119</f>
        <v>0</v>
      </c>
      <c r="S119" s="226">
        <v>0</v>
      </c>
      <c r="T119" s="227">
        <f>S119*H119</f>
        <v>0</v>
      </c>
      <c r="AR119" s="18" t="s">
        <v>228</v>
      </c>
      <c r="AT119" s="18" t="s">
        <v>223</v>
      </c>
      <c r="AU119" s="18" t="s">
        <v>82</v>
      </c>
      <c r="AY119" s="18" t="s">
        <v>221</v>
      </c>
      <c r="BE119" s="228">
        <f>IF(N119="základní",J119,0)</f>
        <v>0</v>
      </c>
      <c r="BF119" s="228">
        <f>IF(N119="snížená",J119,0)</f>
        <v>0</v>
      </c>
      <c r="BG119" s="228">
        <f>IF(N119="zákl. přenesená",J119,0)</f>
        <v>0</v>
      </c>
      <c r="BH119" s="228">
        <f>IF(N119="sníž. přenesená",J119,0)</f>
        <v>0</v>
      </c>
      <c r="BI119" s="228">
        <f>IF(N119="nulová",J119,0)</f>
        <v>0</v>
      </c>
      <c r="BJ119" s="18" t="s">
        <v>82</v>
      </c>
      <c r="BK119" s="228">
        <f>ROUND(I119*H119,2)</f>
        <v>0</v>
      </c>
      <c r="BL119" s="18" t="s">
        <v>228</v>
      </c>
      <c r="BM119" s="18" t="s">
        <v>572</v>
      </c>
    </row>
    <row r="120" spans="2:65" s="1" customFormat="1" ht="16.5" customHeight="1">
      <c r="B120" s="39"/>
      <c r="C120" s="217" t="s">
        <v>425</v>
      </c>
      <c r="D120" s="217" t="s">
        <v>223</v>
      </c>
      <c r="E120" s="218" t="s">
        <v>2424</v>
      </c>
      <c r="F120" s="219" t="s">
        <v>2425</v>
      </c>
      <c r="G120" s="220" t="s">
        <v>421</v>
      </c>
      <c r="H120" s="221">
        <v>1</v>
      </c>
      <c r="I120" s="222"/>
      <c r="J120" s="223">
        <f>ROUND(I120*H120,2)</f>
        <v>0</v>
      </c>
      <c r="K120" s="219" t="s">
        <v>365</v>
      </c>
      <c r="L120" s="44"/>
      <c r="M120" s="224" t="s">
        <v>21</v>
      </c>
      <c r="N120" s="225" t="s">
        <v>46</v>
      </c>
      <c r="O120" s="80"/>
      <c r="P120" s="226">
        <f>O120*H120</f>
        <v>0</v>
      </c>
      <c r="Q120" s="226">
        <v>0</v>
      </c>
      <c r="R120" s="226">
        <f>Q120*H120</f>
        <v>0</v>
      </c>
      <c r="S120" s="226">
        <v>0</v>
      </c>
      <c r="T120" s="227">
        <f>S120*H120</f>
        <v>0</v>
      </c>
      <c r="AR120" s="18" t="s">
        <v>228</v>
      </c>
      <c r="AT120" s="18" t="s">
        <v>223</v>
      </c>
      <c r="AU120" s="18" t="s">
        <v>82</v>
      </c>
      <c r="AY120" s="18" t="s">
        <v>221</v>
      </c>
      <c r="BE120" s="228">
        <f>IF(N120="základní",J120,0)</f>
        <v>0</v>
      </c>
      <c r="BF120" s="228">
        <f>IF(N120="snížená",J120,0)</f>
        <v>0</v>
      </c>
      <c r="BG120" s="228">
        <f>IF(N120="zákl. přenesená",J120,0)</f>
        <v>0</v>
      </c>
      <c r="BH120" s="228">
        <f>IF(N120="sníž. přenesená",J120,0)</f>
        <v>0</v>
      </c>
      <c r="BI120" s="228">
        <f>IF(N120="nulová",J120,0)</f>
        <v>0</v>
      </c>
      <c r="BJ120" s="18" t="s">
        <v>82</v>
      </c>
      <c r="BK120" s="228">
        <f>ROUND(I120*H120,2)</f>
        <v>0</v>
      </c>
      <c r="BL120" s="18" t="s">
        <v>228</v>
      </c>
      <c r="BM120" s="18" t="s">
        <v>588</v>
      </c>
    </row>
    <row r="121" spans="2:65" s="1" customFormat="1" ht="16.5" customHeight="1">
      <c r="B121" s="39"/>
      <c r="C121" s="217" t="s">
        <v>430</v>
      </c>
      <c r="D121" s="217" t="s">
        <v>223</v>
      </c>
      <c r="E121" s="218" t="s">
        <v>2426</v>
      </c>
      <c r="F121" s="219" t="s">
        <v>2427</v>
      </c>
      <c r="G121" s="220" t="s">
        <v>421</v>
      </c>
      <c r="H121" s="221">
        <v>1</v>
      </c>
      <c r="I121" s="222"/>
      <c r="J121" s="223">
        <f>ROUND(I121*H121,2)</f>
        <v>0</v>
      </c>
      <c r="K121" s="219" t="s">
        <v>365</v>
      </c>
      <c r="L121" s="44"/>
      <c r="M121" s="224" t="s">
        <v>21</v>
      </c>
      <c r="N121" s="225" t="s">
        <v>46</v>
      </c>
      <c r="O121" s="80"/>
      <c r="P121" s="226">
        <f>O121*H121</f>
        <v>0</v>
      </c>
      <c r="Q121" s="226">
        <v>0</v>
      </c>
      <c r="R121" s="226">
        <f>Q121*H121</f>
        <v>0</v>
      </c>
      <c r="S121" s="226">
        <v>0</v>
      </c>
      <c r="T121" s="227">
        <f>S121*H121</f>
        <v>0</v>
      </c>
      <c r="AR121" s="18" t="s">
        <v>228</v>
      </c>
      <c r="AT121" s="18" t="s">
        <v>223</v>
      </c>
      <c r="AU121" s="18" t="s">
        <v>82</v>
      </c>
      <c r="AY121" s="18" t="s">
        <v>221</v>
      </c>
      <c r="BE121" s="228">
        <f>IF(N121="základní",J121,0)</f>
        <v>0</v>
      </c>
      <c r="BF121" s="228">
        <f>IF(N121="snížená",J121,0)</f>
        <v>0</v>
      </c>
      <c r="BG121" s="228">
        <f>IF(N121="zákl. přenesená",J121,0)</f>
        <v>0</v>
      </c>
      <c r="BH121" s="228">
        <f>IF(N121="sníž. přenesená",J121,0)</f>
        <v>0</v>
      </c>
      <c r="BI121" s="228">
        <f>IF(N121="nulová",J121,0)</f>
        <v>0</v>
      </c>
      <c r="BJ121" s="18" t="s">
        <v>82</v>
      </c>
      <c r="BK121" s="228">
        <f>ROUND(I121*H121,2)</f>
        <v>0</v>
      </c>
      <c r="BL121" s="18" t="s">
        <v>228</v>
      </c>
      <c r="BM121" s="18" t="s">
        <v>608</v>
      </c>
    </row>
    <row r="122" spans="2:65" s="1" customFormat="1" ht="16.5" customHeight="1">
      <c r="B122" s="39"/>
      <c r="C122" s="217" t="s">
        <v>436</v>
      </c>
      <c r="D122" s="217" t="s">
        <v>223</v>
      </c>
      <c r="E122" s="218" t="s">
        <v>2428</v>
      </c>
      <c r="F122" s="219" t="s">
        <v>2429</v>
      </c>
      <c r="G122" s="220" t="s">
        <v>421</v>
      </c>
      <c r="H122" s="221">
        <v>1</v>
      </c>
      <c r="I122" s="222"/>
      <c r="J122" s="223">
        <f>ROUND(I122*H122,2)</f>
        <v>0</v>
      </c>
      <c r="K122" s="219" t="s">
        <v>365</v>
      </c>
      <c r="L122" s="44"/>
      <c r="M122" s="224" t="s">
        <v>21</v>
      </c>
      <c r="N122" s="225" t="s">
        <v>46</v>
      </c>
      <c r="O122" s="80"/>
      <c r="P122" s="226">
        <f>O122*H122</f>
        <v>0</v>
      </c>
      <c r="Q122" s="226">
        <v>0</v>
      </c>
      <c r="R122" s="226">
        <f>Q122*H122</f>
        <v>0</v>
      </c>
      <c r="S122" s="226">
        <v>0</v>
      </c>
      <c r="T122" s="227">
        <f>S122*H122</f>
        <v>0</v>
      </c>
      <c r="AR122" s="18" t="s">
        <v>228</v>
      </c>
      <c r="AT122" s="18" t="s">
        <v>223</v>
      </c>
      <c r="AU122" s="18" t="s">
        <v>82</v>
      </c>
      <c r="AY122" s="18" t="s">
        <v>221</v>
      </c>
      <c r="BE122" s="228">
        <f>IF(N122="základní",J122,0)</f>
        <v>0</v>
      </c>
      <c r="BF122" s="228">
        <f>IF(N122="snížená",J122,0)</f>
        <v>0</v>
      </c>
      <c r="BG122" s="228">
        <f>IF(N122="zákl. přenesená",J122,0)</f>
        <v>0</v>
      </c>
      <c r="BH122" s="228">
        <f>IF(N122="sníž. přenesená",J122,0)</f>
        <v>0</v>
      </c>
      <c r="BI122" s="228">
        <f>IF(N122="nulová",J122,0)</f>
        <v>0</v>
      </c>
      <c r="BJ122" s="18" t="s">
        <v>82</v>
      </c>
      <c r="BK122" s="228">
        <f>ROUND(I122*H122,2)</f>
        <v>0</v>
      </c>
      <c r="BL122" s="18" t="s">
        <v>228</v>
      </c>
      <c r="BM122" s="18" t="s">
        <v>620</v>
      </c>
    </row>
    <row r="123" spans="2:65" s="1" customFormat="1" ht="16.5" customHeight="1">
      <c r="B123" s="39"/>
      <c r="C123" s="217" t="s">
        <v>440</v>
      </c>
      <c r="D123" s="217" t="s">
        <v>223</v>
      </c>
      <c r="E123" s="218" t="s">
        <v>2430</v>
      </c>
      <c r="F123" s="219" t="s">
        <v>2431</v>
      </c>
      <c r="G123" s="220" t="s">
        <v>421</v>
      </c>
      <c r="H123" s="221">
        <v>1</v>
      </c>
      <c r="I123" s="222"/>
      <c r="J123" s="223">
        <f>ROUND(I123*H123,2)</f>
        <v>0</v>
      </c>
      <c r="K123" s="219" t="s">
        <v>365</v>
      </c>
      <c r="L123" s="44"/>
      <c r="M123" s="224" t="s">
        <v>21</v>
      </c>
      <c r="N123" s="225" t="s">
        <v>46</v>
      </c>
      <c r="O123" s="80"/>
      <c r="P123" s="226">
        <f>O123*H123</f>
        <v>0</v>
      </c>
      <c r="Q123" s="226">
        <v>0</v>
      </c>
      <c r="R123" s="226">
        <f>Q123*H123</f>
        <v>0</v>
      </c>
      <c r="S123" s="226">
        <v>0</v>
      </c>
      <c r="T123" s="227">
        <f>S123*H123</f>
        <v>0</v>
      </c>
      <c r="AR123" s="18" t="s">
        <v>228</v>
      </c>
      <c r="AT123" s="18" t="s">
        <v>223</v>
      </c>
      <c r="AU123" s="18" t="s">
        <v>82</v>
      </c>
      <c r="AY123" s="18" t="s">
        <v>221</v>
      </c>
      <c r="BE123" s="228">
        <f>IF(N123="základní",J123,0)</f>
        <v>0</v>
      </c>
      <c r="BF123" s="228">
        <f>IF(N123="snížená",J123,0)</f>
        <v>0</v>
      </c>
      <c r="BG123" s="228">
        <f>IF(N123="zákl. přenesená",J123,0)</f>
        <v>0</v>
      </c>
      <c r="BH123" s="228">
        <f>IF(N123="sníž. přenesená",J123,0)</f>
        <v>0</v>
      </c>
      <c r="BI123" s="228">
        <f>IF(N123="nulová",J123,0)</f>
        <v>0</v>
      </c>
      <c r="BJ123" s="18" t="s">
        <v>82</v>
      </c>
      <c r="BK123" s="228">
        <f>ROUND(I123*H123,2)</f>
        <v>0</v>
      </c>
      <c r="BL123" s="18" t="s">
        <v>228</v>
      </c>
      <c r="BM123" s="18" t="s">
        <v>631</v>
      </c>
    </row>
    <row r="124" spans="2:65" s="1" customFormat="1" ht="16.5" customHeight="1">
      <c r="B124" s="39"/>
      <c r="C124" s="217" t="s">
        <v>444</v>
      </c>
      <c r="D124" s="217" t="s">
        <v>223</v>
      </c>
      <c r="E124" s="218" t="s">
        <v>2432</v>
      </c>
      <c r="F124" s="219" t="s">
        <v>2433</v>
      </c>
      <c r="G124" s="220" t="s">
        <v>1266</v>
      </c>
      <c r="H124" s="221">
        <v>10</v>
      </c>
      <c r="I124" s="222"/>
      <c r="J124" s="223">
        <f>ROUND(I124*H124,2)</f>
        <v>0</v>
      </c>
      <c r="K124" s="219" t="s">
        <v>365</v>
      </c>
      <c r="L124" s="44"/>
      <c r="M124" s="224" t="s">
        <v>21</v>
      </c>
      <c r="N124" s="225" t="s">
        <v>46</v>
      </c>
      <c r="O124" s="80"/>
      <c r="P124" s="226">
        <f>O124*H124</f>
        <v>0</v>
      </c>
      <c r="Q124" s="226">
        <v>0</v>
      </c>
      <c r="R124" s="226">
        <f>Q124*H124</f>
        <v>0</v>
      </c>
      <c r="S124" s="226">
        <v>0</v>
      </c>
      <c r="T124" s="227">
        <f>S124*H124</f>
        <v>0</v>
      </c>
      <c r="AR124" s="18" t="s">
        <v>228</v>
      </c>
      <c r="AT124" s="18" t="s">
        <v>223</v>
      </c>
      <c r="AU124" s="18" t="s">
        <v>82</v>
      </c>
      <c r="AY124" s="18" t="s">
        <v>221</v>
      </c>
      <c r="BE124" s="228">
        <f>IF(N124="základní",J124,0)</f>
        <v>0</v>
      </c>
      <c r="BF124" s="228">
        <f>IF(N124="snížená",J124,0)</f>
        <v>0</v>
      </c>
      <c r="BG124" s="228">
        <f>IF(N124="zákl. přenesená",J124,0)</f>
        <v>0</v>
      </c>
      <c r="BH124" s="228">
        <f>IF(N124="sníž. přenesená",J124,0)</f>
        <v>0</v>
      </c>
      <c r="BI124" s="228">
        <f>IF(N124="nulová",J124,0)</f>
        <v>0</v>
      </c>
      <c r="BJ124" s="18" t="s">
        <v>82</v>
      </c>
      <c r="BK124" s="228">
        <f>ROUND(I124*H124,2)</f>
        <v>0</v>
      </c>
      <c r="BL124" s="18" t="s">
        <v>228</v>
      </c>
      <c r="BM124" s="18" t="s">
        <v>643</v>
      </c>
    </row>
    <row r="125" spans="2:65" s="1" customFormat="1" ht="16.5" customHeight="1">
      <c r="B125" s="39"/>
      <c r="C125" s="217" t="s">
        <v>450</v>
      </c>
      <c r="D125" s="217" t="s">
        <v>223</v>
      </c>
      <c r="E125" s="218" t="s">
        <v>2434</v>
      </c>
      <c r="F125" s="219" t="s">
        <v>2435</v>
      </c>
      <c r="G125" s="220" t="s">
        <v>421</v>
      </c>
      <c r="H125" s="221">
        <v>8</v>
      </c>
      <c r="I125" s="222"/>
      <c r="J125" s="223">
        <f>ROUND(I125*H125,2)</f>
        <v>0</v>
      </c>
      <c r="K125" s="219" t="s">
        <v>365</v>
      </c>
      <c r="L125" s="44"/>
      <c r="M125" s="224" t="s">
        <v>21</v>
      </c>
      <c r="N125" s="225" t="s">
        <v>46</v>
      </c>
      <c r="O125" s="80"/>
      <c r="P125" s="226">
        <f>O125*H125</f>
        <v>0</v>
      </c>
      <c r="Q125" s="226">
        <v>0</v>
      </c>
      <c r="R125" s="226">
        <f>Q125*H125</f>
        <v>0</v>
      </c>
      <c r="S125" s="226">
        <v>0</v>
      </c>
      <c r="T125" s="227">
        <f>S125*H125</f>
        <v>0</v>
      </c>
      <c r="AR125" s="18" t="s">
        <v>228</v>
      </c>
      <c r="AT125" s="18" t="s">
        <v>223</v>
      </c>
      <c r="AU125" s="18" t="s">
        <v>82</v>
      </c>
      <c r="AY125" s="18" t="s">
        <v>221</v>
      </c>
      <c r="BE125" s="228">
        <f>IF(N125="základní",J125,0)</f>
        <v>0</v>
      </c>
      <c r="BF125" s="228">
        <f>IF(N125="snížená",J125,0)</f>
        <v>0</v>
      </c>
      <c r="BG125" s="228">
        <f>IF(N125="zákl. přenesená",J125,0)</f>
        <v>0</v>
      </c>
      <c r="BH125" s="228">
        <f>IF(N125="sníž. přenesená",J125,0)</f>
        <v>0</v>
      </c>
      <c r="BI125" s="228">
        <f>IF(N125="nulová",J125,0)</f>
        <v>0</v>
      </c>
      <c r="BJ125" s="18" t="s">
        <v>82</v>
      </c>
      <c r="BK125" s="228">
        <f>ROUND(I125*H125,2)</f>
        <v>0</v>
      </c>
      <c r="BL125" s="18" t="s">
        <v>228</v>
      </c>
      <c r="BM125" s="18" t="s">
        <v>653</v>
      </c>
    </row>
    <row r="126" spans="2:65" s="1" customFormat="1" ht="16.5" customHeight="1">
      <c r="B126" s="39"/>
      <c r="C126" s="217" t="s">
        <v>455</v>
      </c>
      <c r="D126" s="217" t="s">
        <v>223</v>
      </c>
      <c r="E126" s="218" t="s">
        <v>2436</v>
      </c>
      <c r="F126" s="219" t="s">
        <v>2437</v>
      </c>
      <c r="G126" s="220" t="s">
        <v>421</v>
      </c>
      <c r="H126" s="221">
        <v>4</v>
      </c>
      <c r="I126" s="222"/>
      <c r="J126" s="223">
        <f>ROUND(I126*H126,2)</f>
        <v>0</v>
      </c>
      <c r="K126" s="219" t="s">
        <v>365</v>
      </c>
      <c r="L126" s="44"/>
      <c r="M126" s="224" t="s">
        <v>21</v>
      </c>
      <c r="N126" s="225" t="s">
        <v>46</v>
      </c>
      <c r="O126" s="80"/>
      <c r="P126" s="226">
        <f>O126*H126</f>
        <v>0</v>
      </c>
      <c r="Q126" s="226">
        <v>0</v>
      </c>
      <c r="R126" s="226">
        <f>Q126*H126</f>
        <v>0</v>
      </c>
      <c r="S126" s="226">
        <v>0</v>
      </c>
      <c r="T126" s="227">
        <f>S126*H126</f>
        <v>0</v>
      </c>
      <c r="AR126" s="18" t="s">
        <v>228</v>
      </c>
      <c r="AT126" s="18" t="s">
        <v>223</v>
      </c>
      <c r="AU126" s="18" t="s">
        <v>82</v>
      </c>
      <c r="AY126" s="18" t="s">
        <v>221</v>
      </c>
      <c r="BE126" s="228">
        <f>IF(N126="základní",J126,0)</f>
        <v>0</v>
      </c>
      <c r="BF126" s="228">
        <f>IF(N126="snížená",J126,0)</f>
        <v>0</v>
      </c>
      <c r="BG126" s="228">
        <f>IF(N126="zákl. přenesená",J126,0)</f>
        <v>0</v>
      </c>
      <c r="BH126" s="228">
        <f>IF(N126="sníž. přenesená",J126,0)</f>
        <v>0</v>
      </c>
      <c r="BI126" s="228">
        <f>IF(N126="nulová",J126,0)</f>
        <v>0</v>
      </c>
      <c r="BJ126" s="18" t="s">
        <v>82</v>
      </c>
      <c r="BK126" s="228">
        <f>ROUND(I126*H126,2)</f>
        <v>0</v>
      </c>
      <c r="BL126" s="18" t="s">
        <v>228</v>
      </c>
      <c r="BM126" s="18" t="s">
        <v>669</v>
      </c>
    </row>
    <row r="127" spans="2:65" s="1" customFormat="1" ht="16.5" customHeight="1">
      <c r="B127" s="39"/>
      <c r="C127" s="217" t="s">
        <v>460</v>
      </c>
      <c r="D127" s="217" t="s">
        <v>223</v>
      </c>
      <c r="E127" s="218" t="s">
        <v>2438</v>
      </c>
      <c r="F127" s="219" t="s">
        <v>2439</v>
      </c>
      <c r="G127" s="220" t="s">
        <v>421</v>
      </c>
      <c r="H127" s="221">
        <v>1</v>
      </c>
      <c r="I127" s="222"/>
      <c r="J127" s="223">
        <f>ROUND(I127*H127,2)</f>
        <v>0</v>
      </c>
      <c r="K127" s="219" t="s">
        <v>365</v>
      </c>
      <c r="L127" s="44"/>
      <c r="M127" s="224" t="s">
        <v>21</v>
      </c>
      <c r="N127" s="225" t="s">
        <v>46</v>
      </c>
      <c r="O127" s="80"/>
      <c r="P127" s="226">
        <f>O127*H127</f>
        <v>0</v>
      </c>
      <c r="Q127" s="226">
        <v>0</v>
      </c>
      <c r="R127" s="226">
        <f>Q127*H127</f>
        <v>0</v>
      </c>
      <c r="S127" s="226">
        <v>0</v>
      </c>
      <c r="T127" s="227">
        <f>S127*H127</f>
        <v>0</v>
      </c>
      <c r="AR127" s="18" t="s">
        <v>228</v>
      </c>
      <c r="AT127" s="18" t="s">
        <v>223</v>
      </c>
      <c r="AU127" s="18" t="s">
        <v>82</v>
      </c>
      <c r="AY127" s="18" t="s">
        <v>221</v>
      </c>
      <c r="BE127" s="228">
        <f>IF(N127="základní",J127,0)</f>
        <v>0</v>
      </c>
      <c r="BF127" s="228">
        <f>IF(N127="snížená",J127,0)</f>
        <v>0</v>
      </c>
      <c r="BG127" s="228">
        <f>IF(N127="zákl. přenesená",J127,0)</f>
        <v>0</v>
      </c>
      <c r="BH127" s="228">
        <f>IF(N127="sníž. přenesená",J127,0)</f>
        <v>0</v>
      </c>
      <c r="BI127" s="228">
        <f>IF(N127="nulová",J127,0)</f>
        <v>0</v>
      </c>
      <c r="BJ127" s="18" t="s">
        <v>82</v>
      </c>
      <c r="BK127" s="228">
        <f>ROUND(I127*H127,2)</f>
        <v>0</v>
      </c>
      <c r="BL127" s="18" t="s">
        <v>228</v>
      </c>
      <c r="BM127" s="18" t="s">
        <v>688</v>
      </c>
    </row>
    <row r="128" spans="2:65" s="1" customFormat="1" ht="16.5" customHeight="1">
      <c r="B128" s="39"/>
      <c r="C128" s="217" t="s">
        <v>467</v>
      </c>
      <c r="D128" s="217" t="s">
        <v>223</v>
      </c>
      <c r="E128" s="218" t="s">
        <v>2440</v>
      </c>
      <c r="F128" s="219" t="s">
        <v>2441</v>
      </c>
      <c r="G128" s="220" t="s">
        <v>421</v>
      </c>
      <c r="H128" s="221">
        <v>1</v>
      </c>
      <c r="I128" s="222"/>
      <c r="J128" s="223">
        <f>ROUND(I128*H128,2)</f>
        <v>0</v>
      </c>
      <c r="K128" s="219" t="s">
        <v>365</v>
      </c>
      <c r="L128" s="44"/>
      <c r="M128" s="224" t="s">
        <v>21</v>
      </c>
      <c r="N128" s="225" t="s">
        <v>46</v>
      </c>
      <c r="O128" s="80"/>
      <c r="P128" s="226">
        <f>O128*H128</f>
        <v>0</v>
      </c>
      <c r="Q128" s="226">
        <v>0</v>
      </c>
      <c r="R128" s="226">
        <f>Q128*H128</f>
        <v>0</v>
      </c>
      <c r="S128" s="226">
        <v>0</v>
      </c>
      <c r="T128" s="227">
        <f>S128*H128</f>
        <v>0</v>
      </c>
      <c r="AR128" s="18" t="s">
        <v>228</v>
      </c>
      <c r="AT128" s="18" t="s">
        <v>223</v>
      </c>
      <c r="AU128" s="18" t="s">
        <v>82</v>
      </c>
      <c r="AY128" s="18" t="s">
        <v>221</v>
      </c>
      <c r="BE128" s="228">
        <f>IF(N128="základní",J128,0)</f>
        <v>0</v>
      </c>
      <c r="BF128" s="228">
        <f>IF(N128="snížená",J128,0)</f>
        <v>0</v>
      </c>
      <c r="BG128" s="228">
        <f>IF(N128="zákl. přenesená",J128,0)</f>
        <v>0</v>
      </c>
      <c r="BH128" s="228">
        <f>IF(N128="sníž. přenesená",J128,0)</f>
        <v>0</v>
      </c>
      <c r="BI128" s="228">
        <f>IF(N128="nulová",J128,0)</f>
        <v>0</v>
      </c>
      <c r="BJ128" s="18" t="s">
        <v>82</v>
      </c>
      <c r="BK128" s="228">
        <f>ROUND(I128*H128,2)</f>
        <v>0</v>
      </c>
      <c r="BL128" s="18" t="s">
        <v>228</v>
      </c>
      <c r="BM128" s="18" t="s">
        <v>702</v>
      </c>
    </row>
    <row r="129" spans="2:65" s="1" customFormat="1" ht="16.5" customHeight="1">
      <c r="B129" s="39"/>
      <c r="C129" s="217" t="s">
        <v>475</v>
      </c>
      <c r="D129" s="217" t="s">
        <v>223</v>
      </c>
      <c r="E129" s="218" t="s">
        <v>2442</v>
      </c>
      <c r="F129" s="219" t="s">
        <v>2443</v>
      </c>
      <c r="G129" s="220" t="s">
        <v>421</v>
      </c>
      <c r="H129" s="221">
        <v>34</v>
      </c>
      <c r="I129" s="222"/>
      <c r="J129" s="223">
        <f>ROUND(I129*H129,2)</f>
        <v>0</v>
      </c>
      <c r="K129" s="219" t="s">
        <v>365</v>
      </c>
      <c r="L129" s="44"/>
      <c r="M129" s="224" t="s">
        <v>21</v>
      </c>
      <c r="N129" s="225" t="s">
        <v>46</v>
      </c>
      <c r="O129" s="80"/>
      <c r="P129" s="226">
        <f>O129*H129</f>
        <v>0</v>
      </c>
      <c r="Q129" s="226">
        <v>0</v>
      </c>
      <c r="R129" s="226">
        <f>Q129*H129</f>
        <v>0</v>
      </c>
      <c r="S129" s="226">
        <v>0</v>
      </c>
      <c r="T129" s="227">
        <f>S129*H129</f>
        <v>0</v>
      </c>
      <c r="AR129" s="18" t="s">
        <v>228</v>
      </c>
      <c r="AT129" s="18" t="s">
        <v>223</v>
      </c>
      <c r="AU129" s="18" t="s">
        <v>82</v>
      </c>
      <c r="AY129" s="18" t="s">
        <v>221</v>
      </c>
      <c r="BE129" s="228">
        <f>IF(N129="základní",J129,0)</f>
        <v>0</v>
      </c>
      <c r="BF129" s="228">
        <f>IF(N129="snížená",J129,0)</f>
        <v>0</v>
      </c>
      <c r="BG129" s="228">
        <f>IF(N129="zákl. přenesená",J129,0)</f>
        <v>0</v>
      </c>
      <c r="BH129" s="228">
        <f>IF(N129="sníž. přenesená",J129,0)</f>
        <v>0</v>
      </c>
      <c r="BI129" s="228">
        <f>IF(N129="nulová",J129,0)</f>
        <v>0</v>
      </c>
      <c r="BJ129" s="18" t="s">
        <v>82</v>
      </c>
      <c r="BK129" s="228">
        <f>ROUND(I129*H129,2)</f>
        <v>0</v>
      </c>
      <c r="BL129" s="18" t="s">
        <v>228</v>
      </c>
      <c r="BM129" s="18" t="s">
        <v>712</v>
      </c>
    </row>
    <row r="130" spans="2:65" s="1" customFormat="1" ht="16.5" customHeight="1">
      <c r="B130" s="39"/>
      <c r="C130" s="217" t="s">
        <v>480</v>
      </c>
      <c r="D130" s="217" t="s">
        <v>223</v>
      </c>
      <c r="E130" s="218" t="s">
        <v>2444</v>
      </c>
      <c r="F130" s="219" t="s">
        <v>2445</v>
      </c>
      <c r="G130" s="220" t="s">
        <v>421</v>
      </c>
      <c r="H130" s="221">
        <v>34</v>
      </c>
      <c r="I130" s="222"/>
      <c r="J130" s="223">
        <f>ROUND(I130*H130,2)</f>
        <v>0</v>
      </c>
      <c r="K130" s="219" t="s">
        <v>365</v>
      </c>
      <c r="L130" s="44"/>
      <c r="M130" s="224" t="s">
        <v>21</v>
      </c>
      <c r="N130" s="225" t="s">
        <v>46</v>
      </c>
      <c r="O130" s="80"/>
      <c r="P130" s="226">
        <f>O130*H130</f>
        <v>0</v>
      </c>
      <c r="Q130" s="226">
        <v>0</v>
      </c>
      <c r="R130" s="226">
        <f>Q130*H130</f>
        <v>0</v>
      </c>
      <c r="S130" s="226">
        <v>0</v>
      </c>
      <c r="T130" s="227">
        <f>S130*H130</f>
        <v>0</v>
      </c>
      <c r="AR130" s="18" t="s">
        <v>228</v>
      </c>
      <c r="AT130" s="18" t="s">
        <v>223</v>
      </c>
      <c r="AU130" s="18" t="s">
        <v>82</v>
      </c>
      <c r="AY130" s="18" t="s">
        <v>221</v>
      </c>
      <c r="BE130" s="228">
        <f>IF(N130="základní",J130,0)</f>
        <v>0</v>
      </c>
      <c r="BF130" s="228">
        <f>IF(N130="snížená",J130,0)</f>
        <v>0</v>
      </c>
      <c r="BG130" s="228">
        <f>IF(N130="zákl. přenesená",J130,0)</f>
        <v>0</v>
      </c>
      <c r="BH130" s="228">
        <f>IF(N130="sníž. přenesená",J130,0)</f>
        <v>0</v>
      </c>
      <c r="BI130" s="228">
        <f>IF(N130="nulová",J130,0)</f>
        <v>0</v>
      </c>
      <c r="BJ130" s="18" t="s">
        <v>82</v>
      </c>
      <c r="BK130" s="228">
        <f>ROUND(I130*H130,2)</f>
        <v>0</v>
      </c>
      <c r="BL130" s="18" t="s">
        <v>228</v>
      </c>
      <c r="BM130" s="18" t="s">
        <v>727</v>
      </c>
    </row>
    <row r="131" spans="2:65" s="1" customFormat="1" ht="16.5" customHeight="1">
      <c r="B131" s="39"/>
      <c r="C131" s="217" t="s">
        <v>487</v>
      </c>
      <c r="D131" s="217" t="s">
        <v>223</v>
      </c>
      <c r="E131" s="218" t="s">
        <v>2446</v>
      </c>
      <c r="F131" s="219" t="s">
        <v>2447</v>
      </c>
      <c r="G131" s="220" t="s">
        <v>421</v>
      </c>
      <c r="H131" s="221">
        <v>1</v>
      </c>
      <c r="I131" s="222"/>
      <c r="J131" s="223">
        <f>ROUND(I131*H131,2)</f>
        <v>0</v>
      </c>
      <c r="K131" s="219" t="s">
        <v>365</v>
      </c>
      <c r="L131" s="44"/>
      <c r="M131" s="224" t="s">
        <v>21</v>
      </c>
      <c r="N131" s="225" t="s">
        <v>46</v>
      </c>
      <c r="O131" s="80"/>
      <c r="P131" s="226">
        <f>O131*H131</f>
        <v>0</v>
      </c>
      <c r="Q131" s="226">
        <v>0</v>
      </c>
      <c r="R131" s="226">
        <f>Q131*H131</f>
        <v>0</v>
      </c>
      <c r="S131" s="226">
        <v>0</v>
      </c>
      <c r="T131" s="227">
        <f>S131*H131</f>
        <v>0</v>
      </c>
      <c r="AR131" s="18" t="s">
        <v>228</v>
      </c>
      <c r="AT131" s="18" t="s">
        <v>223</v>
      </c>
      <c r="AU131" s="18" t="s">
        <v>82</v>
      </c>
      <c r="AY131" s="18" t="s">
        <v>221</v>
      </c>
      <c r="BE131" s="228">
        <f>IF(N131="základní",J131,0)</f>
        <v>0</v>
      </c>
      <c r="BF131" s="228">
        <f>IF(N131="snížená",J131,0)</f>
        <v>0</v>
      </c>
      <c r="BG131" s="228">
        <f>IF(N131="zákl. přenesená",J131,0)</f>
        <v>0</v>
      </c>
      <c r="BH131" s="228">
        <f>IF(N131="sníž. přenesená",J131,0)</f>
        <v>0</v>
      </c>
      <c r="BI131" s="228">
        <f>IF(N131="nulová",J131,0)</f>
        <v>0</v>
      </c>
      <c r="BJ131" s="18" t="s">
        <v>82</v>
      </c>
      <c r="BK131" s="228">
        <f>ROUND(I131*H131,2)</f>
        <v>0</v>
      </c>
      <c r="BL131" s="18" t="s">
        <v>228</v>
      </c>
      <c r="BM131" s="18" t="s">
        <v>739</v>
      </c>
    </row>
    <row r="132" spans="2:65" s="1" customFormat="1" ht="16.5" customHeight="1">
      <c r="B132" s="39"/>
      <c r="C132" s="217" t="s">
        <v>492</v>
      </c>
      <c r="D132" s="217" t="s">
        <v>223</v>
      </c>
      <c r="E132" s="218" t="s">
        <v>2448</v>
      </c>
      <c r="F132" s="219" t="s">
        <v>2449</v>
      </c>
      <c r="G132" s="220" t="s">
        <v>2389</v>
      </c>
      <c r="H132" s="292"/>
      <c r="I132" s="222"/>
      <c r="J132" s="223">
        <f>ROUND(I132*H132,2)</f>
        <v>0</v>
      </c>
      <c r="K132" s="219" t="s">
        <v>365</v>
      </c>
      <c r="L132" s="44"/>
      <c r="M132" s="224" t="s">
        <v>21</v>
      </c>
      <c r="N132" s="225" t="s">
        <v>46</v>
      </c>
      <c r="O132" s="80"/>
      <c r="P132" s="226">
        <f>O132*H132</f>
        <v>0</v>
      </c>
      <c r="Q132" s="226">
        <v>0</v>
      </c>
      <c r="R132" s="226">
        <f>Q132*H132</f>
        <v>0</v>
      </c>
      <c r="S132" s="226">
        <v>0</v>
      </c>
      <c r="T132" s="227">
        <f>S132*H132</f>
        <v>0</v>
      </c>
      <c r="AR132" s="18" t="s">
        <v>228</v>
      </c>
      <c r="AT132" s="18" t="s">
        <v>223</v>
      </c>
      <c r="AU132" s="18" t="s">
        <v>82</v>
      </c>
      <c r="AY132" s="18" t="s">
        <v>221</v>
      </c>
      <c r="BE132" s="228">
        <f>IF(N132="základní",J132,0)</f>
        <v>0</v>
      </c>
      <c r="BF132" s="228">
        <f>IF(N132="snížená",J132,0)</f>
        <v>0</v>
      </c>
      <c r="BG132" s="228">
        <f>IF(N132="zákl. přenesená",J132,0)</f>
        <v>0</v>
      </c>
      <c r="BH132" s="228">
        <f>IF(N132="sníž. přenesená",J132,0)</f>
        <v>0</v>
      </c>
      <c r="BI132" s="228">
        <f>IF(N132="nulová",J132,0)</f>
        <v>0</v>
      </c>
      <c r="BJ132" s="18" t="s">
        <v>82</v>
      </c>
      <c r="BK132" s="228">
        <f>ROUND(I132*H132,2)</f>
        <v>0</v>
      </c>
      <c r="BL132" s="18" t="s">
        <v>228</v>
      </c>
      <c r="BM132" s="18" t="s">
        <v>754</v>
      </c>
    </row>
    <row r="133" spans="2:63" s="11" customFormat="1" ht="25.9" customHeight="1">
      <c r="B133" s="201"/>
      <c r="C133" s="202"/>
      <c r="D133" s="203" t="s">
        <v>74</v>
      </c>
      <c r="E133" s="204" t="s">
        <v>2450</v>
      </c>
      <c r="F133" s="204" t="s">
        <v>2451</v>
      </c>
      <c r="G133" s="202"/>
      <c r="H133" s="202"/>
      <c r="I133" s="205"/>
      <c r="J133" s="206">
        <f>BK133</f>
        <v>0</v>
      </c>
      <c r="K133" s="202"/>
      <c r="L133" s="207"/>
      <c r="M133" s="208"/>
      <c r="N133" s="209"/>
      <c r="O133" s="209"/>
      <c r="P133" s="210">
        <f>SUM(P134:P150)</f>
        <v>0</v>
      </c>
      <c r="Q133" s="209"/>
      <c r="R133" s="210">
        <f>SUM(R134:R150)</f>
        <v>0</v>
      </c>
      <c r="S133" s="209"/>
      <c r="T133" s="211">
        <f>SUM(T134:T150)</f>
        <v>0</v>
      </c>
      <c r="AR133" s="212" t="s">
        <v>82</v>
      </c>
      <c r="AT133" s="213" t="s">
        <v>74</v>
      </c>
      <c r="AU133" s="213" t="s">
        <v>75</v>
      </c>
      <c r="AY133" s="212" t="s">
        <v>221</v>
      </c>
      <c r="BK133" s="214">
        <f>SUM(BK134:BK150)</f>
        <v>0</v>
      </c>
    </row>
    <row r="134" spans="2:65" s="1" customFormat="1" ht="16.5" customHeight="1">
      <c r="B134" s="39"/>
      <c r="C134" s="217" t="s">
        <v>496</v>
      </c>
      <c r="D134" s="217" t="s">
        <v>223</v>
      </c>
      <c r="E134" s="218" t="s">
        <v>2452</v>
      </c>
      <c r="F134" s="219" t="s">
        <v>2453</v>
      </c>
      <c r="G134" s="220" t="s">
        <v>421</v>
      </c>
      <c r="H134" s="221">
        <v>3</v>
      </c>
      <c r="I134" s="222"/>
      <c r="J134" s="223">
        <f>ROUND(I134*H134,2)</f>
        <v>0</v>
      </c>
      <c r="K134" s="219" t="s">
        <v>365</v>
      </c>
      <c r="L134" s="44"/>
      <c r="M134" s="224" t="s">
        <v>21</v>
      </c>
      <c r="N134" s="225" t="s">
        <v>46</v>
      </c>
      <c r="O134" s="80"/>
      <c r="P134" s="226">
        <f>O134*H134</f>
        <v>0</v>
      </c>
      <c r="Q134" s="226">
        <v>0</v>
      </c>
      <c r="R134" s="226">
        <f>Q134*H134</f>
        <v>0</v>
      </c>
      <c r="S134" s="226">
        <v>0</v>
      </c>
      <c r="T134" s="227">
        <f>S134*H134</f>
        <v>0</v>
      </c>
      <c r="AR134" s="18" t="s">
        <v>228</v>
      </c>
      <c r="AT134" s="18" t="s">
        <v>223</v>
      </c>
      <c r="AU134" s="18" t="s">
        <v>82</v>
      </c>
      <c r="AY134" s="18" t="s">
        <v>221</v>
      </c>
      <c r="BE134" s="228">
        <f>IF(N134="základní",J134,0)</f>
        <v>0</v>
      </c>
      <c r="BF134" s="228">
        <f>IF(N134="snížená",J134,0)</f>
        <v>0</v>
      </c>
      <c r="BG134" s="228">
        <f>IF(N134="zákl. přenesená",J134,0)</f>
        <v>0</v>
      </c>
      <c r="BH134" s="228">
        <f>IF(N134="sníž. přenesená",J134,0)</f>
        <v>0</v>
      </c>
      <c r="BI134" s="228">
        <f>IF(N134="nulová",J134,0)</f>
        <v>0</v>
      </c>
      <c r="BJ134" s="18" t="s">
        <v>82</v>
      </c>
      <c r="BK134" s="228">
        <f>ROUND(I134*H134,2)</f>
        <v>0</v>
      </c>
      <c r="BL134" s="18" t="s">
        <v>228</v>
      </c>
      <c r="BM134" s="18" t="s">
        <v>763</v>
      </c>
    </row>
    <row r="135" spans="2:65" s="1" customFormat="1" ht="16.5" customHeight="1">
      <c r="B135" s="39"/>
      <c r="C135" s="217" t="s">
        <v>505</v>
      </c>
      <c r="D135" s="217" t="s">
        <v>223</v>
      </c>
      <c r="E135" s="218" t="s">
        <v>2454</v>
      </c>
      <c r="F135" s="219" t="s">
        <v>2455</v>
      </c>
      <c r="G135" s="220" t="s">
        <v>421</v>
      </c>
      <c r="H135" s="221">
        <v>31</v>
      </c>
      <c r="I135" s="222"/>
      <c r="J135" s="223">
        <f>ROUND(I135*H135,2)</f>
        <v>0</v>
      </c>
      <c r="K135" s="219" t="s">
        <v>365</v>
      </c>
      <c r="L135" s="44"/>
      <c r="M135" s="224" t="s">
        <v>21</v>
      </c>
      <c r="N135" s="225" t="s">
        <v>46</v>
      </c>
      <c r="O135" s="80"/>
      <c r="P135" s="226">
        <f>O135*H135</f>
        <v>0</v>
      </c>
      <c r="Q135" s="226">
        <v>0</v>
      </c>
      <c r="R135" s="226">
        <f>Q135*H135</f>
        <v>0</v>
      </c>
      <c r="S135" s="226">
        <v>0</v>
      </c>
      <c r="T135" s="227">
        <f>S135*H135</f>
        <v>0</v>
      </c>
      <c r="AR135" s="18" t="s">
        <v>228</v>
      </c>
      <c r="AT135" s="18" t="s">
        <v>223</v>
      </c>
      <c r="AU135" s="18" t="s">
        <v>82</v>
      </c>
      <c r="AY135" s="18" t="s">
        <v>221</v>
      </c>
      <c r="BE135" s="228">
        <f>IF(N135="základní",J135,0)</f>
        <v>0</v>
      </c>
      <c r="BF135" s="228">
        <f>IF(N135="snížená",J135,0)</f>
        <v>0</v>
      </c>
      <c r="BG135" s="228">
        <f>IF(N135="zákl. přenesená",J135,0)</f>
        <v>0</v>
      </c>
      <c r="BH135" s="228">
        <f>IF(N135="sníž. přenesená",J135,0)</f>
        <v>0</v>
      </c>
      <c r="BI135" s="228">
        <f>IF(N135="nulová",J135,0)</f>
        <v>0</v>
      </c>
      <c r="BJ135" s="18" t="s">
        <v>82</v>
      </c>
      <c r="BK135" s="228">
        <f>ROUND(I135*H135,2)</f>
        <v>0</v>
      </c>
      <c r="BL135" s="18" t="s">
        <v>228</v>
      </c>
      <c r="BM135" s="18" t="s">
        <v>780</v>
      </c>
    </row>
    <row r="136" spans="2:65" s="1" customFormat="1" ht="16.5" customHeight="1">
      <c r="B136" s="39"/>
      <c r="C136" s="217" t="s">
        <v>511</v>
      </c>
      <c r="D136" s="217" t="s">
        <v>223</v>
      </c>
      <c r="E136" s="218" t="s">
        <v>2456</v>
      </c>
      <c r="F136" s="219" t="s">
        <v>2457</v>
      </c>
      <c r="G136" s="220" t="s">
        <v>421</v>
      </c>
      <c r="H136" s="221">
        <v>1</v>
      </c>
      <c r="I136" s="222"/>
      <c r="J136" s="223">
        <f>ROUND(I136*H136,2)</f>
        <v>0</v>
      </c>
      <c r="K136" s="219" t="s">
        <v>365</v>
      </c>
      <c r="L136" s="44"/>
      <c r="M136" s="224" t="s">
        <v>21</v>
      </c>
      <c r="N136" s="225" t="s">
        <v>46</v>
      </c>
      <c r="O136" s="80"/>
      <c r="P136" s="226">
        <f>O136*H136</f>
        <v>0</v>
      </c>
      <c r="Q136" s="226">
        <v>0</v>
      </c>
      <c r="R136" s="226">
        <f>Q136*H136</f>
        <v>0</v>
      </c>
      <c r="S136" s="226">
        <v>0</v>
      </c>
      <c r="T136" s="227">
        <f>S136*H136</f>
        <v>0</v>
      </c>
      <c r="AR136" s="18" t="s">
        <v>228</v>
      </c>
      <c r="AT136" s="18" t="s">
        <v>223</v>
      </c>
      <c r="AU136" s="18" t="s">
        <v>82</v>
      </c>
      <c r="AY136" s="18" t="s">
        <v>221</v>
      </c>
      <c r="BE136" s="228">
        <f>IF(N136="základní",J136,0)</f>
        <v>0</v>
      </c>
      <c r="BF136" s="228">
        <f>IF(N136="snížená",J136,0)</f>
        <v>0</v>
      </c>
      <c r="BG136" s="228">
        <f>IF(N136="zákl. přenesená",J136,0)</f>
        <v>0</v>
      </c>
      <c r="BH136" s="228">
        <f>IF(N136="sníž. přenesená",J136,0)</f>
        <v>0</v>
      </c>
      <c r="BI136" s="228">
        <f>IF(N136="nulová",J136,0)</f>
        <v>0</v>
      </c>
      <c r="BJ136" s="18" t="s">
        <v>82</v>
      </c>
      <c r="BK136" s="228">
        <f>ROUND(I136*H136,2)</f>
        <v>0</v>
      </c>
      <c r="BL136" s="18" t="s">
        <v>228</v>
      </c>
      <c r="BM136" s="18" t="s">
        <v>790</v>
      </c>
    </row>
    <row r="137" spans="2:65" s="1" customFormat="1" ht="16.5" customHeight="1">
      <c r="B137" s="39"/>
      <c r="C137" s="217" t="s">
        <v>517</v>
      </c>
      <c r="D137" s="217" t="s">
        <v>223</v>
      </c>
      <c r="E137" s="218" t="s">
        <v>2458</v>
      </c>
      <c r="F137" s="219" t="s">
        <v>2459</v>
      </c>
      <c r="G137" s="220" t="s">
        <v>421</v>
      </c>
      <c r="H137" s="221">
        <v>10</v>
      </c>
      <c r="I137" s="222"/>
      <c r="J137" s="223">
        <f>ROUND(I137*H137,2)</f>
        <v>0</v>
      </c>
      <c r="K137" s="219" t="s">
        <v>365</v>
      </c>
      <c r="L137" s="44"/>
      <c r="M137" s="224" t="s">
        <v>21</v>
      </c>
      <c r="N137" s="225" t="s">
        <v>46</v>
      </c>
      <c r="O137" s="80"/>
      <c r="P137" s="226">
        <f>O137*H137</f>
        <v>0</v>
      </c>
      <c r="Q137" s="226">
        <v>0</v>
      </c>
      <c r="R137" s="226">
        <f>Q137*H137</f>
        <v>0</v>
      </c>
      <c r="S137" s="226">
        <v>0</v>
      </c>
      <c r="T137" s="227">
        <f>S137*H137</f>
        <v>0</v>
      </c>
      <c r="AR137" s="18" t="s">
        <v>228</v>
      </c>
      <c r="AT137" s="18" t="s">
        <v>223</v>
      </c>
      <c r="AU137" s="18" t="s">
        <v>82</v>
      </c>
      <c r="AY137" s="18" t="s">
        <v>221</v>
      </c>
      <c r="BE137" s="228">
        <f>IF(N137="základní",J137,0)</f>
        <v>0</v>
      </c>
      <c r="BF137" s="228">
        <f>IF(N137="snížená",J137,0)</f>
        <v>0</v>
      </c>
      <c r="BG137" s="228">
        <f>IF(N137="zákl. přenesená",J137,0)</f>
        <v>0</v>
      </c>
      <c r="BH137" s="228">
        <f>IF(N137="sníž. přenesená",J137,0)</f>
        <v>0</v>
      </c>
      <c r="BI137" s="228">
        <f>IF(N137="nulová",J137,0)</f>
        <v>0</v>
      </c>
      <c r="BJ137" s="18" t="s">
        <v>82</v>
      </c>
      <c r="BK137" s="228">
        <f>ROUND(I137*H137,2)</f>
        <v>0</v>
      </c>
      <c r="BL137" s="18" t="s">
        <v>228</v>
      </c>
      <c r="BM137" s="18" t="s">
        <v>804</v>
      </c>
    </row>
    <row r="138" spans="2:65" s="1" customFormat="1" ht="16.5" customHeight="1">
      <c r="B138" s="39"/>
      <c r="C138" s="217" t="s">
        <v>521</v>
      </c>
      <c r="D138" s="217" t="s">
        <v>223</v>
      </c>
      <c r="E138" s="218" t="s">
        <v>2460</v>
      </c>
      <c r="F138" s="219" t="s">
        <v>2461</v>
      </c>
      <c r="G138" s="220" t="s">
        <v>421</v>
      </c>
      <c r="H138" s="221">
        <v>5</v>
      </c>
      <c r="I138" s="222"/>
      <c r="J138" s="223">
        <f>ROUND(I138*H138,2)</f>
        <v>0</v>
      </c>
      <c r="K138" s="219" t="s">
        <v>365</v>
      </c>
      <c r="L138" s="44"/>
      <c r="M138" s="224" t="s">
        <v>21</v>
      </c>
      <c r="N138" s="225" t="s">
        <v>46</v>
      </c>
      <c r="O138" s="80"/>
      <c r="P138" s="226">
        <f>O138*H138</f>
        <v>0</v>
      </c>
      <c r="Q138" s="226">
        <v>0</v>
      </c>
      <c r="R138" s="226">
        <f>Q138*H138</f>
        <v>0</v>
      </c>
      <c r="S138" s="226">
        <v>0</v>
      </c>
      <c r="T138" s="227">
        <f>S138*H138</f>
        <v>0</v>
      </c>
      <c r="AR138" s="18" t="s">
        <v>228</v>
      </c>
      <c r="AT138" s="18" t="s">
        <v>223</v>
      </c>
      <c r="AU138" s="18" t="s">
        <v>82</v>
      </c>
      <c r="AY138" s="18" t="s">
        <v>221</v>
      </c>
      <c r="BE138" s="228">
        <f>IF(N138="základní",J138,0)</f>
        <v>0</v>
      </c>
      <c r="BF138" s="228">
        <f>IF(N138="snížená",J138,0)</f>
        <v>0</v>
      </c>
      <c r="BG138" s="228">
        <f>IF(N138="zákl. přenesená",J138,0)</f>
        <v>0</v>
      </c>
      <c r="BH138" s="228">
        <f>IF(N138="sníž. přenesená",J138,0)</f>
        <v>0</v>
      </c>
      <c r="BI138" s="228">
        <f>IF(N138="nulová",J138,0)</f>
        <v>0</v>
      </c>
      <c r="BJ138" s="18" t="s">
        <v>82</v>
      </c>
      <c r="BK138" s="228">
        <f>ROUND(I138*H138,2)</f>
        <v>0</v>
      </c>
      <c r="BL138" s="18" t="s">
        <v>228</v>
      </c>
      <c r="BM138" s="18" t="s">
        <v>815</v>
      </c>
    </row>
    <row r="139" spans="2:65" s="1" customFormat="1" ht="16.5" customHeight="1">
      <c r="B139" s="39"/>
      <c r="C139" s="217" t="s">
        <v>531</v>
      </c>
      <c r="D139" s="217" t="s">
        <v>223</v>
      </c>
      <c r="E139" s="218" t="s">
        <v>2462</v>
      </c>
      <c r="F139" s="219" t="s">
        <v>2463</v>
      </c>
      <c r="G139" s="220" t="s">
        <v>421</v>
      </c>
      <c r="H139" s="221">
        <v>16</v>
      </c>
      <c r="I139" s="222"/>
      <c r="J139" s="223">
        <f>ROUND(I139*H139,2)</f>
        <v>0</v>
      </c>
      <c r="K139" s="219" t="s">
        <v>365</v>
      </c>
      <c r="L139" s="44"/>
      <c r="M139" s="224" t="s">
        <v>21</v>
      </c>
      <c r="N139" s="225" t="s">
        <v>46</v>
      </c>
      <c r="O139" s="80"/>
      <c r="P139" s="226">
        <f>O139*H139</f>
        <v>0</v>
      </c>
      <c r="Q139" s="226">
        <v>0</v>
      </c>
      <c r="R139" s="226">
        <f>Q139*H139</f>
        <v>0</v>
      </c>
      <c r="S139" s="226">
        <v>0</v>
      </c>
      <c r="T139" s="227">
        <f>S139*H139</f>
        <v>0</v>
      </c>
      <c r="AR139" s="18" t="s">
        <v>228</v>
      </c>
      <c r="AT139" s="18" t="s">
        <v>223</v>
      </c>
      <c r="AU139" s="18" t="s">
        <v>82</v>
      </c>
      <c r="AY139" s="18" t="s">
        <v>221</v>
      </c>
      <c r="BE139" s="228">
        <f>IF(N139="základní",J139,0)</f>
        <v>0</v>
      </c>
      <c r="BF139" s="228">
        <f>IF(N139="snížená",J139,0)</f>
        <v>0</v>
      </c>
      <c r="BG139" s="228">
        <f>IF(N139="zákl. přenesená",J139,0)</f>
        <v>0</v>
      </c>
      <c r="BH139" s="228">
        <f>IF(N139="sníž. přenesená",J139,0)</f>
        <v>0</v>
      </c>
      <c r="BI139" s="228">
        <f>IF(N139="nulová",J139,0)</f>
        <v>0</v>
      </c>
      <c r="BJ139" s="18" t="s">
        <v>82</v>
      </c>
      <c r="BK139" s="228">
        <f>ROUND(I139*H139,2)</f>
        <v>0</v>
      </c>
      <c r="BL139" s="18" t="s">
        <v>228</v>
      </c>
      <c r="BM139" s="18" t="s">
        <v>829</v>
      </c>
    </row>
    <row r="140" spans="2:65" s="1" customFormat="1" ht="16.5" customHeight="1">
      <c r="B140" s="39"/>
      <c r="C140" s="217" t="s">
        <v>535</v>
      </c>
      <c r="D140" s="217" t="s">
        <v>223</v>
      </c>
      <c r="E140" s="218" t="s">
        <v>2464</v>
      </c>
      <c r="F140" s="219" t="s">
        <v>2465</v>
      </c>
      <c r="G140" s="220" t="s">
        <v>421</v>
      </c>
      <c r="H140" s="221">
        <v>3</v>
      </c>
      <c r="I140" s="222"/>
      <c r="J140" s="223">
        <f>ROUND(I140*H140,2)</f>
        <v>0</v>
      </c>
      <c r="K140" s="219" t="s">
        <v>365</v>
      </c>
      <c r="L140" s="44"/>
      <c r="M140" s="224" t="s">
        <v>21</v>
      </c>
      <c r="N140" s="225" t="s">
        <v>46</v>
      </c>
      <c r="O140" s="80"/>
      <c r="P140" s="226">
        <f>O140*H140</f>
        <v>0</v>
      </c>
      <c r="Q140" s="226">
        <v>0</v>
      </c>
      <c r="R140" s="226">
        <f>Q140*H140</f>
        <v>0</v>
      </c>
      <c r="S140" s="226">
        <v>0</v>
      </c>
      <c r="T140" s="227">
        <f>S140*H140</f>
        <v>0</v>
      </c>
      <c r="AR140" s="18" t="s">
        <v>228</v>
      </c>
      <c r="AT140" s="18" t="s">
        <v>223</v>
      </c>
      <c r="AU140" s="18" t="s">
        <v>82</v>
      </c>
      <c r="AY140" s="18" t="s">
        <v>221</v>
      </c>
      <c r="BE140" s="228">
        <f>IF(N140="základní",J140,0)</f>
        <v>0</v>
      </c>
      <c r="BF140" s="228">
        <f>IF(N140="snížená",J140,0)</f>
        <v>0</v>
      </c>
      <c r="BG140" s="228">
        <f>IF(N140="zákl. přenesená",J140,0)</f>
        <v>0</v>
      </c>
      <c r="BH140" s="228">
        <f>IF(N140="sníž. přenesená",J140,0)</f>
        <v>0</v>
      </c>
      <c r="BI140" s="228">
        <f>IF(N140="nulová",J140,0)</f>
        <v>0</v>
      </c>
      <c r="BJ140" s="18" t="s">
        <v>82</v>
      </c>
      <c r="BK140" s="228">
        <f>ROUND(I140*H140,2)</f>
        <v>0</v>
      </c>
      <c r="BL140" s="18" t="s">
        <v>228</v>
      </c>
      <c r="BM140" s="18" t="s">
        <v>842</v>
      </c>
    </row>
    <row r="141" spans="2:65" s="1" customFormat="1" ht="16.5" customHeight="1">
      <c r="B141" s="39"/>
      <c r="C141" s="217" t="s">
        <v>539</v>
      </c>
      <c r="D141" s="217" t="s">
        <v>223</v>
      </c>
      <c r="E141" s="218" t="s">
        <v>2466</v>
      </c>
      <c r="F141" s="219" t="s">
        <v>2467</v>
      </c>
      <c r="G141" s="220" t="s">
        <v>421</v>
      </c>
      <c r="H141" s="221">
        <v>1</v>
      </c>
      <c r="I141" s="222"/>
      <c r="J141" s="223">
        <f>ROUND(I141*H141,2)</f>
        <v>0</v>
      </c>
      <c r="K141" s="219" t="s">
        <v>365</v>
      </c>
      <c r="L141" s="44"/>
      <c r="M141" s="224" t="s">
        <v>21</v>
      </c>
      <c r="N141" s="225" t="s">
        <v>46</v>
      </c>
      <c r="O141" s="80"/>
      <c r="P141" s="226">
        <f>O141*H141</f>
        <v>0</v>
      </c>
      <c r="Q141" s="226">
        <v>0</v>
      </c>
      <c r="R141" s="226">
        <f>Q141*H141</f>
        <v>0</v>
      </c>
      <c r="S141" s="226">
        <v>0</v>
      </c>
      <c r="T141" s="227">
        <f>S141*H141</f>
        <v>0</v>
      </c>
      <c r="AR141" s="18" t="s">
        <v>228</v>
      </c>
      <c r="AT141" s="18" t="s">
        <v>223</v>
      </c>
      <c r="AU141" s="18" t="s">
        <v>82</v>
      </c>
      <c r="AY141" s="18" t="s">
        <v>221</v>
      </c>
      <c r="BE141" s="228">
        <f>IF(N141="základní",J141,0)</f>
        <v>0</v>
      </c>
      <c r="BF141" s="228">
        <f>IF(N141="snížená",J141,0)</f>
        <v>0</v>
      </c>
      <c r="BG141" s="228">
        <f>IF(N141="zákl. přenesená",J141,0)</f>
        <v>0</v>
      </c>
      <c r="BH141" s="228">
        <f>IF(N141="sníž. přenesená",J141,0)</f>
        <v>0</v>
      </c>
      <c r="BI141" s="228">
        <f>IF(N141="nulová",J141,0)</f>
        <v>0</v>
      </c>
      <c r="BJ141" s="18" t="s">
        <v>82</v>
      </c>
      <c r="BK141" s="228">
        <f>ROUND(I141*H141,2)</f>
        <v>0</v>
      </c>
      <c r="BL141" s="18" t="s">
        <v>228</v>
      </c>
      <c r="BM141" s="18" t="s">
        <v>853</v>
      </c>
    </row>
    <row r="142" spans="2:65" s="1" customFormat="1" ht="16.5" customHeight="1">
      <c r="B142" s="39"/>
      <c r="C142" s="217" t="s">
        <v>559</v>
      </c>
      <c r="D142" s="217" t="s">
        <v>223</v>
      </c>
      <c r="E142" s="218" t="s">
        <v>2468</v>
      </c>
      <c r="F142" s="219" t="s">
        <v>2469</v>
      </c>
      <c r="G142" s="220" t="s">
        <v>421</v>
      </c>
      <c r="H142" s="221">
        <v>4</v>
      </c>
      <c r="I142" s="222"/>
      <c r="J142" s="223">
        <f>ROUND(I142*H142,2)</f>
        <v>0</v>
      </c>
      <c r="K142" s="219" t="s">
        <v>365</v>
      </c>
      <c r="L142" s="44"/>
      <c r="M142" s="224" t="s">
        <v>21</v>
      </c>
      <c r="N142" s="225" t="s">
        <v>46</v>
      </c>
      <c r="O142" s="80"/>
      <c r="P142" s="226">
        <f>O142*H142</f>
        <v>0</v>
      </c>
      <c r="Q142" s="226">
        <v>0</v>
      </c>
      <c r="R142" s="226">
        <f>Q142*H142</f>
        <v>0</v>
      </c>
      <c r="S142" s="226">
        <v>0</v>
      </c>
      <c r="T142" s="227">
        <f>S142*H142</f>
        <v>0</v>
      </c>
      <c r="AR142" s="18" t="s">
        <v>228</v>
      </c>
      <c r="AT142" s="18" t="s">
        <v>223</v>
      </c>
      <c r="AU142" s="18" t="s">
        <v>82</v>
      </c>
      <c r="AY142" s="18" t="s">
        <v>221</v>
      </c>
      <c r="BE142" s="228">
        <f>IF(N142="základní",J142,0)</f>
        <v>0</v>
      </c>
      <c r="BF142" s="228">
        <f>IF(N142="snížená",J142,0)</f>
        <v>0</v>
      </c>
      <c r="BG142" s="228">
        <f>IF(N142="zákl. přenesená",J142,0)</f>
        <v>0</v>
      </c>
      <c r="BH142" s="228">
        <f>IF(N142="sníž. přenesená",J142,0)</f>
        <v>0</v>
      </c>
      <c r="BI142" s="228">
        <f>IF(N142="nulová",J142,0)</f>
        <v>0</v>
      </c>
      <c r="BJ142" s="18" t="s">
        <v>82</v>
      </c>
      <c r="BK142" s="228">
        <f>ROUND(I142*H142,2)</f>
        <v>0</v>
      </c>
      <c r="BL142" s="18" t="s">
        <v>228</v>
      </c>
      <c r="BM142" s="18" t="s">
        <v>862</v>
      </c>
    </row>
    <row r="143" spans="2:65" s="1" customFormat="1" ht="16.5" customHeight="1">
      <c r="B143" s="39"/>
      <c r="C143" s="217" t="s">
        <v>563</v>
      </c>
      <c r="D143" s="217" t="s">
        <v>223</v>
      </c>
      <c r="E143" s="218" t="s">
        <v>2470</v>
      </c>
      <c r="F143" s="219" t="s">
        <v>2471</v>
      </c>
      <c r="G143" s="220" t="s">
        <v>421</v>
      </c>
      <c r="H143" s="221">
        <v>6</v>
      </c>
      <c r="I143" s="222"/>
      <c r="J143" s="223">
        <f>ROUND(I143*H143,2)</f>
        <v>0</v>
      </c>
      <c r="K143" s="219" t="s">
        <v>365</v>
      </c>
      <c r="L143" s="44"/>
      <c r="M143" s="224" t="s">
        <v>21</v>
      </c>
      <c r="N143" s="225" t="s">
        <v>46</v>
      </c>
      <c r="O143" s="80"/>
      <c r="P143" s="226">
        <f>O143*H143</f>
        <v>0</v>
      </c>
      <c r="Q143" s="226">
        <v>0</v>
      </c>
      <c r="R143" s="226">
        <f>Q143*H143</f>
        <v>0</v>
      </c>
      <c r="S143" s="226">
        <v>0</v>
      </c>
      <c r="T143" s="227">
        <f>S143*H143</f>
        <v>0</v>
      </c>
      <c r="AR143" s="18" t="s">
        <v>228</v>
      </c>
      <c r="AT143" s="18" t="s">
        <v>223</v>
      </c>
      <c r="AU143" s="18" t="s">
        <v>82</v>
      </c>
      <c r="AY143" s="18" t="s">
        <v>221</v>
      </c>
      <c r="BE143" s="228">
        <f>IF(N143="základní",J143,0)</f>
        <v>0</v>
      </c>
      <c r="BF143" s="228">
        <f>IF(N143="snížená",J143,0)</f>
        <v>0</v>
      </c>
      <c r="BG143" s="228">
        <f>IF(N143="zákl. přenesená",J143,0)</f>
        <v>0</v>
      </c>
      <c r="BH143" s="228">
        <f>IF(N143="sníž. přenesená",J143,0)</f>
        <v>0</v>
      </c>
      <c r="BI143" s="228">
        <f>IF(N143="nulová",J143,0)</f>
        <v>0</v>
      </c>
      <c r="BJ143" s="18" t="s">
        <v>82</v>
      </c>
      <c r="BK143" s="228">
        <f>ROUND(I143*H143,2)</f>
        <v>0</v>
      </c>
      <c r="BL143" s="18" t="s">
        <v>228</v>
      </c>
      <c r="BM143" s="18" t="s">
        <v>875</v>
      </c>
    </row>
    <row r="144" spans="2:65" s="1" customFormat="1" ht="16.5" customHeight="1">
      <c r="B144" s="39"/>
      <c r="C144" s="217" t="s">
        <v>572</v>
      </c>
      <c r="D144" s="217" t="s">
        <v>223</v>
      </c>
      <c r="E144" s="218" t="s">
        <v>2472</v>
      </c>
      <c r="F144" s="219" t="s">
        <v>2473</v>
      </c>
      <c r="G144" s="220" t="s">
        <v>421</v>
      </c>
      <c r="H144" s="221">
        <v>1</v>
      </c>
      <c r="I144" s="222"/>
      <c r="J144" s="223">
        <f>ROUND(I144*H144,2)</f>
        <v>0</v>
      </c>
      <c r="K144" s="219" t="s">
        <v>365</v>
      </c>
      <c r="L144" s="44"/>
      <c r="M144" s="224" t="s">
        <v>21</v>
      </c>
      <c r="N144" s="225" t="s">
        <v>46</v>
      </c>
      <c r="O144" s="80"/>
      <c r="P144" s="226">
        <f>O144*H144</f>
        <v>0</v>
      </c>
      <c r="Q144" s="226">
        <v>0</v>
      </c>
      <c r="R144" s="226">
        <f>Q144*H144</f>
        <v>0</v>
      </c>
      <c r="S144" s="226">
        <v>0</v>
      </c>
      <c r="T144" s="227">
        <f>S144*H144</f>
        <v>0</v>
      </c>
      <c r="AR144" s="18" t="s">
        <v>228</v>
      </c>
      <c r="AT144" s="18" t="s">
        <v>223</v>
      </c>
      <c r="AU144" s="18" t="s">
        <v>82</v>
      </c>
      <c r="AY144" s="18" t="s">
        <v>221</v>
      </c>
      <c r="BE144" s="228">
        <f>IF(N144="základní",J144,0)</f>
        <v>0</v>
      </c>
      <c r="BF144" s="228">
        <f>IF(N144="snížená",J144,0)</f>
        <v>0</v>
      </c>
      <c r="BG144" s="228">
        <f>IF(N144="zákl. přenesená",J144,0)</f>
        <v>0</v>
      </c>
      <c r="BH144" s="228">
        <f>IF(N144="sníž. přenesená",J144,0)</f>
        <v>0</v>
      </c>
      <c r="BI144" s="228">
        <f>IF(N144="nulová",J144,0)</f>
        <v>0</v>
      </c>
      <c r="BJ144" s="18" t="s">
        <v>82</v>
      </c>
      <c r="BK144" s="228">
        <f>ROUND(I144*H144,2)</f>
        <v>0</v>
      </c>
      <c r="BL144" s="18" t="s">
        <v>228</v>
      </c>
      <c r="BM144" s="18" t="s">
        <v>885</v>
      </c>
    </row>
    <row r="145" spans="2:65" s="1" customFormat="1" ht="16.5" customHeight="1">
      <c r="B145" s="39"/>
      <c r="C145" s="217" t="s">
        <v>584</v>
      </c>
      <c r="D145" s="217" t="s">
        <v>223</v>
      </c>
      <c r="E145" s="218" t="s">
        <v>2474</v>
      </c>
      <c r="F145" s="219" t="s">
        <v>2475</v>
      </c>
      <c r="G145" s="220" t="s">
        <v>421</v>
      </c>
      <c r="H145" s="221">
        <v>3</v>
      </c>
      <c r="I145" s="222"/>
      <c r="J145" s="223">
        <f>ROUND(I145*H145,2)</f>
        <v>0</v>
      </c>
      <c r="K145" s="219" t="s">
        <v>365</v>
      </c>
      <c r="L145" s="44"/>
      <c r="M145" s="224" t="s">
        <v>21</v>
      </c>
      <c r="N145" s="225" t="s">
        <v>46</v>
      </c>
      <c r="O145" s="80"/>
      <c r="P145" s="226">
        <f>O145*H145</f>
        <v>0</v>
      </c>
      <c r="Q145" s="226">
        <v>0</v>
      </c>
      <c r="R145" s="226">
        <f>Q145*H145</f>
        <v>0</v>
      </c>
      <c r="S145" s="226">
        <v>0</v>
      </c>
      <c r="T145" s="227">
        <f>S145*H145</f>
        <v>0</v>
      </c>
      <c r="AR145" s="18" t="s">
        <v>228</v>
      </c>
      <c r="AT145" s="18" t="s">
        <v>223</v>
      </c>
      <c r="AU145" s="18" t="s">
        <v>82</v>
      </c>
      <c r="AY145" s="18" t="s">
        <v>221</v>
      </c>
      <c r="BE145" s="228">
        <f>IF(N145="základní",J145,0)</f>
        <v>0</v>
      </c>
      <c r="BF145" s="228">
        <f>IF(N145="snížená",J145,0)</f>
        <v>0</v>
      </c>
      <c r="BG145" s="228">
        <f>IF(N145="zákl. přenesená",J145,0)</f>
        <v>0</v>
      </c>
      <c r="BH145" s="228">
        <f>IF(N145="sníž. přenesená",J145,0)</f>
        <v>0</v>
      </c>
      <c r="BI145" s="228">
        <f>IF(N145="nulová",J145,0)</f>
        <v>0</v>
      </c>
      <c r="BJ145" s="18" t="s">
        <v>82</v>
      </c>
      <c r="BK145" s="228">
        <f>ROUND(I145*H145,2)</f>
        <v>0</v>
      </c>
      <c r="BL145" s="18" t="s">
        <v>228</v>
      </c>
      <c r="BM145" s="18" t="s">
        <v>900</v>
      </c>
    </row>
    <row r="146" spans="2:65" s="1" customFormat="1" ht="16.5" customHeight="1">
      <c r="B146" s="39"/>
      <c r="C146" s="217" t="s">
        <v>588</v>
      </c>
      <c r="D146" s="217" t="s">
        <v>223</v>
      </c>
      <c r="E146" s="218" t="s">
        <v>2476</v>
      </c>
      <c r="F146" s="219" t="s">
        <v>2477</v>
      </c>
      <c r="G146" s="220" t="s">
        <v>421</v>
      </c>
      <c r="H146" s="221">
        <v>5</v>
      </c>
      <c r="I146" s="222"/>
      <c r="J146" s="223">
        <f>ROUND(I146*H146,2)</f>
        <v>0</v>
      </c>
      <c r="K146" s="219" t="s">
        <v>365</v>
      </c>
      <c r="L146" s="44"/>
      <c r="M146" s="224" t="s">
        <v>21</v>
      </c>
      <c r="N146" s="225" t="s">
        <v>46</v>
      </c>
      <c r="O146" s="80"/>
      <c r="P146" s="226">
        <f>O146*H146</f>
        <v>0</v>
      </c>
      <c r="Q146" s="226">
        <v>0</v>
      </c>
      <c r="R146" s="226">
        <f>Q146*H146</f>
        <v>0</v>
      </c>
      <c r="S146" s="226">
        <v>0</v>
      </c>
      <c r="T146" s="227">
        <f>S146*H146</f>
        <v>0</v>
      </c>
      <c r="AR146" s="18" t="s">
        <v>228</v>
      </c>
      <c r="AT146" s="18" t="s">
        <v>223</v>
      </c>
      <c r="AU146" s="18" t="s">
        <v>82</v>
      </c>
      <c r="AY146" s="18" t="s">
        <v>221</v>
      </c>
      <c r="BE146" s="228">
        <f>IF(N146="základní",J146,0)</f>
        <v>0</v>
      </c>
      <c r="BF146" s="228">
        <f>IF(N146="snížená",J146,0)</f>
        <v>0</v>
      </c>
      <c r="BG146" s="228">
        <f>IF(N146="zákl. přenesená",J146,0)</f>
        <v>0</v>
      </c>
      <c r="BH146" s="228">
        <f>IF(N146="sníž. přenesená",J146,0)</f>
        <v>0</v>
      </c>
      <c r="BI146" s="228">
        <f>IF(N146="nulová",J146,0)</f>
        <v>0</v>
      </c>
      <c r="BJ146" s="18" t="s">
        <v>82</v>
      </c>
      <c r="BK146" s="228">
        <f>ROUND(I146*H146,2)</f>
        <v>0</v>
      </c>
      <c r="BL146" s="18" t="s">
        <v>228</v>
      </c>
      <c r="BM146" s="18" t="s">
        <v>694</v>
      </c>
    </row>
    <row r="147" spans="2:65" s="1" customFormat="1" ht="16.5" customHeight="1">
      <c r="B147" s="39"/>
      <c r="C147" s="217" t="s">
        <v>597</v>
      </c>
      <c r="D147" s="217" t="s">
        <v>223</v>
      </c>
      <c r="E147" s="218" t="s">
        <v>2478</v>
      </c>
      <c r="F147" s="219" t="s">
        <v>2479</v>
      </c>
      <c r="G147" s="220" t="s">
        <v>421</v>
      </c>
      <c r="H147" s="221">
        <v>5</v>
      </c>
      <c r="I147" s="222"/>
      <c r="J147" s="223">
        <f>ROUND(I147*H147,2)</f>
        <v>0</v>
      </c>
      <c r="K147" s="219" t="s">
        <v>365</v>
      </c>
      <c r="L147" s="44"/>
      <c r="M147" s="224" t="s">
        <v>21</v>
      </c>
      <c r="N147" s="225" t="s">
        <v>46</v>
      </c>
      <c r="O147" s="80"/>
      <c r="P147" s="226">
        <f>O147*H147</f>
        <v>0</v>
      </c>
      <c r="Q147" s="226">
        <v>0</v>
      </c>
      <c r="R147" s="226">
        <f>Q147*H147</f>
        <v>0</v>
      </c>
      <c r="S147" s="226">
        <v>0</v>
      </c>
      <c r="T147" s="227">
        <f>S147*H147</f>
        <v>0</v>
      </c>
      <c r="AR147" s="18" t="s">
        <v>228</v>
      </c>
      <c r="AT147" s="18" t="s">
        <v>223</v>
      </c>
      <c r="AU147" s="18" t="s">
        <v>82</v>
      </c>
      <c r="AY147" s="18" t="s">
        <v>221</v>
      </c>
      <c r="BE147" s="228">
        <f>IF(N147="základní",J147,0)</f>
        <v>0</v>
      </c>
      <c r="BF147" s="228">
        <f>IF(N147="snížená",J147,0)</f>
        <v>0</v>
      </c>
      <c r="BG147" s="228">
        <f>IF(N147="zákl. přenesená",J147,0)</f>
        <v>0</v>
      </c>
      <c r="BH147" s="228">
        <f>IF(N147="sníž. přenesená",J147,0)</f>
        <v>0</v>
      </c>
      <c r="BI147" s="228">
        <f>IF(N147="nulová",J147,0)</f>
        <v>0</v>
      </c>
      <c r="BJ147" s="18" t="s">
        <v>82</v>
      </c>
      <c r="BK147" s="228">
        <f>ROUND(I147*H147,2)</f>
        <v>0</v>
      </c>
      <c r="BL147" s="18" t="s">
        <v>228</v>
      </c>
      <c r="BM147" s="18" t="s">
        <v>920</v>
      </c>
    </row>
    <row r="148" spans="2:65" s="1" customFormat="1" ht="16.5" customHeight="1">
      <c r="B148" s="39"/>
      <c r="C148" s="217" t="s">
        <v>608</v>
      </c>
      <c r="D148" s="217" t="s">
        <v>223</v>
      </c>
      <c r="E148" s="218" t="s">
        <v>2480</v>
      </c>
      <c r="F148" s="219" t="s">
        <v>2481</v>
      </c>
      <c r="G148" s="220" t="s">
        <v>421</v>
      </c>
      <c r="H148" s="221">
        <v>6</v>
      </c>
      <c r="I148" s="222"/>
      <c r="J148" s="223">
        <f>ROUND(I148*H148,2)</f>
        <v>0</v>
      </c>
      <c r="K148" s="219" t="s">
        <v>365</v>
      </c>
      <c r="L148" s="44"/>
      <c r="M148" s="224" t="s">
        <v>21</v>
      </c>
      <c r="N148" s="225" t="s">
        <v>46</v>
      </c>
      <c r="O148" s="80"/>
      <c r="P148" s="226">
        <f>O148*H148</f>
        <v>0</v>
      </c>
      <c r="Q148" s="226">
        <v>0</v>
      </c>
      <c r="R148" s="226">
        <f>Q148*H148</f>
        <v>0</v>
      </c>
      <c r="S148" s="226">
        <v>0</v>
      </c>
      <c r="T148" s="227">
        <f>S148*H148</f>
        <v>0</v>
      </c>
      <c r="AR148" s="18" t="s">
        <v>228</v>
      </c>
      <c r="AT148" s="18" t="s">
        <v>223</v>
      </c>
      <c r="AU148" s="18" t="s">
        <v>82</v>
      </c>
      <c r="AY148" s="18" t="s">
        <v>221</v>
      </c>
      <c r="BE148" s="228">
        <f>IF(N148="základní",J148,0)</f>
        <v>0</v>
      </c>
      <c r="BF148" s="228">
        <f>IF(N148="snížená",J148,0)</f>
        <v>0</v>
      </c>
      <c r="BG148" s="228">
        <f>IF(N148="zákl. přenesená",J148,0)</f>
        <v>0</v>
      </c>
      <c r="BH148" s="228">
        <f>IF(N148="sníž. přenesená",J148,0)</f>
        <v>0</v>
      </c>
      <c r="BI148" s="228">
        <f>IF(N148="nulová",J148,0)</f>
        <v>0</v>
      </c>
      <c r="BJ148" s="18" t="s">
        <v>82</v>
      </c>
      <c r="BK148" s="228">
        <f>ROUND(I148*H148,2)</f>
        <v>0</v>
      </c>
      <c r="BL148" s="18" t="s">
        <v>228</v>
      </c>
      <c r="BM148" s="18" t="s">
        <v>935</v>
      </c>
    </row>
    <row r="149" spans="2:65" s="1" customFormat="1" ht="16.5" customHeight="1">
      <c r="B149" s="39"/>
      <c r="C149" s="217" t="s">
        <v>615</v>
      </c>
      <c r="D149" s="217" t="s">
        <v>223</v>
      </c>
      <c r="E149" s="218" t="s">
        <v>2482</v>
      </c>
      <c r="F149" s="219" t="s">
        <v>2483</v>
      </c>
      <c r="G149" s="220" t="s">
        <v>421</v>
      </c>
      <c r="H149" s="221">
        <v>34</v>
      </c>
      <c r="I149" s="222"/>
      <c r="J149" s="223">
        <f>ROUND(I149*H149,2)</f>
        <v>0</v>
      </c>
      <c r="K149" s="219" t="s">
        <v>365</v>
      </c>
      <c r="L149" s="44"/>
      <c r="M149" s="224" t="s">
        <v>21</v>
      </c>
      <c r="N149" s="225" t="s">
        <v>46</v>
      </c>
      <c r="O149" s="80"/>
      <c r="P149" s="226">
        <f>O149*H149</f>
        <v>0</v>
      </c>
      <c r="Q149" s="226">
        <v>0</v>
      </c>
      <c r="R149" s="226">
        <f>Q149*H149</f>
        <v>0</v>
      </c>
      <c r="S149" s="226">
        <v>0</v>
      </c>
      <c r="T149" s="227">
        <f>S149*H149</f>
        <v>0</v>
      </c>
      <c r="AR149" s="18" t="s">
        <v>228</v>
      </c>
      <c r="AT149" s="18" t="s">
        <v>223</v>
      </c>
      <c r="AU149" s="18" t="s">
        <v>82</v>
      </c>
      <c r="AY149" s="18" t="s">
        <v>221</v>
      </c>
      <c r="BE149" s="228">
        <f>IF(N149="základní",J149,0)</f>
        <v>0</v>
      </c>
      <c r="BF149" s="228">
        <f>IF(N149="snížená",J149,0)</f>
        <v>0</v>
      </c>
      <c r="BG149" s="228">
        <f>IF(N149="zákl. přenesená",J149,0)</f>
        <v>0</v>
      </c>
      <c r="BH149" s="228">
        <f>IF(N149="sníž. přenesená",J149,0)</f>
        <v>0</v>
      </c>
      <c r="BI149" s="228">
        <f>IF(N149="nulová",J149,0)</f>
        <v>0</v>
      </c>
      <c r="BJ149" s="18" t="s">
        <v>82</v>
      </c>
      <c r="BK149" s="228">
        <f>ROUND(I149*H149,2)</f>
        <v>0</v>
      </c>
      <c r="BL149" s="18" t="s">
        <v>228</v>
      </c>
      <c r="BM149" s="18" t="s">
        <v>950</v>
      </c>
    </row>
    <row r="150" spans="2:65" s="1" customFormat="1" ht="16.5" customHeight="1">
      <c r="B150" s="39"/>
      <c r="C150" s="217" t="s">
        <v>620</v>
      </c>
      <c r="D150" s="217" t="s">
        <v>223</v>
      </c>
      <c r="E150" s="218" t="s">
        <v>2484</v>
      </c>
      <c r="F150" s="219" t="s">
        <v>2485</v>
      </c>
      <c r="G150" s="220" t="s">
        <v>2389</v>
      </c>
      <c r="H150" s="292"/>
      <c r="I150" s="222"/>
      <c r="J150" s="223">
        <f>ROUND(I150*H150,2)</f>
        <v>0</v>
      </c>
      <c r="K150" s="219" t="s">
        <v>365</v>
      </c>
      <c r="L150" s="44"/>
      <c r="M150" s="224" t="s">
        <v>21</v>
      </c>
      <c r="N150" s="225" t="s">
        <v>46</v>
      </c>
      <c r="O150" s="80"/>
      <c r="P150" s="226">
        <f>O150*H150</f>
        <v>0</v>
      </c>
      <c r="Q150" s="226">
        <v>0</v>
      </c>
      <c r="R150" s="226">
        <f>Q150*H150</f>
        <v>0</v>
      </c>
      <c r="S150" s="226">
        <v>0</v>
      </c>
      <c r="T150" s="227">
        <f>S150*H150</f>
        <v>0</v>
      </c>
      <c r="AR150" s="18" t="s">
        <v>228</v>
      </c>
      <c r="AT150" s="18" t="s">
        <v>223</v>
      </c>
      <c r="AU150" s="18" t="s">
        <v>82</v>
      </c>
      <c r="AY150" s="18" t="s">
        <v>221</v>
      </c>
      <c r="BE150" s="228">
        <f>IF(N150="základní",J150,0)</f>
        <v>0</v>
      </c>
      <c r="BF150" s="228">
        <f>IF(N150="snížená",J150,0)</f>
        <v>0</v>
      </c>
      <c r="BG150" s="228">
        <f>IF(N150="zákl. přenesená",J150,0)</f>
        <v>0</v>
      </c>
      <c r="BH150" s="228">
        <f>IF(N150="sníž. přenesená",J150,0)</f>
        <v>0</v>
      </c>
      <c r="BI150" s="228">
        <f>IF(N150="nulová",J150,0)</f>
        <v>0</v>
      </c>
      <c r="BJ150" s="18" t="s">
        <v>82</v>
      </c>
      <c r="BK150" s="228">
        <f>ROUND(I150*H150,2)</f>
        <v>0</v>
      </c>
      <c r="BL150" s="18" t="s">
        <v>228</v>
      </c>
      <c r="BM150" s="18" t="s">
        <v>961</v>
      </c>
    </row>
    <row r="151" spans="2:63" s="11" customFormat="1" ht="25.9" customHeight="1">
      <c r="B151" s="201"/>
      <c r="C151" s="202"/>
      <c r="D151" s="203" t="s">
        <v>74</v>
      </c>
      <c r="E151" s="204" t="s">
        <v>1133</v>
      </c>
      <c r="F151" s="204" t="s">
        <v>1134</v>
      </c>
      <c r="G151" s="202"/>
      <c r="H151" s="202"/>
      <c r="I151" s="205"/>
      <c r="J151" s="206">
        <f>BK151</f>
        <v>0</v>
      </c>
      <c r="K151" s="202"/>
      <c r="L151" s="207"/>
      <c r="M151" s="208"/>
      <c r="N151" s="209"/>
      <c r="O151" s="209"/>
      <c r="P151" s="210">
        <f>SUM(P152:P161)</f>
        <v>0</v>
      </c>
      <c r="Q151" s="209"/>
      <c r="R151" s="210">
        <f>SUM(R152:R161)</f>
        <v>0</v>
      </c>
      <c r="S151" s="209"/>
      <c r="T151" s="211">
        <f>SUM(T152:T161)</f>
        <v>0</v>
      </c>
      <c r="AR151" s="212" t="s">
        <v>82</v>
      </c>
      <c r="AT151" s="213" t="s">
        <v>74</v>
      </c>
      <c r="AU151" s="213" t="s">
        <v>75</v>
      </c>
      <c r="AY151" s="212" t="s">
        <v>221</v>
      </c>
      <c r="BK151" s="214">
        <f>SUM(BK152:BK161)</f>
        <v>0</v>
      </c>
    </row>
    <row r="152" spans="2:65" s="1" customFormat="1" ht="16.5" customHeight="1">
      <c r="B152" s="39"/>
      <c r="C152" s="217" t="s">
        <v>628</v>
      </c>
      <c r="D152" s="217" t="s">
        <v>223</v>
      </c>
      <c r="E152" s="218" t="s">
        <v>2486</v>
      </c>
      <c r="F152" s="219" t="s">
        <v>2487</v>
      </c>
      <c r="G152" s="220" t="s">
        <v>730</v>
      </c>
      <c r="H152" s="221">
        <v>20</v>
      </c>
      <c r="I152" s="222"/>
      <c r="J152" s="223">
        <f>ROUND(I152*H152,2)</f>
        <v>0</v>
      </c>
      <c r="K152" s="219" t="s">
        <v>365</v>
      </c>
      <c r="L152" s="44"/>
      <c r="M152" s="224" t="s">
        <v>21</v>
      </c>
      <c r="N152" s="225" t="s">
        <v>46</v>
      </c>
      <c r="O152" s="80"/>
      <c r="P152" s="226">
        <f>O152*H152</f>
        <v>0</v>
      </c>
      <c r="Q152" s="226">
        <v>0</v>
      </c>
      <c r="R152" s="226">
        <f>Q152*H152</f>
        <v>0</v>
      </c>
      <c r="S152" s="226">
        <v>0</v>
      </c>
      <c r="T152" s="227">
        <f>S152*H152</f>
        <v>0</v>
      </c>
      <c r="AR152" s="18" t="s">
        <v>228</v>
      </c>
      <c r="AT152" s="18" t="s">
        <v>223</v>
      </c>
      <c r="AU152" s="18" t="s">
        <v>82</v>
      </c>
      <c r="AY152" s="18" t="s">
        <v>221</v>
      </c>
      <c r="BE152" s="228">
        <f>IF(N152="základní",J152,0)</f>
        <v>0</v>
      </c>
      <c r="BF152" s="228">
        <f>IF(N152="snížená",J152,0)</f>
        <v>0</v>
      </c>
      <c r="BG152" s="228">
        <f>IF(N152="zákl. přenesená",J152,0)</f>
        <v>0</v>
      </c>
      <c r="BH152" s="228">
        <f>IF(N152="sníž. přenesená",J152,0)</f>
        <v>0</v>
      </c>
      <c r="BI152" s="228">
        <f>IF(N152="nulová",J152,0)</f>
        <v>0</v>
      </c>
      <c r="BJ152" s="18" t="s">
        <v>82</v>
      </c>
      <c r="BK152" s="228">
        <f>ROUND(I152*H152,2)</f>
        <v>0</v>
      </c>
      <c r="BL152" s="18" t="s">
        <v>228</v>
      </c>
      <c r="BM152" s="18" t="s">
        <v>972</v>
      </c>
    </row>
    <row r="153" spans="2:65" s="1" customFormat="1" ht="16.5" customHeight="1">
      <c r="B153" s="39"/>
      <c r="C153" s="217" t="s">
        <v>631</v>
      </c>
      <c r="D153" s="217" t="s">
        <v>223</v>
      </c>
      <c r="E153" s="218" t="s">
        <v>2488</v>
      </c>
      <c r="F153" s="219" t="s">
        <v>2489</v>
      </c>
      <c r="G153" s="220" t="s">
        <v>730</v>
      </c>
      <c r="H153" s="221">
        <v>180</v>
      </c>
      <c r="I153" s="222"/>
      <c r="J153" s="223">
        <f>ROUND(I153*H153,2)</f>
        <v>0</v>
      </c>
      <c r="K153" s="219" t="s">
        <v>365</v>
      </c>
      <c r="L153" s="44"/>
      <c r="M153" s="224" t="s">
        <v>21</v>
      </c>
      <c r="N153" s="225" t="s">
        <v>46</v>
      </c>
      <c r="O153" s="80"/>
      <c r="P153" s="226">
        <f>O153*H153</f>
        <v>0</v>
      </c>
      <c r="Q153" s="226">
        <v>0</v>
      </c>
      <c r="R153" s="226">
        <f>Q153*H153</f>
        <v>0</v>
      </c>
      <c r="S153" s="226">
        <v>0</v>
      </c>
      <c r="T153" s="227">
        <f>S153*H153</f>
        <v>0</v>
      </c>
      <c r="AR153" s="18" t="s">
        <v>228</v>
      </c>
      <c r="AT153" s="18" t="s">
        <v>223</v>
      </c>
      <c r="AU153" s="18" t="s">
        <v>82</v>
      </c>
      <c r="AY153" s="18" t="s">
        <v>221</v>
      </c>
      <c r="BE153" s="228">
        <f>IF(N153="základní",J153,0)</f>
        <v>0</v>
      </c>
      <c r="BF153" s="228">
        <f>IF(N153="snížená",J153,0)</f>
        <v>0</v>
      </c>
      <c r="BG153" s="228">
        <f>IF(N153="zákl. přenesená",J153,0)</f>
        <v>0</v>
      </c>
      <c r="BH153" s="228">
        <f>IF(N153="sníž. přenesená",J153,0)</f>
        <v>0</v>
      </c>
      <c r="BI153" s="228">
        <f>IF(N153="nulová",J153,0)</f>
        <v>0</v>
      </c>
      <c r="BJ153" s="18" t="s">
        <v>82</v>
      </c>
      <c r="BK153" s="228">
        <f>ROUND(I153*H153,2)</f>
        <v>0</v>
      </c>
      <c r="BL153" s="18" t="s">
        <v>228</v>
      </c>
      <c r="BM153" s="18" t="s">
        <v>986</v>
      </c>
    </row>
    <row r="154" spans="2:65" s="1" customFormat="1" ht="16.5" customHeight="1">
      <c r="B154" s="39"/>
      <c r="C154" s="217" t="s">
        <v>638</v>
      </c>
      <c r="D154" s="217" t="s">
        <v>223</v>
      </c>
      <c r="E154" s="218" t="s">
        <v>2490</v>
      </c>
      <c r="F154" s="219" t="s">
        <v>2491</v>
      </c>
      <c r="G154" s="220" t="s">
        <v>730</v>
      </c>
      <c r="H154" s="221">
        <v>55</v>
      </c>
      <c r="I154" s="222"/>
      <c r="J154" s="223">
        <f>ROUND(I154*H154,2)</f>
        <v>0</v>
      </c>
      <c r="K154" s="219" t="s">
        <v>365</v>
      </c>
      <c r="L154" s="44"/>
      <c r="M154" s="224" t="s">
        <v>21</v>
      </c>
      <c r="N154" s="225" t="s">
        <v>46</v>
      </c>
      <c r="O154" s="80"/>
      <c r="P154" s="226">
        <f>O154*H154</f>
        <v>0</v>
      </c>
      <c r="Q154" s="226">
        <v>0</v>
      </c>
      <c r="R154" s="226">
        <f>Q154*H154</f>
        <v>0</v>
      </c>
      <c r="S154" s="226">
        <v>0</v>
      </c>
      <c r="T154" s="227">
        <f>S154*H154</f>
        <v>0</v>
      </c>
      <c r="AR154" s="18" t="s">
        <v>228</v>
      </c>
      <c r="AT154" s="18" t="s">
        <v>223</v>
      </c>
      <c r="AU154" s="18" t="s">
        <v>82</v>
      </c>
      <c r="AY154" s="18" t="s">
        <v>221</v>
      </c>
      <c r="BE154" s="228">
        <f>IF(N154="základní",J154,0)</f>
        <v>0</v>
      </c>
      <c r="BF154" s="228">
        <f>IF(N154="snížená",J154,0)</f>
        <v>0</v>
      </c>
      <c r="BG154" s="228">
        <f>IF(N154="zákl. přenesená",J154,0)</f>
        <v>0</v>
      </c>
      <c r="BH154" s="228">
        <f>IF(N154="sníž. přenesená",J154,0)</f>
        <v>0</v>
      </c>
      <c r="BI154" s="228">
        <f>IF(N154="nulová",J154,0)</f>
        <v>0</v>
      </c>
      <c r="BJ154" s="18" t="s">
        <v>82</v>
      </c>
      <c r="BK154" s="228">
        <f>ROUND(I154*H154,2)</f>
        <v>0</v>
      </c>
      <c r="BL154" s="18" t="s">
        <v>228</v>
      </c>
      <c r="BM154" s="18" t="s">
        <v>997</v>
      </c>
    </row>
    <row r="155" spans="2:65" s="1" customFormat="1" ht="16.5" customHeight="1">
      <c r="B155" s="39"/>
      <c r="C155" s="217" t="s">
        <v>643</v>
      </c>
      <c r="D155" s="217" t="s">
        <v>223</v>
      </c>
      <c r="E155" s="218" t="s">
        <v>2492</v>
      </c>
      <c r="F155" s="219" t="s">
        <v>2493</v>
      </c>
      <c r="G155" s="220" t="s">
        <v>730</v>
      </c>
      <c r="H155" s="221">
        <v>80</v>
      </c>
      <c r="I155" s="222"/>
      <c r="J155" s="223">
        <f>ROUND(I155*H155,2)</f>
        <v>0</v>
      </c>
      <c r="K155" s="219" t="s">
        <v>365</v>
      </c>
      <c r="L155" s="44"/>
      <c r="M155" s="224" t="s">
        <v>21</v>
      </c>
      <c r="N155" s="225" t="s">
        <v>46</v>
      </c>
      <c r="O155" s="80"/>
      <c r="P155" s="226">
        <f>O155*H155</f>
        <v>0</v>
      </c>
      <c r="Q155" s="226">
        <v>0</v>
      </c>
      <c r="R155" s="226">
        <f>Q155*H155</f>
        <v>0</v>
      </c>
      <c r="S155" s="226">
        <v>0</v>
      </c>
      <c r="T155" s="227">
        <f>S155*H155</f>
        <v>0</v>
      </c>
      <c r="AR155" s="18" t="s">
        <v>228</v>
      </c>
      <c r="AT155" s="18" t="s">
        <v>223</v>
      </c>
      <c r="AU155" s="18" t="s">
        <v>82</v>
      </c>
      <c r="AY155" s="18" t="s">
        <v>221</v>
      </c>
      <c r="BE155" s="228">
        <f>IF(N155="základní",J155,0)</f>
        <v>0</v>
      </c>
      <c r="BF155" s="228">
        <f>IF(N155="snížená",J155,0)</f>
        <v>0</v>
      </c>
      <c r="BG155" s="228">
        <f>IF(N155="zákl. přenesená",J155,0)</f>
        <v>0</v>
      </c>
      <c r="BH155" s="228">
        <f>IF(N155="sníž. přenesená",J155,0)</f>
        <v>0</v>
      </c>
      <c r="BI155" s="228">
        <f>IF(N155="nulová",J155,0)</f>
        <v>0</v>
      </c>
      <c r="BJ155" s="18" t="s">
        <v>82</v>
      </c>
      <c r="BK155" s="228">
        <f>ROUND(I155*H155,2)</f>
        <v>0</v>
      </c>
      <c r="BL155" s="18" t="s">
        <v>228</v>
      </c>
      <c r="BM155" s="18" t="s">
        <v>1009</v>
      </c>
    </row>
    <row r="156" spans="2:65" s="1" customFormat="1" ht="16.5" customHeight="1">
      <c r="B156" s="39"/>
      <c r="C156" s="217" t="s">
        <v>648</v>
      </c>
      <c r="D156" s="217" t="s">
        <v>223</v>
      </c>
      <c r="E156" s="218" t="s">
        <v>2494</v>
      </c>
      <c r="F156" s="219" t="s">
        <v>2495</v>
      </c>
      <c r="G156" s="220" t="s">
        <v>730</v>
      </c>
      <c r="H156" s="221">
        <v>72</v>
      </c>
      <c r="I156" s="222"/>
      <c r="J156" s="223">
        <f>ROUND(I156*H156,2)</f>
        <v>0</v>
      </c>
      <c r="K156" s="219" t="s">
        <v>365</v>
      </c>
      <c r="L156" s="44"/>
      <c r="M156" s="224" t="s">
        <v>21</v>
      </c>
      <c r="N156" s="225" t="s">
        <v>46</v>
      </c>
      <c r="O156" s="80"/>
      <c r="P156" s="226">
        <f>O156*H156</f>
        <v>0</v>
      </c>
      <c r="Q156" s="226">
        <v>0</v>
      </c>
      <c r="R156" s="226">
        <f>Q156*H156</f>
        <v>0</v>
      </c>
      <c r="S156" s="226">
        <v>0</v>
      </c>
      <c r="T156" s="227">
        <f>S156*H156</f>
        <v>0</v>
      </c>
      <c r="AR156" s="18" t="s">
        <v>228</v>
      </c>
      <c r="AT156" s="18" t="s">
        <v>223</v>
      </c>
      <c r="AU156" s="18" t="s">
        <v>82</v>
      </c>
      <c r="AY156" s="18" t="s">
        <v>221</v>
      </c>
      <c r="BE156" s="228">
        <f>IF(N156="základní",J156,0)</f>
        <v>0</v>
      </c>
      <c r="BF156" s="228">
        <f>IF(N156="snížená",J156,0)</f>
        <v>0</v>
      </c>
      <c r="BG156" s="228">
        <f>IF(N156="zákl. přenesená",J156,0)</f>
        <v>0</v>
      </c>
      <c r="BH156" s="228">
        <f>IF(N156="sníž. přenesená",J156,0)</f>
        <v>0</v>
      </c>
      <c r="BI156" s="228">
        <f>IF(N156="nulová",J156,0)</f>
        <v>0</v>
      </c>
      <c r="BJ156" s="18" t="s">
        <v>82</v>
      </c>
      <c r="BK156" s="228">
        <f>ROUND(I156*H156,2)</f>
        <v>0</v>
      </c>
      <c r="BL156" s="18" t="s">
        <v>228</v>
      </c>
      <c r="BM156" s="18" t="s">
        <v>1019</v>
      </c>
    </row>
    <row r="157" spans="2:65" s="1" customFormat="1" ht="16.5" customHeight="1">
      <c r="B157" s="39"/>
      <c r="C157" s="217" t="s">
        <v>653</v>
      </c>
      <c r="D157" s="217" t="s">
        <v>223</v>
      </c>
      <c r="E157" s="218" t="s">
        <v>2496</v>
      </c>
      <c r="F157" s="219" t="s">
        <v>2497</v>
      </c>
      <c r="G157" s="220" t="s">
        <v>730</v>
      </c>
      <c r="H157" s="221">
        <v>40</v>
      </c>
      <c r="I157" s="222"/>
      <c r="J157" s="223">
        <f>ROUND(I157*H157,2)</f>
        <v>0</v>
      </c>
      <c r="K157" s="219" t="s">
        <v>365</v>
      </c>
      <c r="L157" s="44"/>
      <c r="M157" s="224" t="s">
        <v>21</v>
      </c>
      <c r="N157" s="225" t="s">
        <v>46</v>
      </c>
      <c r="O157" s="80"/>
      <c r="P157" s="226">
        <f>O157*H157</f>
        <v>0</v>
      </c>
      <c r="Q157" s="226">
        <v>0</v>
      </c>
      <c r="R157" s="226">
        <f>Q157*H157</f>
        <v>0</v>
      </c>
      <c r="S157" s="226">
        <v>0</v>
      </c>
      <c r="T157" s="227">
        <f>S157*H157</f>
        <v>0</v>
      </c>
      <c r="AR157" s="18" t="s">
        <v>228</v>
      </c>
      <c r="AT157" s="18" t="s">
        <v>223</v>
      </c>
      <c r="AU157" s="18" t="s">
        <v>82</v>
      </c>
      <c r="AY157" s="18" t="s">
        <v>221</v>
      </c>
      <c r="BE157" s="228">
        <f>IF(N157="základní",J157,0)</f>
        <v>0</v>
      </c>
      <c r="BF157" s="228">
        <f>IF(N157="snížená",J157,0)</f>
        <v>0</v>
      </c>
      <c r="BG157" s="228">
        <f>IF(N157="zákl. přenesená",J157,0)</f>
        <v>0</v>
      </c>
      <c r="BH157" s="228">
        <f>IF(N157="sníž. přenesená",J157,0)</f>
        <v>0</v>
      </c>
      <c r="BI157" s="228">
        <f>IF(N157="nulová",J157,0)</f>
        <v>0</v>
      </c>
      <c r="BJ157" s="18" t="s">
        <v>82</v>
      </c>
      <c r="BK157" s="228">
        <f>ROUND(I157*H157,2)</f>
        <v>0</v>
      </c>
      <c r="BL157" s="18" t="s">
        <v>228</v>
      </c>
      <c r="BM157" s="18" t="s">
        <v>891</v>
      </c>
    </row>
    <row r="158" spans="2:65" s="1" customFormat="1" ht="16.5" customHeight="1">
      <c r="B158" s="39"/>
      <c r="C158" s="217" t="s">
        <v>664</v>
      </c>
      <c r="D158" s="217" t="s">
        <v>223</v>
      </c>
      <c r="E158" s="218" t="s">
        <v>2498</v>
      </c>
      <c r="F158" s="219" t="s">
        <v>2499</v>
      </c>
      <c r="G158" s="220" t="s">
        <v>730</v>
      </c>
      <c r="H158" s="221">
        <v>60</v>
      </c>
      <c r="I158" s="222"/>
      <c r="J158" s="223">
        <f>ROUND(I158*H158,2)</f>
        <v>0</v>
      </c>
      <c r="K158" s="219" t="s">
        <v>365</v>
      </c>
      <c r="L158" s="44"/>
      <c r="M158" s="224" t="s">
        <v>21</v>
      </c>
      <c r="N158" s="225" t="s">
        <v>46</v>
      </c>
      <c r="O158" s="80"/>
      <c r="P158" s="226">
        <f>O158*H158</f>
        <v>0</v>
      </c>
      <c r="Q158" s="226">
        <v>0</v>
      </c>
      <c r="R158" s="226">
        <f>Q158*H158</f>
        <v>0</v>
      </c>
      <c r="S158" s="226">
        <v>0</v>
      </c>
      <c r="T158" s="227">
        <f>S158*H158</f>
        <v>0</v>
      </c>
      <c r="AR158" s="18" t="s">
        <v>228</v>
      </c>
      <c r="AT158" s="18" t="s">
        <v>223</v>
      </c>
      <c r="AU158" s="18" t="s">
        <v>82</v>
      </c>
      <c r="AY158" s="18" t="s">
        <v>221</v>
      </c>
      <c r="BE158" s="228">
        <f>IF(N158="základní",J158,0)</f>
        <v>0</v>
      </c>
      <c r="BF158" s="228">
        <f>IF(N158="snížená",J158,0)</f>
        <v>0</v>
      </c>
      <c r="BG158" s="228">
        <f>IF(N158="zákl. přenesená",J158,0)</f>
        <v>0</v>
      </c>
      <c r="BH158" s="228">
        <f>IF(N158="sníž. přenesená",J158,0)</f>
        <v>0</v>
      </c>
      <c r="BI158" s="228">
        <f>IF(N158="nulová",J158,0)</f>
        <v>0</v>
      </c>
      <c r="BJ158" s="18" t="s">
        <v>82</v>
      </c>
      <c r="BK158" s="228">
        <f>ROUND(I158*H158,2)</f>
        <v>0</v>
      </c>
      <c r="BL158" s="18" t="s">
        <v>228</v>
      </c>
      <c r="BM158" s="18" t="s">
        <v>1045</v>
      </c>
    </row>
    <row r="159" spans="2:65" s="1" customFormat="1" ht="16.5" customHeight="1">
      <c r="B159" s="39"/>
      <c r="C159" s="217" t="s">
        <v>669</v>
      </c>
      <c r="D159" s="217" t="s">
        <v>223</v>
      </c>
      <c r="E159" s="218" t="s">
        <v>2500</v>
      </c>
      <c r="F159" s="219" t="s">
        <v>2501</v>
      </c>
      <c r="G159" s="220" t="s">
        <v>730</v>
      </c>
      <c r="H159" s="221">
        <v>487</v>
      </c>
      <c r="I159" s="222"/>
      <c r="J159" s="223">
        <f>ROUND(I159*H159,2)</f>
        <v>0</v>
      </c>
      <c r="K159" s="219" t="s">
        <v>365</v>
      </c>
      <c r="L159" s="44"/>
      <c r="M159" s="224" t="s">
        <v>21</v>
      </c>
      <c r="N159" s="225" t="s">
        <v>46</v>
      </c>
      <c r="O159" s="80"/>
      <c r="P159" s="226">
        <f>O159*H159</f>
        <v>0</v>
      </c>
      <c r="Q159" s="226">
        <v>0</v>
      </c>
      <c r="R159" s="226">
        <f>Q159*H159</f>
        <v>0</v>
      </c>
      <c r="S159" s="226">
        <v>0</v>
      </c>
      <c r="T159" s="227">
        <f>S159*H159</f>
        <v>0</v>
      </c>
      <c r="AR159" s="18" t="s">
        <v>228</v>
      </c>
      <c r="AT159" s="18" t="s">
        <v>223</v>
      </c>
      <c r="AU159" s="18" t="s">
        <v>82</v>
      </c>
      <c r="AY159" s="18" t="s">
        <v>221</v>
      </c>
      <c r="BE159" s="228">
        <f>IF(N159="základní",J159,0)</f>
        <v>0</v>
      </c>
      <c r="BF159" s="228">
        <f>IF(N159="snížená",J159,0)</f>
        <v>0</v>
      </c>
      <c r="BG159" s="228">
        <f>IF(N159="zákl. přenesená",J159,0)</f>
        <v>0</v>
      </c>
      <c r="BH159" s="228">
        <f>IF(N159="sníž. přenesená",J159,0)</f>
        <v>0</v>
      </c>
      <c r="BI159" s="228">
        <f>IF(N159="nulová",J159,0)</f>
        <v>0</v>
      </c>
      <c r="BJ159" s="18" t="s">
        <v>82</v>
      </c>
      <c r="BK159" s="228">
        <f>ROUND(I159*H159,2)</f>
        <v>0</v>
      </c>
      <c r="BL159" s="18" t="s">
        <v>228</v>
      </c>
      <c r="BM159" s="18" t="s">
        <v>1056</v>
      </c>
    </row>
    <row r="160" spans="2:65" s="1" customFormat="1" ht="16.5" customHeight="1">
      <c r="B160" s="39"/>
      <c r="C160" s="217" t="s">
        <v>681</v>
      </c>
      <c r="D160" s="217" t="s">
        <v>223</v>
      </c>
      <c r="E160" s="218" t="s">
        <v>2502</v>
      </c>
      <c r="F160" s="219" t="s">
        <v>2503</v>
      </c>
      <c r="G160" s="220" t="s">
        <v>1266</v>
      </c>
      <c r="H160" s="221">
        <v>1</v>
      </c>
      <c r="I160" s="222"/>
      <c r="J160" s="223">
        <f>ROUND(I160*H160,2)</f>
        <v>0</v>
      </c>
      <c r="K160" s="219" t="s">
        <v>365</v>
      </c>
      <c r="L160" s="44"/>
      <c r="M160" s="224" t="s">
        <v>21</v>
      </c>
      <c r="N160" s="225" t="s">
        <v>46</v>
      </c>
      <c r="O160" s="80"/>
      <c r="P160" s="226">
        <f>O160*H160</f>
        <v>0</v>
      </c>
      <c r="Q160" s="226">
        <v>0</v>
      </c>
      <c r="R160" s="226">
        <f>Q160*H160</f>
        <v>0</v>
      </c>
      <c r="S160" s="226">
        <v>0</v>
      </c>
      <c r="T160" s="227">
        <f>S160*H160</f>
        <v>0</v>
      </c>
      <c r="AR160" s="18" t="s">
        <v>228</v>
      </c>
      <c r="AT160" s="18" t="s">
        <v>223</v>
      </c>
      <c r="AU160" s="18" t="s">
        <v>82</v>
      </c>
      <c r="AY160" s="18" t="s">
        <v>221</v>
      </c>
      <c r="BE160" s="228">
        <f>IF(N160="základní",J160,0)</f>
        <v>0</v>
      </c>
      <c r="BF160" s="228">
        <f>IF(N160="snížená",J160,0)</f>
        <v>0</v>
      </c>
      <c r="BG160" s="228">
        <f>IF(N160="zákl. přenesená",J160,0)</f>
        <v>0</v>
      </c>
      <c r="BH160" s="228">
        <f>IF(N160="sníž. přenesená",J160,0)</f>
        <v>0</v>
      </c>
      <c r="BI160" s="228">
        <f>IF(N160="nulová",J160,0)</f>
        <v>0</v>
      </c>
      <c r="BJ160" s="18" t="s">
        <v>82</v>
      </c>
      <c r="BK160" s="228">
        <f>ROUND(I160*H160,2)</f>
        <v>0</v>
      </c>
      <c r="BL160" s="18" t="s">
        <v>228</v>
      </c>
      <c r="BM160" s="18" t="s">
        <v>1064</v>
      </c>
    </row>
    <row r="161" spans="2:65" s="1" customFormat="1" ht="16.5" customHeight="1">
      <c r="B161" s="39"/>
      <c r="C161" s="217" t="s">
        <v>688</v>
      </c>
      <c r="D161" s="217" t="s">
        <v>223</v>
      </c>
      <c r="E161" s="218" t="s">
        <v>2504</v>
      </c>
      <c r="F161" s="219" t="s">
        <v>2505</v>
      </c>
      <c r="G161" s="220" t="s">
        <v>2389</v>
      </c>
      <c r="H161" s="292"/>
      <c r="I161" s="222"/>
      <c r="J161" s="223">
        <f>ROUND(I161*H161,2)</f>
        <v>0</v>
      </c>
      <c r="K161" s="219" t="s">
        <v>365</v>
      </c>
      <c r="L161" s="44"/>
      <c r="M161" s="224" t="s">
        <v>21</v>
      </c>
      <c r="N161" s="225" t="s">
        <v>46</v>
      </c>
      <c r="O161" s="80"/>
      <c r="P161" s="226">
        <f>O161*H161</f>
        <v>0</v>
      </c>
      <c r="Q161" s="226">
        <v>0</v>
      </c>
      <c r="R161" s="226">
        <f>Q161*H161</f>
        <v>0</v>
      </c>
      <c r="S161" s="226">
        <v>0</v>
      </c>
      <c r="T161" s="227">
        <f>S161*H161</f>
        <v>0</v>
      </c>
      <c r="AR161" s="18" t="s">
        <v>228</v>
      </c>
      <c r="AT161" s="18" t="s">
        <v>223</v>
      </c>
      <c r="AU161" s="18" t="s">
        <v>82</v>
      </c>
      <c r="AY161" s="18" t="s">
        <v>221</v>
      </c>
      <c r="BE161" s="228">
        <f>IF(N161="základní",J161,0)</f>
        <v>0</v>
      </c>
      <c r="BF161" s="228">
        <f>IF(N161="snížená",J161,0)</f>
        <v>0</v>
      </c>
      <c r="BG161" s="228">
        <f>IF(N161="zákl. přenesená",J161,0)</f>
        <v>0</v>
      </c>
      <c r="BH161" s="228">
        <f>IF(N161="sníž. přenesená",J161,0)</f>
        <v>0</v>
      </c>
      <c r="BI161" s="228">
        <f>IF(N161="nulová",J161,0)</f>
        <v>0</v>
      </c>
      <c r="BJ161" s="18" t="s">
        <v>82</v>
      </c>
      <c r="BK161" s="228">
        <f>ROUND(I161*H161,2)</f>
        <v>0</v>
      </c>
      <c r="BL161" s="18" t="s">
        <v>228</v>
      </c>
      <c r="BM161" s="18" t="s">
        <v>1077</v>
      </c>
    </row>
    <row r="162" spans="2:63" s="11" customFormat="1" ht="25.9" customHeight="1">
      <c r="B162" s="201"/>
      <c r="C162" s="202"/>
      <c r="D162" s="203" t="s">
        <v>74</v>
      </c>
      <c r="E162" s="204" t="s">
        <v>2506</v>
      </c>
      <c r="F162" s="204" t="s">
        <v>2507</v>
      </c>
      <c r="G162" s="202"/>
      <c r="H162" s="202"/>
      <c r="I162" s="205"/>
      <c r="J162" s="206">
        <f>BK162</f>
        <v>0</v>
      </c>
      <c r="K162" s="202"/>
      <c r="L162" s="207"/>
      <c r="M162" s="208"/>
      <c r="N162" s="209"/>
      <c r="O162" s="209"/>
      <c r="P162" s="210">
        <f>SUM(P163:P167)</f>
        <v>0</v>
      </c>
      <c r="Q162" s="209"/>
      <c r="R162" s="210">
        <f>SUM(R163:R167)</f>
        <v>0</v>
      </c>
      <c r="S162" s="209"/>
      <c r="T162" s="211">
        <f>SUM(T163:T167)</f>
        <v>0</v>
      </c>
      <c r="AR162" s="212" t="s">
        <v>82</v>
      </c>
      <c r="AT162" s="213" t="s">
        <v>74</v>
      </c>
      <c r="AU162" s="213" t="s">
        <v>75</v>
      </c>
      <c r="AY162" s="212" t="s">
        <v>221</v>
      </c>
      <c r="BK162" s="214">
        <f>SUM(BK163:BK167)</f>
        <v>0</v>
      </c>
    </row>
    <row r="163" spans="2:65" s="1" customFormat="1" ht="16.5" customHeight="1">
      <c r="B163" s="39"/>
      <c r="C163" s="217" t="s">
        <v>695</v>
      </c>
      <c r="D163" s="217" t="s">
        <v>223</v>
      </c>
      <c r="E163" s="218" t="s">
        <v>2508</v>
      </c>
      <c r="F163" s="219" t="s">
        <v>2509</v>
      </c>
      <c r="G163" s="220" t="s">
        <v>1266</v>
      </c>
      <c r="H163" s="221">
        <v>1</v>
      </c>
      <c r="I163" s="222"/>
      <c r="J163" s="223">
        <f>ROUND(I163*H163,2)</f>
        <v>0</v>
      </c>
      <c r="K163" s="219" t="s">
        <v>365</v>
      </c>
      <c r="L163" s="44"/>
      <c r="M163" s="224" t="s">
        <v>21</v>
      </c>
      <c r="N163" s="225" t="s">
        <v>46</v>
      </c>
      <c r="O163" s="80"/>
      <c r="P163" s="226">
        <f>O163*H163</f>
        <v>0</v>
      </c>
      <c r="Q163" s="226">
        <v>0</v>
      </c>
      <c r="R163" s="226">
        <f>Q163*H163</f>
        <v>0</v>
      </c>
      <c r="S163" s="226">
        <v>0</v>
      </c>
      <c r="T163" s="227">
        <f>S163*H163</f>
        <v>0</v>
      </c>
      <c r="AR163" s="18" t="s">
        <v>228</v>
      </c>
      <c r="AT163" s="18" t="s">
        <v>223</v>
      </c>
      <c r="AU163" s="18" t="s">
        <v>82</v>
      </c>
      <c r="AY163" s="18" t="s">
        <v>221</v>
      </c>
      <c r="BE163" s="228">
        <f>IF(N163="základní",J163,0)</f>
        <v>0</v>
      </c>
      <c r="BF163" s="228">
        <f>IF(N163="snížená",J163,0)</f>
        <v>0</v>
      </c>
      <c r="BG163" s="228">
        <f>IF(N163="zákl. přenesená",J163,0)</f>
        <v>0</v>
      </c>
      <c r="BH163" s="228">
        <f>IF(N163="sníž. přenesená",J163,0)</f>
        <v>0</v>
      </c>
      <c r="BI163" s="228">
        <f>IF(N163="nulová",J163,0)</f>
        <v>0</v>
      </c>
      <c r="BJ163" s="18" t="s">
        <v>82</v>
      </c>
      <c r="BK163" s="228">
        <f>ROUND(I163*H163,2)</f>
        <v>0</v>
      </c>
      <c r="BL163" s="18" t="s">
        <v>228</v>
      </c>
      <c r="BM163" s="18" t="s">
        <v>1087</v>
      </c>
    </row>
    <row r="164" spans="2:65" s="1" customFormat="1" ht="16.5" customHeight="1">
      <c r="B164" s="39"/>
      <c r="C164" s="217" t="s">
        <v>702</v>
      </c>
      <c r="D164" s="217" t="s">
        <v>223</v>
      </c>
      <c r="E164" s="218" t="s">
        <v>2510</v>
      </c>
      <c r="F164" s="219" t="s">
        <v>2511</v>
      </c>
      <c r="G164" s="220" t="s">
        <v>730</v>
      </c>
      <c r="H164" s="221">
        <v>100</v>
      </c>
      <c r="I164" s="222"/>
      <c r="J164" s="223">
        <f>ROUND(I164*H164,2)</f>
        <v>0</v>
      </c>
      <c r="K164" s="219" t="s">
        <v>365</v>
      </c>
      <c r="L164" s="44"/>
      <c r="M164" s="224" t="s">
        <v>21</v>
      </c>
      <c r="N164" s="225" t="s">
        <v>46</v>
      </c>
      <c r="O164" s="80"/>
      <c r="P164" s="226">
        <f>O164*H164</f>
        <v>0</v>
      </c>
      <c r="Q164" s="226">
        <v>0</v>
      </c>
      <c r="R164" s="226">
        <f>Q164*H164</f>
        <v>0</v>
      </c>
      <c r="S164" s="226">
        <v>0</v>
      </c>
      <c r="T164" s="227">
        <f>S164*H164</f>
        <v>0</v>
      </c>
      <c r="AR164" s="18" t="s">
        <v>228</v>
      </c>
      <c r="AT164" s="18" t="s">
        <v>223</v>
      </c>
      <c r="AU164" s="18" t="s">
        <v>82</v>
      </c>
      <c r="AY164" s="18" t="s">
        <v>221</v>
      </c>
      <c r="BE164" s="228">
        <f>IF(N164="základní",J164,0)</f>
        <v>0</v>
      </c>
      <c r="BF164" s="228">
        <f>IF(N164="snížená",J164,0)</f>
        <v>0</v>
      </c>
      <c r="BG164" s="228">
        <f>IF(N164="zákl. přenesená",J164,0)</f>
        <v>0</v>
      </c>
      <c r="BH164" s="228">
        <f>IF(N164="sníž. přenesená",J164,0)</f>
        <v>0</v>
      </c>
      <c r="BI164" s="228">
        <f>IF(N164="nulová",J164,0)</f>
        <v>0</v>
      </c>
      <c r="BJ164" s="18" t="s">
        <v>82</v>
      </c>
      <c r="BK164" s="228">
        <f>ROUND(I164*H164,2)</f>
        <v>0</v>
      </c>
      <c r="BL164" s="18" t="s">
        <v>228</v>
      </c>
      <c r="BM164" s="18" t="s">
        <v>1099</v>
      </c>
    </row>
    <row r="165" spans="2:65" s="1" customFormat="1" ht="16.5" customHeight="1">
      <c r="B165" s="39"/>
      <c r="C165" s="217" t="s">
        <v>707</v>
      </c>
      <c r="D165" s="217" t="s">
        <v>223</v>
      </c>
      <c r="E165" s="218" t="s">
        <v>2512</v>
      </c>
      <c r="F165" s="219" t="s">
        <v>2513</v>
      </c>
      <c r="G165" s="220" t="s">
        <v>2514</v>
      </c>
      <c r="H165" s="221">
        <v>20</v>
      </c>
      <c r="I165" s="222"/>
      <c r="J165" s="223">
        <f>ROUND(I165*H165,2)</f>
        <v>0</v>
      </c>
      <c r="K165" s="219" t="s">
        <v>365</v>
      </c>
      <c r="L165" s="44"/>
      <c r="M165" s="224" t="s">
        <v>21</v>
      </c>
      <c r="N165" s="225" t="s">
        <v>46</v>
      </c>
      <c r="O165" s="80"/>
      <c r="P165" s="226">
        <f>O165*H165</f>
        <v>0</v>
      </c>
      <c r="Q165" s="226">
        <v>0</v>
      </c>
      <c r="R165" s="226">
        <f>Q165*H165</f>
        <v>0</v>
      </c>
      <c r="S165" s="226">
        <v>0</v>
      </c>
      <c r="T165" s="227">
        <f>S165*H165</f>
        <v>0</v>
      </c>
      <c r="AR165" s="18" t="s">
        <v>228</v>
      </c>
      <c r="AT165" s="18" t="s">
        <v>223</v>
      </c>
      <c r="AU165" s="18" t="s">
        <v>82</v>
      </c>
      <c r="AY165" s="18" t="s">
        <v>221</v>
      </c>
      <c r="BE165" s="228">
        <f>IF(N165="základní",J165,0)</f>
        <v>0</v>
      </c>
      <c r="BF165" s="228">
        <f>IF(N165="snížená",J165,0)</f>
        <v>0</v>
      </c>
      <c r="BG165" s="228">
        <f>IF(N165="zákl. přenesená",J165,0)</f>
        <v>0</v>
      </c>
      <c r="BH165" s="228">
        <f>IF(N165="sníž. přenesená",J165,0)</f>
        <v>0</v>
      </c>
      <c r="BI165" s="228">
        <f>IF(N165="nulová",J165,0)</f>
        <v>0</v>
      </c>
      <c r="BJ165" s="18" t="s">
        <v>82</v>
      </c>
      <c r="BK165" s="228">
        <f>ROUND(I165*H165,2)</f>
        <v>0</v>
      </c>
      <c r="BL165" s="18" t="s">
        <v>228</v>
      </c>
      <c r="BM165" s="18" t="s">
        <v>1111</v>
      </c>
    </row>
    <row r="166" spans="2:65" s="1" customFormat="1" ht="16.5" customHeight="1">
      <c r="B166" s="39"/>
      <c r="C166" s="217" t="s">
        <v>712</v>
      </c>
      <c r="D166" s="217" t="s">
        <v>223</v>
      </c>
      <c r="E166" s="218" t="s">
        <v>2515</v>
      </c>
      <c r="F166" s="219" t="s">
        <v>2516</v>
      </c>
      <c r="G166" s="220" t="s">
        <v>2514</v>
      </c>
      <c r="H166" s="221">
        <v>40</v>
      </c>
      <c r="I166" s="222"/>
      <c r="J166" s="223">
        <f>ROUND(I166*H166,2)</f>
        <v>0</v>
      </c>
      <c r="K166" s="219" t="s">
        <v>365</v>
      </c>
      <c r="L166" s="44"/>
      <c r="M166" s="224" t="s">
        <v>21</v>
      </c>
      <c r="N166" s="225" t="s">
        <v>46</v>
      </c>
      <c r="O166" s="80"/>
      <c r="P166" s="226">
        <f>O166*H166</f>
        <v>0</v>
      </c>
      <c r="Q166" s="226">
        <v>0</v>
      </c>
      <c r="R166" s="226">
        <f>Q166*H166</f>
        <v>0</v>
      </c>
      <c r="S166" s="226">
        <v>0</v>
      </c>
      <c r="T166" s="227">
        <f>S166*H166</f>
        <v>0</v>
      </c>
      <c r="AR166" s="18" t="s">
        <v>228</v>
      </c>
      <c r="AT166" s="18" t="s">
        <v>223</v>
      </c>
      <c r="AU166" s="18" t="s">
        <v>82</v>
      </c>
      <c r="AY166" s="18" t="s">
        <v>221</v>
      </c>
      <c r="BE166" s="228">
        <f>IF(N166="základní",J166,0)</f>
        <v>0</v>
      </c>
      <c r="BF166" s="228">
        <f>IF(N166="snížená",J166,0)</f>
        <v>0</v>
      </c>
      <c r="BG166" s="228">
        <f>IF(N166="zákl. přenesená",J166,0)</f>
        <v>0</v>
      </c>
      <c r="BH166" s="228">
        <f>IF(N166="sníž. přenesená",J166,0)</f>
        <v>0</v>
      </c>
      <c r="BI166" s="228">
        <f>IF(N166="nulová",J166,0)</f>
        <v>0</v>
      </c>
      <c r="BJ166" s="18" t="s">
        <v>82</v>
      </c>
      <c r="BK166" s="228">
        <f>ROUND(I166*H166,2)</f>
        <v>0</v>
      </c>
      <c r="BL166" s="18" t="s">
        <v>228</v>
      </c>
      <c r="BM166" s="18" t="s">
        <v>1124</v>
      </c>
    </row>
    <row r="167" spans="2:65" s="1" customFormat="1" ht="16.5" customHeight="1">
      <c r="B167" s="39"/>
      <c r="C167" s="217" t="s">
        <v>717</v>
      </c>
      <c r="D167" s="217" t="s">
        <v>223</v>
      </c>
      <c r="E167" s="218" t="s">
        <v>2517</v>
      </c>
      <c r="F167" s="219" t="s">
        <v>2518</v>
      </c>
      <c r="G167" s="220" t="s">
        <v>2389</v>
      </c>
      <c r="H167" s="292"/>
      <c r="I167" s="222"/>
      <c r="J167" s="223">
        <f>ROUND(I167*H167,2)</f>
        <v>0</v>
      </c>
      <c r="K167" s="219" t="s">
        <v>365</v>
      </c>
      <c r="L167" s="44"/>
      <c r="M167" s="224" t="s">
        <v>21</v>
      </c>
      <c r="N167" s="225" t="s">
        <v>46</v>
      </c>
      <c r="O167" s="80"/>
      <c r="P167" s="226">
        <f>O167*H167</f>
        <v>0</v>
      </c>
      <c r="Q167" s="226">
        <v>0</v>
      </c>
      <c r="R167" s="226">
        <f>Q167*H167</f>
        <v>0</v>
      </c>
      <c r="S167" s="226">
        <v>0</v>
      </c>
      <c r="T167" s="227">
        <f>S167*H167</f>
        <v>0</v>
      </c>
      <c r="AR167" s="18" t="s">
        <v>228</v>
      </c>
      <c r="AT167" s="18" t="s">
        <v>223</v>
      </c>
      <c r="AU167" s="18" t="s">
        <v>82</v>
      </c>
      <c r="AY167" s="18" t="s">
        <v>221</v>
      </c>
      <c r="BE167" s="228">
        <f>IF(N167="základní",J167,0)</f>
        <v>0</v>
      </c>
      <c r="BF167" s="228">
        <f>IF(N167="snížená",J167,0)</f>
        <v>0</v>
      </c>
      <c r="BG167" s="228">
        <f>IF(N167="zákl. přenesená",J167,0)</f>
        <v>0</v>
      </c>
      <c r="BH167" s="228">
        <f>IF(N167="sníž. přenesená",J167,0)</f>
        <v>0</v>
      </c>
      <c r="BI167" s="228">
        <f>IF(N167="nulová",J167,0)</f>
        <v>0</v>
      </c>
      <c r="BJ167" s="18" t="s">
        <v>82</v>
      </c>
      <c r="BK167" s="228">
        <f>ROUND(I167*H167,2)</f>
        <v>0</v>
      </c>
      <c r="BL167" s="18" t="s">
        <v>228</v>
      </c>
      <c r="BM167" s="18" t="s">
        <v>1135</v>
      </c>
    </row>
    <row r="168" spans="2:63" s="11" customFormat="1" ht="25.9" customHeight="1">
      <c r="B168" s="201"/>
      <c r="C168" s="202"/>
      <c r="D168" s="203" t="s">
        <v>74</v>
      </c>
      <c r="E168" s="204" t="s">
        <v>2519</v>
      </c>
      <c r="F168" s="204" t="s">
        <v>2168</v>
      </c>
      <c r="G168" s="202"/>
      <c r="H168" s="202"/>
      <c r="I168" s="205"/>
      <c r="J168" s="206">
        <f>BK168</f>
        <v>0</v>
      </c>
      <c r="K168" s="202"/>
      <c r="L168" s="207"/>
      <c r="M168" s="208"/>
      <c r="N168" s="209"/>
      <c r="O168" s="209"/>
      <c r="P168" s="210">
        <f>SUM(P169:P175)</f>
        <v>0</v>
      </c>
      <c r="Q168" s="209"/>
      <c r="R168" s="210">
        <f>SUM(R169:R175)</f>
        <v>0</v>
      </c>
      <c r="S168" s="209"/>
      <c r="T168" s="211">
        <f>SUM(T169:T175)</f>
        <v>0</v>
      </c>
      <c r="AR168" s="212" t="s">
        <v>82</v>
      </c>
      <c r="AT168" s="213" t="s">
        <v>74</v>
      </c>
      <c r="AU168" s="213" t="s">
        <v>75</v>
      </c>
      <c r="AY168" s="212" t="s">
        <v>221</v>
      </c>
      <c r="BK168" s="214">
        <f>SUM(BK169:BK175)</f>
        <v>0</v>
      </c>
    </row>
    <row r="169" spans="2:65" s="1" customFormat="1" ht="16.5" customHeight="1">
      <c r="B169" s="39"/>
      <c r="C169" s="217" t="s">
        <v>727</v>
      </c>
      <c r="D169" s="217" t="s">
        <v>223</v>
      </c>
      <c r="E169" s="218" t="s">
        <v>2520</v>
      </c>
      <c r="F169" s="219" t="s">
        <v>2521</v>
      </c>
      <c r="G169" s="220" t="s">
        <v>1266</v>
      </c>
      <c r="H169" s="221">
        <v>1</v>
      </c>
      <c r="I169" s="222"/>
      <c r="J169" s="223">
        <f>ROUND(I169*H169,2)</f>
        <v>0</v>
      </c>
      <c r="K169" s="219" t="s">
        <v>365</v>
      </c>
      <c r="L169" s="44"/>
      <c r="M169" s="224" t="s">
        <v>21</v>
      </c>
      <c r="N169" s="225" t="s">
        <v>46</v>
      </c>
      <c r="O169" s="80"/>
      <c r="P169" s="226">
        <f>O169*H169</f>
        <v>0</v>
      </c>
      <c r="Q169" s="226">
        <v>0</v>
      </c>
      <c r="R169" s="226">
        <f>Q169*H169</f>
        <v>0</v>
      </c>
      <c r="S169" s="226">
        <v>0</v>
      </c>
      <c r="T169" s="227">
        <f>S169*H169</f>
        <v>0</v>
      </c>
      <c r="AR169" s="18" t="s">
        <v>228</v>
      </c>
      <c r="AT169" s="18" t="s">
        <v>223</v>
      </c>
      <c r="AU169" s="18" t="s">
        <v>82</v>
      </c>
      <c r="AY169" s="18" t="s">
        <v>221</v>
      </c>
      <c r="BE169" s="228">
        <f>IF(N169="základní",J169,0)</f>
        <v>0</v>
      </c>
      <c r="BF169" s="228">
        <f>IF(N169="snížená",J169,0)</f>
        <v>0</v>
      </c>
      <c r="BG169" s="228">
        <f>IF(N169="zákl. přenesená",J169,0)</f>
        <v>0</v>
      </c>
      <c r="BH169" s="228">
        <f>IF(N169="sníž. přenesená",J169,0)</f>
        <v>0</v>
      </c>
      <c r="BI169" s="228">
        <f>IF(N169="nulová",J169,0)</f>
        <v>0</v>
      </c>
      <c r="BJ169" s="18" t="s">
        <v>82</v>
      </c>
      <c r="BK169" s="228">
        <f>ROUND(I169*H169,2)</f>
        <v>0</v>
      </c>
      <c r="BL169" s="18" t="s">
        <v>228</v>
      </c>
      <c r="BM169" s="18" t="s">
        <v>1145</v>
      </c>
    </row>
    <row r="170" spans="2:65" s="1" customFormat="1" ht="16.5" customHeight="1">
      <c r="B170" s="39"/>
      <c r="C170" s="217" t="s">
        <v>734</v>
      </c>
      <c r="D170" s="217" t="s">
        <v>223</v>
      </c>
      <c r="E170" s="218" t="s">
        <v>2522</v>
      </c>
      <c r="F170" s="219" t="s">
        <v>2523</v>
      </c>
      <c r="G170" s="220" t="s">
        <v>2514</v>
      </c>
      <c r="H170" s="221">
        <v>25</v>
      </c>
      <c r="I170" s="222"/>
      <c r="J170" s="223">
        <f>ROUND(I170*H170,2)</f>
        <v>0</v>
      </c>
      <c r="K170" s="219" t="s">
        <v>365</v>
      </c>
      <c r="L170" s="44"/>
      <c r="M170" s="224" t="s">
        <v>21</v>
      </c>
      <c r="N170" s="225" t="s">
        <v>46</v>
      </c>
      <c r="O170" s="80"/>
      <c r="P170" s="226">
        <f>O170*H170</f>
        <v>0</v>
      </c>
      <c r="Q170" s="226">
        <v>0</v>
      </c>
      <c r="R170" s="226">
        <f>Q170*H170</f>
        <v>0</v>
      </c>
      <c r="S170" s="226">
        <v>0</v>
      </c>
      <c r="T170" s="227">
        <f>S170*H170</f>
        <v>0</v>
      </c>
      <c r="AR170" s="18" t="s">
        <v>228</v>
      </c>
      <c r="AT170" s="18" t="s">
        <v>223</v>
      </c>
      <c r="AU170" s="18" t="s">
        <v>82</v>
      </c>
      <c r="AY170" s="18" t="s">
        <v>221</v>
      </c>
      <c r="BE170" s="228">
        <f>IF(N170="základní",J170,0)</f>
        <v>0</v>
      </c>
      <c r="BF170" s="228">
        <f>IF(N170="snížená",J170,0)</f>
        <v>0</v>
      </c>
      <c r="BG170" s="228">
        <f>IF(N170="zákl. přenesená",J170,0)</f>
        <v>0</v>
      </c>
      <c r="BH170" s="228">
        <f>IF(N170="sníž. přenesená",J170,0)</f>
        <v>0</v>
      </c>
      <c r="BI170" s="228">
        <f>IF(N170="nulová",J170,0)</f>
        <v>0</v>
      </c>
      <c r="BJ170" s="18" t="s">
        <v>82</v>
      </c>
      <c r="BK170" s="228">
        <f>ROUND(I170*H170,2)</f>
        <v>0</v>
      </c>
      <c r="BL170" s="18" t="s">
        <v>228</v>
      </c>
      <c r="BM170" s="18" t="s">
        <v>1158</v>
      </c>
    </row>
    <row r="171" spans="2:65" s="1" customFormat="1" ht="16.5" customHeight="1">
      <c r="B171" s="39"/>
      <c r="C171" s="217" t="s">
        <v>739</v>
      </c>
      <c r="D171" s="217" t="s">
        <v>223</v>
      </c>
      <c r="E171" s="218" t="s">
        <v>2524</v>
      </c>
      <c r="F171" s="219" t="s">
        <v>2525</v>
      </c>
      <c r="G171" s="220" t="s">
        <v>1266</v>
      </c>
      <c r="H171" s="221">
        <v>1</v>
      </c>
      <c r="I171" s="222"/>
      <c r="J171" s="223">
        <f>ROUND(I171*H171,2)</f>
        <v>0</v>
      </c>
      <c r="K171" s="219" t="s">
        <v>365</v>
      </c>
      <c r="L171" s="44"/>
      <c r="M171" s="224" t="s">
        <v>21</v>
      </c>
      <c r="N171" s="225" t="s">
        <v>46</v>
      </c>
      <c r="O171" s="80"/>
      <c r="P171" s="226">
        <f>O171*H171</f>
        <v>0</v>
      </c>
      <c r="Q171" s="226">
        <v>0</v>
      </c>
      <c r="R171" s="226">
        <f>Q171*H171</f>
        <v>0</v>
      </c>
      <c r="S171" s="226">
        <v>0</v>
      </c>
      <c r="T171" s="227">
        <f>S171*H171</f>
        <v>0</v>
      </c>
      <c r="AR171" s="18" t="s">
        <v>228</v>
      </c>
      <c r="AT171" s="18" t="s">
        <v>223</v>
      </c>
      <c r="AU171" s="18" t="s">
        <v>82</v>
      </c>
      <c r="AY171" s="18" t="s">
        <v>221</v>
      </c>
      <c r="BE171" s="228">
        <f>IF(N171="základní",J171,0)</f>
        <v>0</v>
      </c>
      <c r="BF171" s="228">
        <f>IF(N171="snížená",J171,0)</f>
        <v>0</v>
      </c>
      <c r="BG171" s="228">
        <f>IF(N171="zákl. přenesená",J171,0)</f>
        <v>0</v>
      </c>
      <c r="BH171" s="228">
        <f>IF(N171="sníž. přenesená",J171,0)</f>
        <v>0</v>
      </c>
      <c r="BI171" s="228">
        <f>IF(N171="nulová",J171,0)</f>
        <v>0</v>
      </c>
      <c r="BJ171" s="18" t="s">
        <v>82</v>
      </c>
      <c r="BK171" s="228">
        <f>ROUND(I171*H171,2)</f>
        <v>0</v>
      </c>
      <c r="BL171" s="18" t="s">
        <v>228</v>
      </c>
      <c r="BM171" s="18" t="s">
        <v>1170</v>
      </c>
    </row>
    <row r="172" spans="2:65" s="1" customFormat="1" ht="16.5" customHeight="1">
      <c r="B172" s="39"/>
      <c r="C172" s="217" t="s">
        <v>749</v>
      </c>
      <c r="D172" s="217" t="s">
        <v>223</v>
      </c>
      <c r="E172" s="218" t="s">
        <v>2526</v>
      </c>
      <c r="F172" s="219" t="s">
        <v>2527</v>
      </c>
      <c r="G172" s="220" t="s">
        <v>1266</v>
      </c>
      <c r="H172" s="221">
        <v>1</v>
      </c>
      <c r="I172" s="222"/>
      <c r="J172" s="223">
        <f>ROUND(I172*H172,2)</f>
        <v>0</v>
      </c>
      <c r="K172" s="219" t="s">
        <v>365</v>
      </c>
      <c r="L172" s="44"/>
      <c r="M172" s="224" t="s">
        <v>21</v>
      </c>
      <c r="N172" s="225" t="s">
        <v>46</v>
      </c>
      <c r="O172" s="80"/>
      <c r="P172" s="226">
        <f>O172*H172</f>
        <v>0</v>
      </c>
      <c r="Q172" s="226">
        <v>0</v>
      </c>
      <c r="R172" s="226">
        <f>Q172*H172</f>
        <v>0</v>
      </c>
      <c r="S172" s="226">
        <v>0</v>
      </c>
      <c r="T172" s="227">
        <f>S172*H172</f>
        <v>0</v>
      </c>
      <c r="AR172" s="18" t="s">
        <v>228</v>
      </c>
      <c r="AT172" s="18" t="s">
        <v>223</v>
      </c>
      <c r="AU172" s="18" t="s">
        <v>82</v>
      </c>
      <c r="AY172" s="18" t="s">
        <v>221</v>
      </c>
      <c r="BE172" s="228">
        <f>IF(N172="základní",J172,0)</f>
        <v>0</v>
      </c>
      <c r="BF172" s="228">
        <f>IF(N172="snížená",J172,0)</f>
        <v>0</v>
      </c>
      <c r="BG172" s="228">
        <f>IF(N172="zákl. přenesená",J172,0)</f>
        <v>0</v>
      </c>
      <c r="BH172" s="228">
        <f>IF(N172="sníž. přenesená",J172,0)</f>
        <v>0</v>
      </c>
      <c r="BI172" s="228">
        <f>IF(N172="nulová",J172,0)</f>
        <v>0</v>
      </c>
      <c r="BJ172" s="18" t="s">
        <v>82</v>
      </c>
      <c r="BK172" s="228">
        <f>ROUND(I172*H172,2)</f>
        <v>0</v>
      </c>
      <c r="BL172" s="18" t="s">
        <v>228</v>
      </c>
      <c r="BM172" s="18" t="s">
        <v>1180</v>
      </c>
    </row>
    <row r="173" spans="2:65" s="1" customFormat="1" ht="16.5" customHeight="1">
      <c r="B173" s="39"/>
      <c r="C173" s="217" t="s">
        <v>754</v>
      </c>
      <c r="D173" s="217" t="s">
        <v>223</v>
      </c>
      <c r="E173" s="218" t="s">
        <v>2528</v>
      </c>
      <c r="F173" s="219" t="s">
        <v>2529</v>
      </c>
      <c r="G173" s="220" t="s">
        <v>1266</v>
      </c>
      <c r="H173" s="221">
        <v>1</v>
      </c>
      <c r="I173" s="222"/>
      <c r="J173" s="223">
        <f>ROUND(I173*H173,2)</f>
        <v>0</v>
      </c>
      <c r="K173" s="219" t="s">
        <v>365</v>
      </c>
      <c r="L173" s="44"/>
      <c r="M173" s="224" t="s">
        <v>21</v>
      </c>
      <c r="N173" s="225" t="s">
        <v>46</v>
      </c>
      <c r="O173" s="80"/>
      <c r="P173" s="226">
        <f>O173*H173</f>
        <v>0</v>
      </c>
      <c r="Q173" s="226">
        <v>0</v>
      </c>
      <c r="R173" s="226">
        <f>Q173*H173</f>
        <v>0</v>
      </c>
      <c r="S173" s="226">
        <v>0</v>
      </c>
      <c r="T173" s="227">
        <f>S173*H173</f>
        <v>0</v>
      </c>
      <c r="AR173" s="18" t="s">
        <v>228</v>
      </c>
      <c r="AT173" s="18" t="s">
        <v>223</v>
      </c>
      <c r="AU173" s="18" t="s">
        <v>82</v>
      </c>
      <c r="AY173" s="18" t="s">
        <v>221</v>
      </c>
      <c r="BE173" s="228">
        <f>IF(N173="základní",J173,0)</f>
        <v>0</v>
      </c>
      <c r="BF173" s="228">
        <f>IF(N173="snížená",J173,0)</f>
        <v>0</v>
      </c>
      <c r="BG173" s="228">
        <f>IF(N173="zákl. přenesená",J173,0)</f>
        <v>0</v>
      </c>
      <c r="BH173" s="228">
        <f>IF(N173="sníž. přenesená",J173,0)</f>
        <v>0</v>
      </c>
      <c r="BI173" s="228">
        <f>IF(N173="nulová",J173,0)</f>
        <v>0</v>
      </c>
      <c r="BJ173" s="18" t="s">
        <v>82</v>
      </c>
      <c r="BK173" s="228">
        <f>ROUND(I173*H173,2)</f>
        <v>0</v>
      </c>
      <c r="BL173" s="18" t="s">
        <v>228</v>
      </c>
      <c r="BM173" s="18" t="s">
        <v>1192</v>
      </c>
    </row>
    <row r="174" spans="2:65" s="1" customFormat="1" ht="16.5" customHeight="1">
      <c r="B174" s="39"/>
      <c r="C174" s="217" t="s">
        <v>758</v>
      </c>
      <c r="D174" s="217" t="s">
        <v>223</v>
      </c>
      <c r="E174" s="218" t="s">
        <v>2530</v>
      </c>
      <c r="F174" s="219" t="s">
        <v>2531</v>
      </c>
      <c r="G174" s="220" t="s">
        <v>2514</v>
      </c>
      <c r="H174" s="221">
        <v>72</v>
      </c>
      <c r="I174" s="222"/>
      <c r="J174" s="223">
        <f>ROUND(I174*H174,2)</f>
        <v>0</v>
      </c>
      <c r="K174" s="219" t="s">
        <v>365</v>
      </c>
      <c r="L174" s="44"/>
      <c r="M174" s="224" t="s">
        <v>21</v>
      </c>
      <c r="N174" s="225" t="s">
        <v>46</v>
      </c>
      <c r="O174" s="80"/>
      <c r="P174" s="226">
        <f>O174*H174</f>
        <v>0</v>
      </c>
      <c r="Q174" s="226">
        <v>0</v>
      </c>
      <c r="R174" s="226">
        <f>Q174*H174</f>
        <v>0</v>
      </c>
      <c r="S174" s="226">
        <v>0</v>
      </c>
      <c r="T174" s="227">
        <f>S174*H174</f>
        <v>0</v>
      </c>
      <c r="AR174" s="18" t="s">
        <v>228</v>
      </c>
      <c r="AT174" s="18" t="s">
        <v>223</v>
      </c>
      <c r="AU174" s="18" t="s">
        <v>82</v>
      </c>
      <c r="AY174" s="18" t="s">
        <v>221</v>
      </c>
      <c r="BE174" s="228">
        <f>IF(N174="základní",J174,0)</f>
        <v>0</v>
      </c>
      <c r="BF174" s="228">
        <f>IF(N174="snížená",J174,0)</f>
        <v>0</v>
      </c>
      <c r="BG174" s="228">
        <f>IF(N174="zákl. přenesená",J174,0)</f>
        <v>0</v>
      </c>
      <c r="BH174" s="228">
        <f>IF(N174="sníž. přenesená",J174,0)</f>
        <v>0</v>
      </c>
      <c r="BI174" s="228">
        <f>IF(N174="nulová",J174,0)</f>
        <v>0</v>
      </c>
      <c r="BJ174" s="18" t="s">
        <v>82</v>
      </c>
      <c r="BK174" s="228">
        <f>ROUND(I174*H174,2)</f>
        <v>0</v>
      </c>
      <c r="BL174" s="18" t="s">
        <v>228</v>
      </c>
      <c r="BM174" s="18" t="s">
        <v>821</v>
      </c>
    </row>
    <row r="175" spans="2:65" s="1" customFormat="1" ht="16.5" customHeight="1">
      <c r="B175" s="39"/>
      <c r="C175" s="217" t="s">
        <v>763</v>
      </c>
      <c r="D175" s="217" t="s">
        <v>223</v>
      </c>
      <c r="E175" s="218" t="s">
        <v>2532</v>
      </c>
      <c r="F175" s="219" t="s">
        <v>2533</v>
      </c>
      <c r="G175" s="220" t="s">
        <v>1266</v>
      </c>
      <c r="H175" s="221">
        <v>1</v>
      </c>
      <c r="I175" s="222"/>
      <c r="J175" s="223">
        <f>ROUND(I175*H175,2)</f>
        <v>0</v>
      </c>
      <c r="K175" s="219" t="s">
        <v>365</v>
      </c>
      <c r="L175" s="44"/>
      <c r="M175" s="290" t="s">
        <v>21</v>
      </c>
      <c r="N175" s="291" t="s">
        <v>46</v>
      </c>
      <c r="O175" s="287"/>
      <c r="P175" s="288">
        <f>O175*H175</f>
        <v>0</v>
      </c>
      <c r="Q175" s="288">
        <v>0</v>
      </c>
      <c r="R175" s="288">
        <f>Q175*H175</f>
        <v>0</v>
      </c>
      <c r="S175" s="288">
        <v>0</v>
      </c>
      <c r="T175" s="289">
        <f>S175*H175</f>
        <v>0</v>
      </c>
      <c r="AR175" s="18" t="s">
        <v>228</v>
      </c>
      <c r="AT175" s="18" t="s">
        <v>223</v>
      </c>
      <c r="AU175" s="18" t="s">
        <v>82</v>
      </c>
      <c r="AY175" s="18" t="s">
        <v>221</v>
      </c>
      <c r="BE175" s="228">
        <f>IF(N175="základní",J175,0)</f>
        <v>0</v>
      </c>
      <c r="BF175" s="228">
        <f>IF(N175="snížená",J175,0)</f>
        <v>0</v>
      </c>
      <c r="BG175" s="228">
        <f>IF(N175="zákl. přenesená",J175,0)</f>
        <v>0</v>
      </c>
      <c r="BH175" s="228">
        <f>IF(N175="sníž. přenesená",J175,0)</f>
        <v>0</v>
      </c>
      <c r="BI175" s="228">
        <f>IF(N175="nulová",J175,0)</f>
        <v>0</v>
      </c>
      <c r="BJ175" s="18" t="s">
        <v>82</v>
      </c>
      <c r="BK175" s="228">
        <f>ROUND(I175*H175,2)</f>
        <v>0</v>
      </c>
      <c r="BL175" s="18" t="s">
        <v>228</v>
      </c>
      <c r="BM175" s="18" t="s">
        <v>1228</v>
      </c>
    </row>
    <row r="176" spans="2:12" s="1" customFormat="1" ht="6.95" customHeight="1">
      <c r="B176" s="58"/>
      <c r="C176" s="59"/>
      <c r="D176" s="59"/>
      <c r="E176" s="59"/>
      <c r="F176" s="59"/>
      <c r="G176" s="59"/>
      <c r="H176" s="59"/>
      <c r="I176" s="168"/>
      <c r="J176" s="59"/>
      <c r="K176" s="59"/>
      <c r="L176" s="44"/>
    </row>
  </sheetData>
  <sheetProtection password="CC35" sheet="1" objects="1" scenarios="1" formatColumns="0" formatRows="0" autoFilter="0"/>
  <autoFilter ref="C91:K175"/>
  <mergeCells count="12">
    <mergeCell ref="E7:H7"/>
    <mergeCell ref="E9:H9"/>
    <mergeCell ref="E11:H11"/>
    <mergeCell ref="E20:H20"/>
    <mergeCell ref="E29:H29"/>
    <mergeCell ref="E50:H50"/>
    <mergeCell ref="E52:H52"/>
    <mergeCell ref="E54:H54"/>
    <mergeCell ref="E80:H80"/>
    <mergeCell ref="E82:H82"/>
    <mergeCell ref="E84:H84"/>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2:BM125"/>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7"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8" t="s">
        <v>102</v>
      </c>
    </row>
    <row r="3" spans="2:46" ht="6.95" customHeight="1">
      <c r="B3" s="138"/>
      <c r="C3" s="139"/>
      <c r="D3" s="139"/>
      <c r="E3" s="139"/>
      <c r="F3" s="139"/>
      <c r="G3" s="139"/>
      <c r="H3" s="139"/>
      <c r="I3" s="140"/>
      <c r="J3" s="139"/>
      <c r="K3" s="139"/>
      <c r="L3" s="21"/>
      <c r="AT3" s="18" t="s">
        <v>84</v>
      </c>
    </row>
    <row r="4" spans="2:46" ht="24.95" customHeight="1">
      <c r="B4" s="21"/>
      <c r="D4" s="141" t="s">
        <v>169</v>
      </c>
      <c r="L4" s="21"/>
      <c r="M4" s="25" t="s">
        <v>10</v>
      </c>
      <c r="AT4" s="18" t="s">
        <v>4</v>
      </c>
    </row>
    <row r="5" spans="2:12" ht="6.95" customHeight="1">
      <c r="B5" s="21"/>
      <c r="L5" s="21"/>
    </row>
    <row r="6" spans="2:12" ht="12" customHeight="1">
      <c r="B6" s="21"/>
      <c r="D6" s="142" t="s">
        <v>16</v>
      </c>
      <c r="L6" s="21"/>
    </row>
    <row r="7" spans="2:12" ht="16.5" customHeight="1">
      <c r="B7" s="21"/>
      <c r="E7" s="143" t="str">
        <f>'Rekapitulace stavby'!K6</f>
        <v>Vestavba podkroví ZŠ Kmochova</v>
      </c>
      <c r="F7" s="142"/>
      <c r="G7" s="142"/>
      <c r="H7" s="142"/>
      <c r="L7" s="21"/>
    </row>
    <row r="8" spans="2:12" ht="12">
      <c r="B8" s="21"/>
      <c r="D8" s="142" t="s">
        <v>170</v>
      </c>
      <c r="L8" s="21"/>
    </row>
    <row r="9" spans="2:12" ht="16.5" customHeight="1">
      <c r="B9" s="21"/>
      <c r="E9" s="143" t="s">
        <v>171</v>
      </c>
      <c r="L9" s="21"/>
    </row>
    <row r="10" spans="2:12" ht="12" customHeight="1">
      <c r="B10" s="21"/>
      <c r="D10" s="142" t="s">
        <v>172</v>
      </c>
      <c r="L10" s="21"/>
    </row>
    <row r="11" spans="2:12" s="1" customFormat="1" ht="16.5" customHeight="1">
      <c r="B11" s="44"/>
      <c r="E11" s="142" t="s">
        <v>2534</v>
      </c>
      <c r="F11" s="1"/>
      <c r="G11" s="1"/>
      <c r="H11" s="1"/>
      <c r="I11" s="144"/>
      <c r="L11" s="44"/>
    </row>
    <row r="12" spans="2:12" s="1" customFormat="1" ht="12" customHeight="1">
      <c r="B12" s="44"/>
      <c r="D12" s="142" t="s">
        <v>2535</v>
      </c>
      <c r="I12" s="144"/>
      <c r="L12" s="44"/>
    </row>
    <row r="13" spans="2:12" s="1" customFormat="1" ht="36.95" customHeight="1">
      <c r="B13" s="44"/>
      <c r="E13" s="145" t="s">
        <v>2536</v>
      </c>
      <c r="F13" s="1"/>
      <c r="G13" s="1"/>
      <c r="H13" s="1"/>
      <c r="I13" s="144"/>
      <c r="L13" s="44"/>
    </row>
    <row r="14" spans="2:12" s="1" customFormat="1" ht="12">
      <c r="B14" s="44"/>
      <c r="I14" s="144"/>
      <c r="L14" s="44"/>
    </row>
    <row r="15" spans="2:12" s="1" customFormat="1" ht="12" customHeight="1">
      <c r="B15" s="44"/>
      <c r="D15" s="142" t="s">
        <v>18</v>
      </c>
      <c r="F15" s="18" t="s">
        <v>21</v>
      </c>
      <c r="I15" s="146" t="s">
        <v>20</v>
      </c>
      <c r="J15" s="18" t="s">
        <v>21</v>
      </c>
      <c r="L15" s="44"/>
    </row>
    <row r="16" spans="2:12" s="1" customFormat="1" ht="12" customHeight="1">
      <c r="B16" s="44"/>
      <c r="D16" s="142" t="s">
        <v>22</v>
      </c>
      <c r="F16" s="18" t="s">
        <v>23</v>
      </c>
      <c r="I16" s="146" t="s">
        <v>24</v>
      </c>
      <c r="J16" s="147" t="str">
        <f>'Rekapitulace stavby'!AN8</f>
        <v>8. 11. 2018</v>
      </c>
      <c r="L16" s="44"/>
    </row>
    <row r="17" spans="2:12" s="1" customFormat="1" ht="10.8" customHeight="1">
      <c r="B17" s="44"/>
      <c r="I17" s="144"/>
      <c r="L17" s="44"/>
    </row>
    <row r="18" spans="2:12" s="1" customFormat="1" ht="12" customHeight="1">
      <c r="B18" s="44"/>
      <c r="D18" s="142" t="s">
        <v>26</v>
      </c>
      <c r="I18" s="146" t="s">
        <v>27</v>
      </c>
      <c r="J18" s="18" t="s">
        <v>28</v>
      </c>
      <c r="L18" s="44"/>
    </row>
    <row r="19" spans="2:12" s="1" customFormat="1" ht="18" customHeight="1">
      <c r="B19" s="44"/>
      <c r="E19" s="18" t="s">
        <v>29</v>
      </c>
      <c r="I19" s="146" t="s">
        <v>30</v>
      </c>
      <c r="J19" s="18" t="s">
        <v>21</v>
      </c>
      <c r="L19" s="44"/>
    </row>
    <row r="20" spans="2:12" s="1" customFormat="1" ht="6.95" customHeight="1">
      <c r="B20" s="44"/>
      <c r="I20" s="144"/>
      <c r="L20" s="44"/>
    </row>
    <row r="21" spans="2:12" s="1" customFormat="1" ht="12" customHeight="1">
      <c r="B21" s="44"/>
      <c r="D21" s="142" t="s">
        <v>31</v>
      </c>
      <c r="I21" s="146" t="s">
        <v>27</v>
      </c>
      <c r="J21" s="34" t="str">
        <f>'Rekapitulace stavby'!AN13</f>
        <v>Vyplň údaj</v>
      </c>
      <c r="L21" s="44"/>
    </row>
    <row r="22" spans="2:12" s="1" customFormat="1" ht="18" customHeight="1">
      <c r="B22" s="44"/>
      <c r="E22" s="34" t="str">
        <f>'Rekapitulace stavby'!E14</f>
        <v>Vyplň údaj</v>
      </c>
      <c r="F22" s="18"/>
      <c r="G22" s="18"/>
      <c r="H22" s="18"/>
      <c r="I22" s="146" t="s">
        <v>30</v>
      </c>
      <c r="J22" s="34" t="str">
        <f>'Rekapitulace stavby'!AN14</f>
        <v>Vyplň údaj</v>
      </c>
      <c r="L22" s="44"/>
    </row>
    <row r="23" spans="2:12" s="1" customFormat="1" ht="6.95" customHeight="1">
      <c r="B23" s="44"/>
      <c r="I23" s="144"/>
      <c r="L23" s="44"/>
    </row>
    <row r="24" spans="2:12" s="1" customFormat="1" ht="12" customHeight="1">
      <c r="B24" s="44"/>
      <c r="D24" s="142" t="s">
        <v>33</v>
      </c>
      <c r="I24" s="146" t="s">
        <v>27</v>
      </c>
      <c r="J24" s="18" t="s">
        <v>21</v>
      </c>
      <c r="L24" s="44"/>
    </row>
    <row r="25" spans="2:12" s="1" customFormat="1" ht="18" customHeight="1">
      <c r="B25" s="44"/>
      <c r="E25" s="18" t="s">
        <v>34</v>
      </c>
      <c r="I25" s="146" t="s">
        <v>30</v>
      </c>
      <c r="J25" s="18" t="s">
        <v>21</v>
      </c>
      <c r="L25" s="44"/>
    </row>
    <row r="26" spans="2:12" s="1" customFormat="1" ht="6.95" customHeight="1">
      <c r="B26" s="44"/>
      <c r="I26" s="144"/>
      <c r="L26" s="44"/>
    </row>
    <row r="27" spans="2:12" s="1" customFormat="1" ht="12" customHeight="1">
      <c r="B27" s="44"/>
      <c r="D27" s="142" t="s">
        <v>36</v>
      </c>
      <c r="I27" s="146" t="s">
        <v>27</v>
      </c>
      <c r="J27" s="18" t="s">
        <v>37</v>
      </c>
      <c r="L27" s="44"/>
    </row>
    <row r="28" spans="2:12" s="1" customFormat="1" ht="18" customHeight="1">
      <c r="B28" s="44"/>
      <c r="E28" s="18" t="s">
        <v>38</v>
      </c>
      <c r="I28" s="146" t="s">
        <v>30</v>
      </c>
      <c r="J28" s="18" t="s">
        <v>21</v>
      </c>
      <c r="L28" s="44"/>
    </row>
    <row r="29" spans="2:12" s="1" customFormat="1" ht="6.95" customHeight="1">
      <c r="B29" s="44"/>
      <c r="I29" s="144"/>
      <c r="L29" s="44"/>
    </row>
    <row r="30" spans="2:12" s="1" customFormat="1" ht="12" customHeight="1">
      <c r="B30" s="44"/>
      <c r="D30" s="142" t="s">
        <v>39</v>
      </c>
      <c r="I30" s="144"/>
      <c r="L30" s="44"/>
    </row>
    <row r="31" spans="2:12" s="7" customFormat="1" ht="45" customHeight="1">
      <c r="B31" s="148"/>
      <c r="E31" s="149" t="s">
        <v>40</v>
      </c>
      <c r="F31" s="149"/>
      <c r="G31" s="149"/>
      <c r="H31" s="149"/>
      <c r="I31" s="150"/>
      <c r="L31" s="148"/>
    </row>
    <row r="32" spans="2:12" s="1" customFormat="1" ht="6.95" customHeight="1">
      <c r="B32" s="44"/>
      <c r="I32" s="144"/>
      <c r="L32" s="44"/>
    </row>
    <row r="33" spans="2:12" s="1" customFormat="1" ht="6.95" customHeight="1">
      <c r="B33" s="44"/>
      <c r="D33" s="72"/>
      <c r="E33" s="72"/>
      <c r="F33" s="72"/>
      <c r="G33" s="72"/>
      <c r="H33" s="72"/>
      <c r="I33" s="151"/>
      <c r="J33" s="72"/>
      <c r="K33" s="72"/>
      <c r="L33" s="44"/>
    </row>
    <row r="34" spans="2:12" s="1" customFormat="1" ht="25.4" customHeight="1">
      <c r="B34" s="44"/>
      <c r="D34" s="152" t="s">
        <v>41</v>
      </c>
      <c r="I34" s="144"/>
      <c r="J34" s="153">
        <f>ROUND(J91,2)</f>
        <v>0</v>
      </c>
      <c r="L34" s="44"/>
    </row>
    <row r="35" spans="2:12" s="1" customFormat="1" ht="6.95" customHeight="1">
      <c r="B35" s="44"/>
      <c r="D35" s="72"/>
      <c r="E35" s="72"/>
      <c r="F35" s="72"/>
      <c r="G35" s="72"/>
      <c r="H35" s="72"/>
      <c r="I35" s="151"/>
      <c r="J35" s="72"/>
      <c r="K35" s="72"/>
      <c r="L35" s="44"/>
    </row>
    <row r="36" spans="2:12" s="1" customFormat="1" ht="14.4" customHeight="1">
      <c r="B36" s="44"/>
      <c r="F36" s="154" t="s">
        <v>43</v>
      </c>
      <c r="I36" s="155" t="s">
        <v>42</v>
      </c>
      <c r="J36" s="154" t="s">
        <v>44</v>
      </c>
      <c r="L36" s="44"/>
    </row>
    <row r="37" spans="2:12" s="1" customFormat="1" ht="14.4" customHeight="1">
      <c r="B37" s="44"/>
      <c r="D37" s="142" t="s">
        <v>45</v>
      </c>
      <c r="E37" s="142" t="s">
        <v>46</v>
      </c>
      <c r="F37" s="156">
        <f>ROUND((SUM(BE91:BE124)),2)</f>
        <v>0</v>
      </c>
      <c r="I37" s="157">
        <v>0.21</v>
      </c>
      <c r="J37" s="156">
        <f>ROUND(((SUM(BE91:BE124))*I37),2)</f>
        <v>0</v>
      </c>
      <c r="L37" s="44"/>
    </row>
    <row r="38" spans="2:12" s="1" customFormat="1" ht="14.4" customHeight="1">
      <c r="B38" s="44"/>
      <c r="E38" s="142" t="s">
        <v>47</v>
      </c>
      <c r="F38" s="156">
        <f>ROUND((SUM(BF91:BF124)),2)</f>
        <v>0</v>
      </c>
      <c r="I38" s="157">
        <v>0.15</v>
      </c>
      <c r="J38" s="156">
        <f>ROUND(((SUM(BF91:BF124))*I38),2)</f>
        <v>0</v>
      </c>
      <c r="L38" s="44"/>
    </row>
    <row r="39" spans="2:12" s="1" customFormat="1" ht="14.4" customHeight="1" hidden="1">
      <c r="B39" s="44"/>
      <c r="E39" s="142" t="s">
        <v>48</v>
      </c>
      <c r="F39" s="156">
        <f>ROUND((SUM(BG91:BG124)),2)</f>
        <v>0</v>
      </c>
      <c r="I39" s="157">
        <v>0.21</v>
      </c>
      <c r="J39" s="156">
        <f>0</f>
        <v>0</v>
      </c>
      <c r="L39" s="44"/>
    </row>
    <row r="40" spans="2:12" s="1" customFormat="1" ht="14.4" customHeight="1" hidden="1">
      <c r="B40" s="44"/>
      <c r="E40" s="142" t="s">
        <v>49</v>
      </c>
      <c r="F40" s="156">
        <f>ROUND((SUM(BH91:BH124)),2)</f>
        <v>0</v>
      </c>
      <c r="I40" s="157">
        <v>0.15</v>
      </c>
      <c r="J40" s="156">
        <f>0</f>
        <v>0</v>
      </c>
      <c r="L40" s="44"/>
    </row>
    <row r="41" spans="2:12" s="1" customFormat="1" ht="14.4" customHeight="1" hidden="1">
      <c r="B41" s="44"/>
      <c r="E41" s="142" t="s">
        <v>50</v>
      </c>
      <c r="F41" s="156">
        <f>ROUND((SUM(BI91:BI124)),2)</f>
        <v>0</v>
      </c>
      <c r="I41" s="157">
        <v>0</v>
      </c>
      <c r="J41" s="156">
        <f>0</f>
        <v>0</v>
      </c>
      <c r="L41" s="44"/>
    </row>
    <row r="42" spans="2:12" s="1" customFormat="1" ht="6.95" customHeight="1">
      <c r="B42" s="44"/>
      <c r="I42" s="144"/>
      <c r="L42" s="44"/>
    </row>
    <row r="43" spans="2:12" s="1" customFormat="1" ht="25.4" customHeight="1">
      <c r="B43" s="44"/>
      <c r="C43" s="158"/>
      <c r="D43" s="159" t="s">
        <v>51</v>
      </c>
      <c r="E43" s="160"/>
      <c r="F43" s="160"/>
      <c r="G43" s="161" t="s">
        <v>52</v>
      </c>
      <c r="H43" s="162" t="s">
        <v>53</v>
      </c>
      <c r="I43" s="163"/>
      <c r="J43" s="164">
        <f>SUM(J34:J41)</f>
        <v>0</v>
      </c>
      <c r="K43" s="165"/>
      <c r="L43" s="44"/>
    </row>
    <row r="44" spans="2:12" s="1" customFormat="1" ht="14.4" customHeight="1">
      <c r="B44" s="166"/>
      <c r="C44" s="167"/>
      <c r="D44" s="167"/>
      <c r="E44" s="167"/>
      <c r="F44" s="167"/>
      <c r="G44" s="167"/>
      <c r="H44" s="167"/>
      <c r="I44" s="168"/>
      <c r="J44" s="167"/>
      <c r="K44" s="167"/>
      <c r="L44" s="44"/>
    </row>
    <row r="48" spans="2:12" s="1" customFormat="1" ht="6.95" customHeight="1">
      <c r="B48" s="169"/>
      <c r="C48" s="170"/>
      <c r="D48" s="170"/>
      <c r="E48" s="170"/>
      <c r="F48" s="170"/>
      <c r="G48" s="170"/>
      <c r="H48" s="170"/>
      <c r="I48" s="171"/>
      <c r="J48" s="170"/>
      <c r="K48" s="170"/>
      <c r="L48" s="44"/>
    </row>
    <row r="49" spans="2:12" s="1" customFormat="1" ht="24.95" customHeight="1">
      <c r="B49" s="39"/>
      <c r="C49" s="24" t="s">
        <v>174</v>
      </c>
      <c r="D49" s="40"/>
      <c r="E49" s="40"/>
      <c r="F49" s="40"/>
      <c r="G49" s="40"/>
      <c r="H49" s="40"/>
      <c r="I49" s="144"/>
      <c r="J49" s="40"/>
      <c r="K49" s="40"/>
      <c r="L49" s="44"/>
    </row>
    <row r="50" spans="2:12" s="1" customFormat="1" ht="6.95" customHeight="1">
      <c r="B50" s="39"/>
      <c r="C50" s="40"/>
      <c r="D50" s="40"/>
      <c r="E50" s="40"/>
      <c r="F50" s="40"/>
      <c r="G50" s="40"/>
      <c r="H50" s="40"/>
      <c r="I50" s="144"/>
      <c r="J50" s="40"/>
      <c r="K50" s="40"/>
      <c r="L50" s="44"/>
    </row>
    <row r="51" spans="2:12" s="1" customFormat="1" ht="12" customHeight="1">
      <c r="B51" s="39"/>
      <c r="C51" s="33" t="s">
        <v>16</v>
      </c>
      <c r="D51" s="40"/>
      <c r="E51" s="40"/>
      <c r="F51" s="40"/>
      <c r="G51" s="40"/>
      <c r="H51" s="40"/>
      <c r="I51" s="144"/>
      <c r="J51" s="40"/>
      <c r="K51" s="40"/>
      <c r="L51" s="44"/>
    </row>
    <row r="52" spans="2:12" s="1" customFormat="1" ht="16.5" customHeight="1">
      <c r="B52" s="39"/>
      <c r="C52" s="40"/>
      <c r="D52" s="40"/>
      <c r="E52" s="172" t="str">
        <f>E7</f>
        <v>Vestavba podkroví ZŠ Kmochova</v>
      </c>
      <c r="F52" s="33"/>
      <c r="G52" s="33"/>
      <c r="H52" s="33"/>
      <c r="I52" s="144"/>
      <c r="J52" s="40"/>
      <c r="K52" s="40"/>
      <c r="L52" s="44"/>
    </row>
    <row r="53" spans="2:12" ht="12" customHeight="1">
      <c r="B53" s="22"/>
      <c r="C53" s="33" t="s">
        <v>170</v>
      </c>
      <c r="D53" s="23"/>
      <c r="E53" s="23"/>
      <c r="F53" s="23"/>
      <c r="G53" s="23"/>
      <c r="H53" s="23"/>
      <c r="I53" s="137"/>
      <c r="J53" s="23"/>
      <c r="K53" s="23"/>
      <c r="L53" s="21"/>
    </row>
    <row r="54" spans="2:12" ht="16.5" customHeight="1">
      <c r="B54" s="22"/>
      <c r="C54" s="23"/>
      <c r="D54" s="23"/>
      <c r="E54" s="172" t="s">
        <v>171</v>
      </c>
      <c r="F54" s="23"/>
      <c r="G54" s="23"/>
      <c r="H54" s="23"/>
      <c r="I54" s="137"/>
      <c r="J54" s="23"/>
      <c r="K54" s="23"/>
      <c r="L54" s="21"/>
    </row>
    <row r="55" spans="2:12" ht="12" customHeight="1">
      <c r="B55" s="22"/>
      <c r="C55" s="33" t="s">
        <v>172</v>
      </c>
      <c r="D55" s="23"/>
      <c r="E55" s="23"/>
      <c r="F55" s="23"/>
      <c r="G55" s="23"/>
      <c r="H55" s="23"/>
      <c r="I55" s="137"/>
      <c r="J55" s="23"/>
      <c r="K55" s="23"/>
      <c r="L55" s="21"/>
    </row>
    <row r="56" spans="2:12" s="1" customFormat="1" ht="16.5" customHeight="1">
      <c r="B56" s="39"/>
      <c r="C56" s="40"/>
      <c r="D56" s="40"/>
      <c r="E56" s="33" t="s">
        <v>2534</v>
      </c>
      <c r="F56" s="40"/>
      <c r="G56" s="40"/>
      <c r="H56" s="40"/>
      <c r="I56" s="144"/>
      <c r="J56" s="40"/>
      <c r="K56" s="40"/>
      <c r="L56" s="44"/>
    </row>
    <row r="57" spans="2:12" s="1" customFormat="1" ht="12" customHeight="1">
      <c r="B57" s="39"/>
      <c r="C57" s="33" t="s">
        <v>2535</v>
      </c>
      <c r="D57" s="40"/>
      <c r="E57" s="40"/>
      <c r="F57" s="40"/>
      <c r="G57" s="40"/>
      <c r="H57" s="40"/>
      <c r="I57" s="144"/>
      <c r="J57" s="40"/>
      <c r="K57" s="40"/>
      <c r="L57" s="44"/>
    </row>
    <row r="58" spans="2:12" s="1" customFormat="1" ht="16.5" customHeight="1">
      <c r="B58" s="39"/>
      <c r="C58" s="40"/>
      <c r="D58" s="40"/>
      <c r="E58" s="65" t="str">
        <f>E13</f>
        <v>SO-01.4.1 - Elektroinstalace</v>
      </c>
      <c r="F58" s="40"/>
      <c r="G58" s="40"/>
      <c r="H58" s="40"/>
      <c r="I58" s="144"/>
      <c r="J58" s="40"/>
      <c r="K58" s="40"/>
      <c r="L58" s="44"/>
    </row>
    <row r="59" spans="2:12" s="1" customFormat="1" ht="6.95" customHeight="1">
      <c r="B59" s="39"/>
      <c r="C59" s="40"/>
      <c r="D59" s="40"/>
      <c r="E59" s="40"/>
      <c r="F59" s="40"/>
      <c r="G59" s="40"/>
      <c r="H59" s="40"/>
      <c r="I59" s="144"/>
      <c r="J59" s="40"/>
      <c r="K59" s="40"/>
      <c r="L59" s="44"/>
    </row>
    <row r="60" spans="2:12" s="1" customFormat="1" ht="12" customHeight="1">
      <c r="B60" s="39"/>
      <c r="C60" s="33" t="s">
        <v>22</v>
      </c>
      <c r="D60" s="40"/>
      <c r="E60" s="40"/>
      <c r="F60" s="28" t="str">
        <f>F16</f>
        <v>Kmochova č.p. 943</v>
      </c>
      <c r="G60" s="40"/>
      <c r="H60" s="40"/>
      <c r="I60" s="146" t="s">
        <v>24</v>
      </c>
      <c r="J60" s="68" t="str">
        <f>IF(J16="","",J16)</f>
        <v>8. 11. 2018</v>
      </c>
      <c r="K60" s="40"/>
      <c r="L60" s="44"/>
    </row>
    <row r="61" spans="2:12" s="1" customFormat="1" ht="6.95" customHeight="1">
      <c r="B61" s="39"/>
      <c r="C61" s="40"/>
      <c r="D61" s="40"/>
      <c r="E61" s="40"/>
      <c r="F61" s="40"/>
      <c r="G61" s="40"/>
      <c r="H61" s="40"/>
      <c r="I61" s="144"/>
      <c r="J61" s="40"/>
      <c r="K61" s="40"/>
      <c r="L61" s="44"/>
    </row>
    <row r="62" spans="2:12" s="1" customFormat="1" ht="13.65" customHeight="1">
      <c r="B62" s="39"/>
      <c r="C62" s="33" t="s">
        <v>26</v>
      </c>
      <c r="D62" s="40"/>
      <c r="E62" s="40"/>
      <c r="F62" s="28" t="str">
        <f>E19</f>
        <v>SONET Building s.r.o</v>
      </c>
      <c r="G62" s="40"/>
      <c r="H62" s="40"/>
      <c r="I62" s="146" t="s">
        <v>33</v>
      </c>
      <c r="J62" s="37" t="str">
        <f>E25</f>
        <v>Sodomka Lukáš</v>
      </c>
      <c r="K62" s="40"/>
      <c r="L62" s="44"/>
    </row>
    <row r="63" spans="2:12" s="1" customFormat="1" ht="13.65" customHeight="1">
      <c r="B63" s="39"/>
      <c r="C63" s="33" t="s">
        <v>31</v>
      </c>
      <c r="D63" s="40"/>
      <c r="E63" s="40"/>
      <c r="F63" s="28" t="str">
        <f>IF(E22="","",E22)</f>
        <v>Vyplň údaj</v>
      </c>
      <c r="G63" s="40"/>
      <c r="H63" s="40"/>
      <c r="I63" s="146" t="s">
        <v>36</v>
      </c>
      <c r="J63" s="37" t="str">
        <f>E28</f>
        <v>Toman Martin</v>
      </c>
      <c r="K63" s="40"/>
      <c r="L63" s="44"/>
    </row>
    <row r="64" spans="2:12" s="1" customFormat="1" ht="10.3" customHeight="1">
      <c r="B64" s="39"/>
      <c r="C64" s="40"/>
      <c r="D64" s="40"/>
      <c r="E64" s="40"/>
      <c r="F64" s="40"/>
      <c r="G64" s="40"/>
      <c r="H64" s="40"/>
      <c r="I64" s="144"/>
      <c r="J64" s="40"/>
      <c r="K64" s="40"/>
      <c r="L64" s="44"/>
    </row>
    <row r="65" spans="2:12" s="1" customFormat="1" ht="29.25" customHeight="1">
      <c r="B65" s="39"/>
      <c r="C65" s="173" t="s">
        <v>175</v>
      </c>
      <c r="D65" s="174"/>
      <c r="E65" s="174"/>
      <c r="F65" s="174"/>
      <c r="G65" s="174"/>
      <c r="H65" s="174"/>
      <c r="I65" s="175"/>
      <c r="J65" s="176" t="s">
        <v>176</v>
      </c>
      <c r="K65" s="174"/>
      <c r="L65" s="44"/>
    </row>
    <row r="66" spans="2:12" s="1" customFormat="1" ht="10.3" customHeight="1">
      <c r="B66" s="39"/>
      <c r="C66" s="40"/>
      <c r="D66" s="40"/>
      <c r="E66" s="40"/>
      <c r="F66" s="40"/>
      <c r="G66" s="40"/>
      <c r="H66" s="40"/>
      <c r="I66" s="144"/>
      <c r="J66" s="40"/>
      <c r="K66" s="40"/>
      <c r="L66" s="44"/>
    </row>
    <row r="67" spans="2:47" s="1" customFormat="1" ht="22.8" customHeight="1">
      <c r="B67" s="39"/>
      <c r="C67" s="177" t="s">
        <v>73</v>
      </c>
      <c r="D67" s="40"/>
      <c r="E67" s="40"/>
      <c r="F67" s="40"/>
      <c r="G67" s="40"/>
      <c r="H67" s="40"/>
      <c r="I67" s="144"/>
      <c r="J67" s="98">
        <f>J91</f>
        <v>0</v>
      </c>
      <c r="K67" s="40"/>
      <c r="L67" s="44"/>
      <c r="AU67" s="18" t="s">
        <v>177</v>
      </c>
    </row>
    <row r="68" spans="2:12" s="1" customFormat="1" ht="21.8" customHeight="1">
      <c r="B68" s="39"/>
      <c r="C68" s="40"/>
      <c r="D68" s="40"/>
      <c r="E68" s="40"/>
      <c r="F68" s="40"/>
      <c r="G68" s="40"/>
      <c r="H68" s="40"/>
      <c r="I68" s="144"/>
      <c r="J68" s="40"/>
      <c r="K68" s="40"/>
      <c r="L68" s="44"/>
    </row>
    <row r="69" spans="2:12" s="1" customFormat="1" ht="6.95" customHeight="1">
      <c r="B69" s="58"/>
      <c r="C69" s="59"/>
      <c r="D69" s="59"/>
      <c r="E69" s="59"/>
      <c r="F69" s="59"/>
      <c r="G69" s="59"/>
      <c r="H69" s="59"/>
      <c r="I69" s="168"/>
      <c r="J69" s="59"/>
      <c r="K69" s="59"/>
      <c r="L69" s="44"/>
    </row>
    <row r="73" spans="2:12" s="1" customFormat="1" ht="6.95" customHeight="1">
      <c r="B73" s="60"/>
      <c r="C73" s="61"/>
      <c r="D73" s="61"/>
      <c r="E73" s="61"/>
      <c r="F73" s="61"/>
      <c r="G73" s="61"/>
      <c r="H73" s="61"/>
      <c r="I73" s="171"/>
      <c r="J73" s="61"/>
      <c r="K73" s="61"/>
      <c r="L73" s="44"/>
    </row>
    <row r="74" spans="2:12" s="1" customFormat="1" ht="24.95" customHeight="1">
      <c r="B74" s="39"/>
      <c r="C74" s="24" t="s">
        <v>206</v>
      </c>
      <c r="D74" s="40"/>
      <c r="E74" s="40"/>
      <c r="F74" s="40"/>
      <c r="G74" s="40"/>
      <c r="H74" s="40"/>
      <c r="I74" s="144"/>
      <c r="J74" s="40"/>
      <c r="K74" s="40"/>
      <c r="L74" s="44"/>
    </row>
    <row r="75" spans="2:12" s="1" customFormat="1" ht="6.95" customHeight="1">
      <c r="B75" s="39"/>
      <c r="C75" s="40"/>
      <c r="D75" s="40"/>
      <c r="E75" s="40"/>
      <c r="F75" s="40"/>
      <c r="G75" s="40"/>
      <c r="H75" s="40"/>
      <c r="I75" s="144"/>
      <c r="J75" s="40"/>
      <c r="K75" s="40"/>
      <c r="L75" s="44"/>
    </row>
    <row r="76" spans="2:12" s="1" customFormat="1" ht="12" customHeight="1">
      <c r="B76" s="39"/>
      <c r="C76" s="33" t="s">
        <v>16</v>
      </c>
      <c r="D76" s="40"/>
      <c r="E76" s="40"/>
      <c r="F76" s="40"/>
      <c r="G76" s="40"/>
      <c r="H76" s="40"/>
      <c r="I76" s="144"/>
      <c r="J76" s="40"/>
      <c r="K76" s="40"/>
      <c r="L76" s="44"/>
    </row>
    <row r="77" spans="2:12" s="1" customFormat="1" ht="16.5" customHeight="1">
      <c r="B77" s="39"/>
      <c r="C77" s="40"/>
      <c r="D77" s="40"/>
      <c r="E77" s="172" t="str">
        <f>E7</f>
        <v>Vestavba podkroví ZŠ Kmochova</v>
      </c>
      <c r="F77" s="33"/>
      <c r="G77" s="33"/>
      <c r="H77" s="33"/>
      <c r="I77" s="144"/>
      <c r="J77" s="40"/>
      <c r="K77" s="40"/>
      <c r="L77" s="44"/>
    </row>
    <row r="78" spans="2:12" ht="12" customHeight="1">
      <c r="B78" s="22"/>
      <c r="C78" s="33" t="s">
        <v>170</v>
      </c>
      <c r="D78" s="23"/>
      <c r="E78" s="23"/>
      <c r="F78" s="23"/>
      <c r="G78" s="23"/>
      <c r="H78" s="23"/>
      <c r="I78" s="137"/>
      <c r="J78" s="23"/>
      <c r="K78" s="23"/>
      <c r="L78" s="21"/>
    </row>
    <row r="79" spans="2:12" ht="16.5" customHeight="1">
      <c r="B79" s="22"/>
      <c r="C79" s="23"/>
      <c r="D79" s="23"/>
      <c r="E79" s="172" t="s">
        <v>171</v>
      </c>
      <c r="F79" s="23"/>
      <c r="G79" s="23"/>
      <c r="H79" s="23"/>
      <c r="I79" s="137"/>
      <c r="J79" s="23"/>
      <c r="K79" s="23"/>
      <c r="L79" s="21"/>
    </row>
    <row r="80" spans="2:12" ht="12" customHeight="1">
      <c r="B80" s="22"/>
      <c r="C80" s="33" t="s">
        <v>172</v>
      </c>
      <c r="D80" s="23"/>
      <c r="E80" s="23"/>
      <c r="F80" s="23"/>
      <c r="G80" s="23"/>
      <c r="H80" s="23"/>
      <c r="I80" s="137"/>
      <c r="J80" s="23"/>
      <c r="K80" s="23"/>
      <c r="L80" s="21"/>
    </row>
    <row r="81" spans="2:12" s="1" customFormat="1" ht="16.5" customHeight="1">
      <c r="B81" s="39"/>
      <c r="C81" s="40"/>
      <c r="D81" s="40"/>
      <c r="E81" s="33" t="s">
        <v>2534</v>
      </c>
      <c r="F81" s="40"/>
      <c r="G81" s="40"/>
      <c r="H81" s="40"/>
      <c r="I81" s="144"/>
      <c r="J81" s="40"/>
      <c r="K81" s="40"/>
      <c r="L81" s="44"/>
    </row>
    <row r="82" spans="2:12" s="1" customFormat="1" ht="12" customHeight="1">
      <c r="B82" s="39"/>
      <c r="C82" s="33" t="s">
        <v>2535</v>
      </c>
      <c r="D82" s="40"/>
      <c r="E82" s="40"/>
      <c r="F82" s="40"/>
      <c r="G82" s="40"/>
      <c r="H82" s="40"/>
      <c r="I82" s="144"/>
      <c r="J82" s="40"/>
      <c r="K82" s="40"/>
      <c r="L82" s="44"/>
    </row>
    <row r="83" spans="2:12" s="1" customFormat="1" ht="16.5" customHeight="1">
      <c r="B83" s="39"/>
      <c r="C83" s="40"/>
      <c r="D83" s="40"/>
      <c r="E83" s="65" t="str">
        <f>E13</f>
        <v>SO-01.4.1 - Elektroinstalace</v>
      </c>
      <c r="F83" s="40"/>
      <c r="G83" s="40"/>
      <c r="H83" s="40"/>
      <c r="I83" s="144"/>
      <c r="J83" s="40"/>
      <c r="K83" s="40"/>
      <c r="L83" s="44"/>
    </row>
    <row r="84" spans="2:12" s="1" customFormat="1" ht="6.95" customHeight="1">
      <c r="B84" s="39"/>
      <c r="C84" s="40"/>
      <c r="D84" s="40"/>
      <c r="E84" s="40"/>
      <c r="F84" s="40"/>
      <c r="G84" s="40"/>
      <c r="H84" s="40"/>
      <c r="I84" s="144"/>
      <c r="J84" s="40"/>
      <c r="K84" s="40"/>
      <c r="L84" s="44"/>
    </row>
    <row r="85" spans="2:12" s="1" customFormat="1" ht="12" customHeight="1">
      <c r="B85" s="39"/>
      <c r="C85" s="33" t="s">
        <v>22</v>
      </c>
      <c r="D85" s="40"/>
      <c r="E85" s="40"/>
      <c r="F85" s="28" t="str">
        <f>F16</f>
        <v>Kmochova č.p. 943</v>
      </c>
      <c r="G85" s="40"/>
      <c r="H85" s="40"/>
      <c r="I85" s="146" t="s">
        <v>24</v>
      </c>
      <c r="J85" s="68" t="str">
        <f>IF(J16="","",J16)</f>
        <v>8. 11. 2018</v>
      </c>
      <c r="K85" s="40"/>
      <c r="L85" s="44"/>
    </row>
    <row r="86" spans="2:12" s="1" customFormat="1" ht="6.95" customHeight="1">
      <c r="B86" s="39"/>
      <c r="C86" s="40"/>
      <c r="D86" s="40"/>
      <c r="E86" s="40"/>
      <c r="F86" s="40"/>
      <c r="G86" s="40"/>
      <c r="H86" s="40"/>
      <c r="I86" s="144"/>
      <c r="J86" s="40"/>
      <c r="K86" s="40"/>
      <c r="L86" s="44"/>
    </row>
    <row r="87" spans="2:12" s="1" customFormat="1" ht="13.65" customHeight="1">
      <c r="B87" s="39"/>
      <c r="C87" s="33" t="s">
        <v>26</v>
      </c>
      <c r="D87" s="40"/>
      <c r="E87" s="40"/>
      <c r="F87" s="28" t="str">
        <f>E19</f>
        <v>SONET Building s.r.o</v>
      </c>
      <c r="G87" s="40"/>
      <c r="H87" s="40"/>
      <c r="I87" s="146" t="s">
        <v>33</v>
      </c>
      <c r="J87" s="37" t="str">
        <f>E25</f>
        <v>Sodomka Lukáš</v>
      </c>
      <c r="K87" s="40"/>
      <c r="L87" s="44"/>
    </row>
    <row r="88" spans="2:12" s="1" customFormat="1" ht="13.65" customHeight="1">
      <c r="B88" s="39"/>
      <c r="C88" s="33" t="s">
        <v>31</v>
      </c>
      <c r="D88" s="40"/>
      <c r="E88" s="40"/>
      <c r="F88" s="28" t="str">
        <f>IF(E22="","",E22)</f>
        <v>Vyplň údaj</v>
      </c>
      <c r="G88" s="40"/>
      <c r="H88" s="40"/>
      <c r="I88" s="146" t="s">
        <v>36</v>
      </c>
      <c r="J88" s="37" t="str">
        <f>E28</f>
        <v>Toman Martin</v>
      </c>
      <c r="K88" s="40"/>
      <c r="L88" s="44"/>
    </row>
    <row r="89" spans="2:12" s="1" customFormat="1" ht="10.3" customHeight="1">
      <c r="B89" s="39"/>
      <c r="C89" s="40"/>
      <c r="D89" s="40"/>
      <c r="E89" s="40"/>
      <c r="F89" s="40"/>
      <c r="G89" s="40"/>
      <c r="H89" s="40"/>
      <c r="I89" s="144"/>
      <c r="J89" s="40"/>
      <c r="K89" s="40"/>
      <c r="L89" s="44"/>
    </row>
    <row r="90" spans="2:20" s="10" customFormat="1" ht="29.25" customHeight="1">
      <c r="B90" s="191"/>
      <c r="C90" s="192" t="s">
        <v>207</v>
      </c>
      <c r="D90" s="193" t="s">
        <v>60</v>
      </c>
      <c r="E90" s="193" t="s">
        <v>56</v>
      </c>
      <c r="F90" s="193" t="s">
        <v>57</v>
      </c>
      <c r="G90" s="193" t="s">
        <v>208</v>
      </c>
      <c r="H90" s="193" t="s">
        <v>209</v>
      </c>
      <c r="I90" s="194" t="s">
        <v>210</v>
      </c>
      <c r="J90" s="193" t="s">
        <v>176</v>
      </c>
      <c r="K90" s="195" t="s">
        <v>211</v>
      </c>
      <c r="L90" s="196"/>
      <c r="M90" s="88" t="s">
        <v>21</v>
      </c>
      <c r="N90" s="89" t="s">
        <v>45</v>
      </c>
      <c r="O90" s="89" t="s">
        <v>212</v>
      </c>
      <c r="P90" s="89" t="s">
        <v>213</v>
      </c>
      <c r="Q90" s="89" t="s">
        <v>214</v>
      </c>
      <c r="R90" s="89" t="s">
        <v>215</v>
      </c>
      <c r="S90" s="89" t="s">
        <v>216</v>
      </c>
      <c r="T90" s="90" t="s">
        <v>217</v>
      </c>
    </row>
    <row r="91" spans="2:63" s="1" customFormat="1" ht="22.8" customHeight="1">
      <c r="B91" s="39"/>
      <c r="C91" s="95" t="s">
        <v>218</v>
      </c>
      <c r="D91" s="40"/>
      <c r="E91" s="40"/>
      <c r="F91" s="40"/>
      <c r="G91" s="40"/>
      <c r="H91" s="40"/>
      <c r="I91" s="144"/>
      <c r="J91" s="197">
        <f>BK91</f>
        <v>0</v>
      </c>
      <c r="K91" s="40"/>
      <c r="L91" s="44"/>
      <c r="M91" s="91"/>
      <c r="N91" s="92"/>
      <c r="O91" s="92"/>
      <c r="P91" s="198">
        <f>SUM(P92:P124)</f>
        <v>0</v>
      </c>
      <c r="Q91" s="92"/>
      <c r="R91" s="198">
        <f>SUM(R92:R124)</f>
        <v>0</v>
      </c>
      <c r="S91" s="92"/>
      <c r="T91" s="199">
        <f>SUM(T92:T124)</f>
        <v>0</v>
      </c>
      <c r="AT91" s="18" t="s">
        <v>74</v>
      </c>
      <c r="AU91" s="18" t="s">
        <v>177</v>
      </c>
      <c r="BK91" s="200">
        <f>SUM(BK92:BK124)</f>
        <v>0</v>
      </c>
    </row>
    <row r="92" spans="2:65" s="1" customFormat="1" ht="16.5" customHeight="1">
      <c r="B92" s="39"/>
      <c r="C92" s="217" t="s">
        <v>82</v>
      </c>
      <c r="D92" s="217" t="s">
        <v>223</v>
      </c>
      <c r="E92" s="218" t="s">
        <v>2537</v>
      </c>
      <c r="F92" s="219" t="s">
        <v>2538</v>
      </c>
      <c r="G92" s="220" t="s">
        <v>1266</v>
      </c>
      <c r="H92" s="221">
        <v>30</v>
      </c>
      <c r="I92" s="222"/>
      <c r="J92" s="223">
        <f>ROUND(I92*H92,2)</f>
        <v>0</v>
      </c>
      <c r="K92" s="219" t="s">
        <v>365</v>
      </c>
      <c r="L92" s="44"/>
      <c r="M92" s="224" t="s">
        <v>21</v>
      </c>
      <c r="N92" s="225" t="s">
        <v>46</v>
      </c>
      <c r="O92" s="80"/>
      <c r="P92" s="226">
        <f>O92*H92</f>
        <v>0</v>
      </c>
      <c r="Q92" s="226">
        <v>0</v>
      </c>
      <c r="R92" s="226">
        <f>Q92*H92</f>
        <v>0</v>
      </c>
      <c r="S92" s="226">
        <v>0</v>
      </c>
      <c r="T92" s="227">
        <f>S92*H92</f>
        <v>0</v>
      </c>
      <c r="AR92" s="18" t="s">
        <v>228</v>
      </c>
      <c r="AT92" s="18" t="s">
        <v>223</v>
      </c>
      <c r="AU92" s="18" t="s">
        <v>75</v>
      </c>
      <c r="AY92" s="18" t="s">
        <v>221</v>
      </c>
      <c r="BE92" s="228">
        <f>IF(N92="základní",J92,0)</f>
        <v>0</v>
      </c>
      <c r="BF92" s="228">
        <f>IF(N92="snížená",J92,0)</f>
        <v>0</v>
      </c>
      <c r="BG92" s="228">
        <f>IF(N92="zákl. přenesená",J92,0)</f>
        <v>0</v>
      </c>
      <c r="BH92" s="228">
        <f>IF(N92="sníž. přenesená",J92,0)</f>
        <v>0</v>
      </c>
      <c r="BI92" s="228">
        <f>IF(N92="nulová",J92,0)</f>
        <v>0</v>
      </c>
      <c r="BJ92" s="18" t="s">
        <v>82</v>
      </c>
      <c r="BK92" s="228">
        <f>ROUND(I92*H92,2)</f>
        <v>0</v>
      </c>
      <c r="BL92" s="18" t="s">
        <v>228</v>
      </c>
      <c r="BM92" s="18" t="s">
        <v>84</v>
      </c>
    </row>
    <row r="93" spans="2:65" s="1" customFormat="1" ht="16.5" customHeight="1">
      <c r="B93" s="39"/>
      <c r="C93" s="217" t="s">
        <v>84</v>
      </c>
      <c r="D93" s="217" t="s">
        <v>223</v>
      </c>
      <c r="E93" s="218" t="s">
        <v>2539</v>
      </c>
      <c r="F93" s="219" t="s">
        <v>2540</v>
      </c>
      <c r="G93" s="220" t="s">
        <v>1266</v>
      </c>
      <c r="H93" s="221">
        <v>60</v>
      </c>
      <c r="I93" s="222"/>
      <c r="J93" s="223">
        <f>ROUND(I93*H93,2)</f>
        <v>0</v>
      </c>
      <c r="K93" s="219" t="s">
        <v>365</v>
      </c>
      <c r="L93" s="44"/>
      <c r="M93" s="224" t="s">
        <v>21</v>
      </c>
      <c r="N93" s="225" t="s">
        <v>46</v>
      </c>
      <c r="O93" s="80"/>
      <c r="P93" s="226">
        <f>O93*H93</f>
        <v>0</v>
      </c>
      <c r="Q93" s="226">
        <v>0</v>
      </c>
      <c r="R93" s="226">
        <f>Q93*H93</f>
        <v>0</v>
      </c>
      <c r="S93" s="226">
        <v>0</v>
      </c>
      <c r="T93" s="227">
        <f>S93*H93</f>
        <v>0</v>
      </c>
      <c r="AR93" s="18" t="s">
        <v>228</v>
      </c>
      <c r="AT93" s="18" t="s">
        <v>223</v>
      </c>
      <c r="AU93" s="18" t="s">
        <v>75</v>
      </c>
      <c r="AY93" s="18" t="s">
        <v>221</v>
      </c>
      <c r="BE93" s="228">
        <f>IF(N93="základní",J93,0)</f>
        <v>0</v>
      </c>
      <c r="BF93" s="228">
        <f>IF(N93="snížená",J93,0)</f>
        <v>0</v>
      </c>
      <c r="BG93" s="228">
        <f>IF(N93="zákl. přenesená",J93,0)</f>
        <v>0</v>
      </c>
      <c r="BH93" s="228">
        <f>IF(N93="sníž. přenesená",J93,0)</f>
        <v>0</v>
      </c>
      <c r="BI93" s="228">
        <f>IF(N93="nulová",J93,0)</f>
        <v>0</v>
      </c>
      <c r="BJ93" s="18" t="s">
        <v>82</v>
      </c>
      <c r="BK93" s="228">
        <f>ROUND(I93*H93,2)</f>
        <v>0</v>
      </c>
      <c r="BL93" s="18" t="s">
        <v>228</v>
      </c>
      <c r="BM93" s="18" t="s">
        <v>228</v>
      </c>
    </row>
    <row r="94" spans="2:65" s="1" customFormat="1" ht="16.5" customHeight="1">
      <c r="B94" s="39"/>
      <c r="C94" s="217" t="s">
        <v>101</v>
      </c>
      <c r="D94" s="217" t="s">
        <v>223</v>
      </c>
      <c r="E94" s="218" t="s">
        <v>2541</v>
      </c>
      <c r="F94" s="219" t="s">
        <v>2542</v>
      </c>
      <c r="G94" s="220" t="s">
        <v>1266</v>
      </c>
      <c r="H94" s="221">
        <v>150</v>
      </c>
      <c r="I94" s="222"/>
      <c r="J94" s="223">
        <f>ROUND(I94*H94,2)</f>
        <v>0</v>
      </c>
      <c r="K94" s="219" t="s">
        <v>365</v>
      </c>
      <c r="L94" s="44"/>
      <c r="M94" s="224" t="s">
        <v>21</v>
      </c>
      <c r="N94" s="225" t="s">
        <v>46</v>
      </c>
      <c r="O94" s="80"/>
      <c r="P94" s="226">
        <f>O94*H94</f>
        <v>0</v>
      </c>
      <c r="Q94" s="226">
        <v>0</v>
      </c>
      <c r="R94" s="226">
        <f>Q94*H94</f>
        <v>0</v>
      </c>
      <c r="S94" s="226">
        <v>0</v>
      </c>
      <c r="T94" s="227">
        <f>S94*H94</f>
        <v>0</v>
      </c>
      <c r="AR94" s="18" t="s">
        <v>228</v>
      </c>
      <c r="AT94" s="18" t="s">
        <v>223</v>
      </c>
      <c r="AU94" s="18" t="s">
        <v>75</v>
      </c>
      <c r="AY94" s="18" t="s">
        <v>221</v>
      </c>
      <c r="BE94" s="228">
        <f>IF(N94="základní",J94,0)</f>
        <v>0</v>
      </c>
      <c r="BF94" s="228">
        <f>IF(N94="snížená",J94,0)</f>
        <v>0</v>
      </c>
      <c r="BG94" s="228">
        <f>IF(N94="zákl. přenesená",J94,0)</f>
        <v>0</v>
      </c>
      <c r="BH94" s="228">
        <f>IF(N94="sníž. přenesená",J94,0)</f>
        <v>0</v>
      </c>
      <c r="BI94" s="228">
        <f>IF(N94="nulová",J94,0)</f>
        <v>0</v>
      </c>
      <c r="BJ94" s="18" t="s">
        <v>82</v>
      </c>
      <c r="BK94" s="228">
        <f>ROUND(I94*H94,2)</f>
        <v>0</v>
      </c>
      <c r="BL94" s="18" t="s">
        <v>228</v>
      </c>
      <c r="BM94" s="18" t="s">
        <v>271</v>
      </c>
    </row>
    <row r="95" spans="2:65" s="1" customFormat="1" ht="16.5" customHeight="1">
      <c r="B95" s="39"/>
      <c r="C95" s="217" t="s">
        <v>228</v>
      </c>
      <c r="D95" s="217" t="s">
        <v>223</v>
      </c>
      <c r="E95" s="218" t="s">
        <v>2543</v>
      </c>
      <c r="F95" s="219" t="s">
        <v>2544</v>
      </c>
      <c r="G95" s="220" t="s">
        <v>1266</v>
      </c>
      <c r="H95" s="221">
        <v>5</v>
      </c>
      <c r="I95" s="222"/>
      <c r="J95" s="223">
        <f>ROUND(I95*H95,2)</f>
        <v>0</v>
      </c>
      <c r="K95" s="219" t="s">
        <v>365</v>
      </c>
      <c r="L95" s="44"/>
      <c r="M95" s="224" t="s">
        <v>21</v>
      </c>
      <c r="N95" s="225" t="s">
        <v>46</v>
      </c>
      <c r="O95" s="80"/>
      <c r="P95" s="226">
        <f>O95*H95</f>
        <v>0</v>
      </c>
      <c r="Q95" s="226">
        <v>0</v>
      </c>
      <c r="R95" s="226">
        <f>Q95*H95</f>
        <v>0</v>
      </c>
      <c r="S95" s="226">
        <v>0</v>
      </c>
      <c r="T95" s="227">
        <f>S95*H95</f>
        <v>0</v>
      </c>
      <c r="AR95" s="18" t="s">
        <v>228</v>
      </c>
      <c r="AT95" s="18" t="s">
        <v>223</v>
      </c>
      <c r="AU95" s="18" t="s">
        <v>75</v>
      </c>
      <c r="AY95" s="18" t="s">
        <v>221</v>
      </c>
      <c r="BE95" s="228">
        <f>IF(N95="základní",J95,0)</f>
        <v>0</v>
      </c>
      <c r="BF95" s="228">
        <f>IF(N95="snížená",J95,0)</f>
        <v>0</v>
      </c>
      <c r="BG95" s="228">
        <f>IF(N95="zákl. přenesená",J95,0)</f>
        <v>0</v>
      </c>
      <c r="BH95" s="228">
        <f>IF(N95="sníž. přenesená",J95,0)</f>
        <v>0</v>
      </c>
      <c r="BI95" s="228">
        <f>IF(N95="nulová",J95,0)</f>
        <v>0</v>
      </c>
      <c r="BJ95" s="18" t="s">
        <v>82</v>
      </c>
      <c r="BK95" s="228">
        <f>ROUND(I95*H95,2)</f>
        <v>0</v>
      </c>
      <c r="BL95" s="18" t="s">
        <v>228</v>
      </c>
      <c r="BM95" s="18" t="s">
        <v>282</v>
      </c>
    </row>
    <row r="96" spans="2:65" s="1" customFormat="1" ht="16.5" customHeight="1">
      <c r="B96" s="39"/>
      <c r="C96" s="217" t="s">
        <v>267</v>
      </c>
      <c r="D96" s="217" t="s">
        <v>223</v>
      </c>
      <c r="E96" s="218" t="s">
        <v>2545</v>
      </c>
      <c r="F96" s="219" t="s">
        <v>2546</v>
      </c>
      <c r="G96" s="220" t="s">
        <v>1266</v>
      </c>
      <c r="H96" s="221">
        <v>10</v>
      </c>
      <c r="I96" s="222"/>
      <c r="J96" s="223">
        <f>ROUND(I96*H96,2)</f>
        <v>0</v>
      </c>
      <c r="K96" s="219" t="s">
        <v>365</v>
      </c>
      <c r="L96" s="44"/>
      <c r="M96" s="224" t="s">
        <v>21</v>
      </c>
      <c r="N96" s="225" t="s">
        <v>46</v>
      </c>
      <c r="O96" s="80"/>
      <c r="P96" s="226">
        <f>O96*H96</f>
        <v>0</v>
      </c>
      <c r="Q96" s="226">
        <v>0</v>
      </c>
      <c r="R96" s="226">
        <f>Q96*H96</f>
        <v>0</v>
      </c>
      <c r="S96" s="226">
        <v>0</v>
      </c>
      <c r="T96" s="227">
        <f>S96*H96</f>
        <v>0</v>
      </c>
      <c r="AR96" s="18" t="s">
        <v>228</v>
      </c>
      <c r="AT96" s="18" t="s">
        <v>223</v>
      </c>
      <c r="AU96" s="18" t="s">
        <v>75</v>
      </c>
      <c r="AY96" s="18" t="s">
        <v>221</v>
      </c>
      <c r="BE96" s="228">
        <f>IF(N96="základní",J96,0)</f>
        <v>0</v>
      </c>
      <c r="BF96" s="228">
        <f>IF(N96="snížená",J96,0)</f>
        <v>0</v>
      </c>
      <c r="BG96" s="228">
        <f>IF(N96="zákl. přenesená",J96,0)</f>
        <v>0</v>
      </c>
      <c r="BH96" s="228">
        <f>IF(N96="sníž. přenesená",J96,0)</f>
        <v>0</v>
      </c>
      <c r="BI96" s="228">
        <f>IF(N96="nulová",J96,0)</f>
        <v>0</v>
      </c>
      <c r="BJ96" s="18" t="s">
        <v>82</v>
      </c>
      <c r="BK96" s="228">
        <f>ROUND(I96*H96,2)</f>
        <v>0</v>
      </c>
      <c r="BL96" s="18" t="s">
        <v>228</v>
      </c>
      <c r="BM96" s="18" t="s">
        <v>292</v>
      </c>
    </row>
    <row r="97" spans="2:65" s="1" customFormat="1" ht="16.5" customHeight="1">
      <c r="B97" s="39"/>
      <c r="C97" s="217" t="s">
        <v>271</v>
      </c>
      <c r="D97" s="217" t="s">
        <v>223</v>
      </c>
      <c r="E97" s="218" t="s">
        <v>2547</v>
      </c>
      <c r="F97" s="219" t="s">
        <v>2548</v>
      </c>
      <c r="G97" s="220" t="s">
        <v>1266</v>
      </c>
      <c r="H97" s="221">
        <v>10</v>
      </c>
      <c r="I97" s="222"/>
      <c r="J97" s="223">
        <f>ROUND(I97*H97,2)</f>
        <v>0</v>
      </c>
      <c r="K97" s="219" t="s">
        <v>365</v>
      </c>
      <c r="L97" s="44"/>
      <c r="M97" s="224" t="s">
        <v>21</v>
      </c>
      <c r="N97" s="225" t="s">
        <v>46</v>
      </c>
      <c r="O97" s="80"/>
      <c r="P97" s="226">
        <f>O97*H97</f>
        <v>0</v>
      </c>
      <c r="Q97" s="226">
        <v>0</v>
      </c>
      <c r="R97" s="226">
        <f>Q97*H97</f>
        <v>0</v>
      </c>
      <c r="S97" s="226">
        <v>0</v>
      </c>
      <c r="T97" s="227">
        <f>S97*H97</f>
        <v>0</v>
      </c>
      <c r="AR97" s="18" t="s">
        <v>228</v>
      </c>
      <c r="AT97" s="18" t="s">
        <v>223</v>
      </c>
      <c r="AU97" s="18" t="s">
        <v>75</v>
      </c>
      <c r="AY97" s="18" t="s">
        <v>221</v>
      </c>
      <c r="BE97" s="228">
        <f>IF(N97="základní",J97,0)</f>
        <v>0</v>
      </c>
      <c r="BF97" s="228">
        <f>IF(N97="snížená",J97,0)</f>
        <v>0</v>
      </c>
      <c r="BG97" s="228">
        <f>IF(N97="zákl. přenesená",J97,0)</f>
        <v>0</v>
      </c>
      <c r="BH97" s="228">
        <f>IF(N97="sníž. přenesená",J97,0)</f>
        <v>0</v>
      </c>
      <c r="BI97" s="228">
        <f>IF(N97="nulová",J97,0)</f>
        <v>0</v>
      </c>
      <c r="BJ97" s="18" t="s">
        <v>82</v>
      </c>
      <c r="BK97" s="228">
        <f>ROUND(I97*H97,2)</f>
        <v>0</v>
      </c>
      <c r="BL97" s="18" t="s">
        <v>228</v>
      </c>
      <c r="BM97" s="18" t="s">
        <v>305</v>
      </c>
    </row>
    <row r="98" spans="2:65" s="1" customFormat="1" ht="16.5" customHeight="1">
      <c r="B98" s="39"/>
      <c r="C98" s="217" t="s">
        <v>276</v>
      </c>
      <c r="D98" s="217" t="s">
        <v>223</v>
      </c>
      <c r="E98" s="218" t="s">
        <v>2549</v>
      </c>
      <c r="F98" s="219" t="s">
        <v>2550</v>
      </c>
      <c r="G98" s="220" t="s">
        <v>1266</v>
      </c>
      <c r="H98" s="221">
        <v>4</v>
      </c>
      <c r="I98" s="222"/>
      <c r="J98" s="223">
        <f>ROUND(I98*H98,2)</f>
        <v>0</v>
      </c>
      <c r="K98" s="219" t="s">
        <v>365</v>
      </c>
      <c r="L98" s="44"/>
      <c r="M98" s="224" t="s">
        <v>21</v>
      </c>
      <c r="N98" s="225" t="s">
        <v>46</v>
      </c>
      <c r="O98" s="80"/>
      <c r="P98" s="226">
        <f>O98*H98</f>
        <v>0</v>
      </c>
      <c r="Q98" s="226">
        <v>0</v>
      </c>
      <c r="R98" s="226">
        <f>Q98*H98</f>
        <v>0</v>
      </c>
      <c r="S98" s="226">
        <v>0</v>
      </c>
      <c r="T98" s="227">
        <f>S98*H98</f>
        <v>0</v>
      </c>
      <c r="AR98" s="18" t="s">
        <v>228</v>
      </c>
      <c r="AT98" s="18" t="s">
        <v>223</v>
      </c>
      <c r="AU98" s="18" t="s">
        <v>75</v>
      </c>
      <c r="AY98" s="18" t="s">
        <v>221</v>
      </c>
      <c r="BE98" s="228">
        <f>IF(N98="základní",J98,0)</f>
        <v>0</v>
      </c>
      <c r="BF98" s="228">
        <f>IF(N98="snížená",J98,0)</f>
        <v>0</v>
      </c>
      <c r="BG98" s="228">
        <f>IF(N98="zákl. přenesená",J98,0)</f>
        <v>0</v>
      </c>
      <c r="BH98" s="228">
        <f>IF(N98="sníž. přenesená",J98,0)</f>
        <v>0</v>
      </c>
      <c r="BI98" s="228">
        <f>IF(N98="nulová",J98,0)</f>
        <v>0</v>
      </c>
      <c r="BJ98" s="18" t="s">
        <v>82</v>
      </c>
      <c r="BK98" s="228">
        <f>ROUND(I98*H98,2)</f>
        <v>0</v>
      </c>
      <c r="BL98" s="18" t="s">
        <v>228</v>
      </c>
      <c r="BM98" s="18" t="s">
        <v>333</v>
      </c>
    </row>
    <row r="99" spans="2:65" s="1" customFormat="1" ht="16.5" customHeight="1">
      <c r="B99" s="39"/>
      <c r="C99" s="217" t="s">
        <v>282</v>
      </c>
      <c r="D99" s="217" t="s">
        <v>223</v>
      </c>
      <c r="E99" s="218" t="s">
        <v>2551</v>
      </c>
      <c r="F99" s="219" t="s">
        <v>2552</v>
      </c>
      <c r="G99" s="220" t="s">
        <v>1266</v>
      </c>
      <c r="H99" s="221">
        <v>4</v>
      </c>
      <c r="I99" s="222"/>
      <c r="J99" s="223">
        <f>ROUND(I99*H99,2)</f>
        <v>0</v>
      </c>
      <c r="K99" s="219" t="s">
        <v>365</v>
      </c>
      <c r="L99" s="44"/>
      <c r="M99" s="224" t="s">
        <v>21</v>
      </c>
      <c r="N99" s="225" t="s">
        <v>46</v>
      </c>
      <c r="O99" s="80"/>
      <c r="P99" s="226">
        <f>O99*H99</f>
        <v>0</v>
      </c>
      <c r="Q99" s="226">
        <v>0</v>
      </c>
      <c r="R99" s="226">
        <f>Q99*H99</f>
        <v>0</v>
      </c>
      <c r="S99" s="226">
        <v>0</v>
      </c>
      <c r="T99" s="227">
        <f>S99*H99</f>
        <v>0</v>
      </c>
      <c r="AR99" s="18" t="s">
        <v>228</v>
      </c>
      <c r="AT99" s="18" t="s">
        <v>223</v>
      </c>
      <c r="AU99" s="18" t="s">
        <v>75</v>
      </c>
      <c r="AY99" s="18" t="s">
        <v>221</v>
      </c>
      <c r="BE99" s="228">
        <f>IF(N99="základní",J99,0)</f>
        <v>0</v>
      </c>
      <c r="BF99" s="228">
        <f>IF(N99="snížená",J99,0)</f>
        <v>0</v>
      </c>
      <c r="BG99" s="228">
        <f>IF(N99="zákl. přenesená",J99,0)</f>
        <v>0</v>
      </c>
      <c r="BH99" s="228">
        <f>IF(N99="sníž. přenesená",J99,0)</f>
        <v>0</v>
      </c>
      <c r="BI99" s="228">
        <f>IF(N99="nulová",J99,0)</f>
        <v>0</v>
      </c>
      <c r="BJ99" s="18" t="s">
        <v>82</v>
      </c>
      <c r="BK99" s="228">
        <f>ROUND(I99*H99,2)</f>
        <v>0</v>
      </c>
      <c r="BL99" s="18" t="s">
        <v>228</v>
      </c>
      <c r="BM99" s="18" t="s">
        <v>350</v>
      </c>
    </row>
    <row r="100" spans="2:65" s="1" customFormat="1" ht="16.5" customHeight="1">
      <c r="B100" s="39"/>
      <c r="C100" s="217" t="s">
        <v>287</v>
      </c>
      <c r="D100" s="217" t="s">
        <v>223</v>
      </c>
      <c r="E100" s="218" t="s">
        <v>2553</v>
      </c>
      <c r="F100" s="219" t="s">
        <v>2554</v>
      </c>
      <c r="G100" s="220" t="s">
        <v>1266</v>
      </c>
      <c r="H100" s="221">
        <v>1</v>
      </c>
      <c r="I100" s="222"/>
      <c r="J100" s="223">
        <f>ROUND(I100*H100,2)</f>
        <v>0</v>
      </c>
      <c r="K100" s="219" t="s">
        <v>365</v>
      </c>
      <c r="L100" s="44"/>
      <c r="M100" s="224" t="s">
        <v>21</v>
      </c>
      <c r="N100" s="225" t="s">
        <v>46</v>
      </c>
      <c r="O100" s="80"/>
      <c r="P100" s="226">
        <f>O100*H100</f>
        <v>0</v>
      </c>
      <c r="Q100" s="226">
        <v>0</v>
      </c>
      <c r="R100" s="226">
        <f>Q100*H100</f>
        <v>0</v>
      </c>
      <c r="S100" s="226">
        <v>0</v>
      </c>
      <c r="T100" s="227">
        <f>S100*H100</f>
        <v>0</v>
      </c>
      <c r="AR100" s="18" t="s">
        <v>228</v>
      </c>
      <c r="AT100" s="18" t="s">
        <v>223</v>
      </c>
      <c r="AU100" s="18" t="s">
        <v>75</v>
      </c>
      <c r="AY100" s="18" t="s">
        <v>221</v>
      </c>
      <c r="BE100" s="228">
        <f>IF(N100="základní",J100,0)</f>
        <v>0</v>
      </c>
      <c r="BF100" s="228">
        <f>IF(N100="snížená",J100,0)</f>
        <v>0</v>
      </c>
      <c r="BG100" s="228">
        <f>IF(N100="zákl. přenesená",J100,0)</f>
        <v>0</v>
      </c>
      <c r="BH100" s="228">
        <f>IF(N100="sníž. přenesená",J100,0)</f>
        <v>0</v>
      </c>
      <c r="BI100" s="228">
        <f>IF(N100="nulová",J100,0)</f>
        <v>0</v>
      </c>
      <c r="BJ100" s="18" t="s">
        <v>82</v>
      </c>
      <c r="BK100" s="228">
        <f>ROUND(I100*H100,2)</f>
        <v>0</v>
      </c>
      <c r="BL100" s="18" t="s">
        <v>228</v>
      </c>
      <c r="BM100" s="18" t="s">
        <v>362</v>
      </c>
    </row>
    <row r="101" spans="2:65" s="1" customFormat="1" ht="16.5" customHeight="1">
      <c r="B101" s="39"/>
      <c r="C101" s="217" t="s">
        <v>292</v>
      </c>
      <c r="D101" s="217" t="s">
        <v>223</v>
      </c>
      <c r="E101" s="218" t="s">
        <v>2555</v>
      </c>
      <c r="F101" s="219" t="s">
        <v>2556</v>
      </c>
      <c r="G101" s="220" t="s">
        <v>1266</v>
      </c>
      <c r="H101" s="221">
        <v>1</v>
      </c>
      <c r="I101" s="222"/>
      <c r="J101" s="223">
        <f>ROUND(I101*H101,2)</f>
        <v>0</v>
      </c>
      <c r="K101" s="219" t="s">
        <v>365</v>
      </c>
      <c r="L101" s="44"/>
      <c r="M101" s="224" t="s">
        <v>21</v>
      </c>
      <c r="N101" s="225" t="s">
        <v>46</v>
      </c>
      <c r="O101" s="80"/>
      <c r="P101" s="226">
        <f>O101*H101</f>
        <v>0</v>
      </c>
      <c r="Q101" s="226">
        <v>0</v>
      </c>
      <c r="R101" s="226">
        <f>Q101*H101</f>
        <v>0</v>
      </c>
      <c r="S101" s="226">
        <v>0</v>
      </c>
      <c r="T101" s="227">
        <f>S101*H101</f>
        <v>0</v>
      </c>
      <c r="AR101" s="18" t="s">
        <v>228</v>
      </c>
      <c r="AT101" s="18" t="s">
        <v>223</v>
      </c>
      <c r="AU101" s="18" t="s">
        <v>75</v>
      </c>
      <c r="AY101" s="18" t="s">
        <v>221</v>
      </c>
      <c r="BE101" s="228">
        <f>IF(N101="základní",J101,0)</f>
        <v>0</v>
      </c>
      <c r="BF101" s="228">
        <f>IF(N101="snížená",J101,0)</f>
        <v>0</v>
      </c>
      <c r="BG101" s="228">
        <f>IF(N101="zákl. přenesená",J101,0)</f>
        <v>0</v>
      </c>
      <c r="BH101" s="228">
        <f>IF(N101="sníž. přenesená",J101,0)</f>
        <v>0</v>
      </c>
      <c r="BI101" s="228">
        <f>IF(N101="nulová",J101,0)</f>
        <v>0</v>
      </c>
      <c r="BJ101" s="18" t="s">
        <v>82</v>
      </c>
      <c r="BK101" s="228">
        <f>ROUND(I101*H101,2)</f>
        <v>0</v>
      </c>
      <c r="BL101" s="18" t="s">
        <v>228</v>
      </c>
      <c r="BM101" s="18" t="s">
        <v>383</v>
      </c>
    </row>
    <row r="102" spans="2:65" s="1" customFormat="1" ht="16.5" customHeight="1">
      <c r="B102" s="39"/>
      <c r="C102" s="217" t="s">
        <v>299</v>
      </c>
      <c r="D102" s="217" t="s">
        <v>223</v>
      </c>
      <c r="E102" s="218" t="s">
        <v>2557</v>
      </c>
      <c r="F102" s="219" t="s">
        <v>2558</v>
      </c>
      <c r="G102" s="220" t="s">
        <v>1266</v>
      </c>
      <c r="H102" s="221">
        <v>12</v>
      </c>
      <c r="I102" s="222"/>
      <c r="J102" s="223">
        <f>ROUND(I102*H102,2)</f>
        <v>0</v>
      </c>
      <c r="K102" s="219" t="s">
        <v>365</v>
      </c>
      <c r="L102" s="44"/>
      <c r="M102" s="224" t="s">
        <v>21</v>
      </c>
      <c r="N102" s="225" t="s">
        <v>46</v>
      </c>
      <c r="O102" s="80"/>
      <c r="P102" s="226">
        <f>O102*H102</f>
        <v>0</v>
      </c>
      <c r="Q102" s="226">
        <v>0</v>
      </c>
      <c r="R102" s="226">
        <f>Q102*H102</f>
        <v>0</v>
      </c>
      <c r="S102" s="226">
        <v>0</v>
      </c>
      <c r="T102" s="227">
        <f>S102*H102</f>
        <v>0</v>
      </c>
      <c r="AR102" s="18" t="s">
        <v>228</v>
      </c>
      <c r="AT102" s="18" t="s">
        <v>223</v>
      </c>
      <c r="AU102" s="18" t="s">
        <v>75</v>
      </c>
      <c r="AY102" s="18" t="s">
        <v>221</v>
      </c>
      <c r="BE102" s="228">
        <f>IF(N102="základní",J102,0)</f>
        <v>0</v>
      </c>
      <c r="BF102" s="228">
        <f>IF(N102="snížená",J102,0)</f>
        <v>0</v>
      </c>
      <c r="BG102" s="228">
        <f>IF(N102="zákl. přenesená",J102,0)</f>
        <v>0</v>
      </c>
      <c r="BH102" s="228">
        <f>IF(N102="sníž. přenesená",J102,0)</f>
        <v>0</v>
      </c>
      <c r="BI102" s="228">
        <f>IF(N102="nulová",J102,0)</f>
        <v>0</v>
      </c>
      <c r="BJ102" s="18" t="s">
        <v>82</v>
      </c>
      <c r="BK102" s="228">
        <f>ROUND(I102*H102,2)</f>
        <v>0</v>
      </c>
      <c r="BL102" s="18" t="s">
        <v>228</v>
      </c>
      <c r="BM102" s="18" t="s">
        <v>399</v>
      </c>
    </row>
    <row r="103" spans="2:65" s="1" customFormat="1" ht="16.5" customHeight="1">
      <c r="B103" s="39"/>
      <c r="C103" s="217" t="s">
        <v>305</v>
      </c>
      <c r="D103" s="217" t="s">
        <v>223</v>
      </c>
      <c r="E103" s="218" t="s">
        <v>2559</v>
      </c>
      <c r="F103" s="219" t="s">
        <v>2560</v>
      </c>
      <c r="G103" s="220" t="s">
        <v>1266</v>
      </c>
      <c r="H103" s="221">
        <v>12</v>
      </c>
      <c r="I103" s="222"/>
      <c r="J103" s="223">
        <f>ROUND(I103*H103,2)</f>
        <v>0</v>
      </c>
      <c r="K103" s="219" t="s">
        <v>365</v>
      </c>
      <c r="L103" s="44"/>
      <c r="M103" s="224" t="s">
        <v>21</v>
      </c>
      <c r="N103" s="225" t="s">
        <v>46</v>
      </c>
      <c r="O103" s="80"/>
      <c r="P103" s="226">
        <f>O103*H103</f>
        <v>0</v>
      </c>
      <c r="Q103" s="226">
        <v>0</v>
      </c>
      <c r="R103" s="226">
        <f>Q103*H103</f>
        <v>0</v>
      </c>
      <c r="S103" s="226">
        <v>0</v>
      </c>
      <c r="T103" s="227">
        <f>S103*H103</f>
        <v>0</v>
      </c>
      <c r="AR103" s="18" t="s">
        <v>228</v>
      </c>
      <c r="AT103" s="18" t="s">
        <v>223</v>
      </c>
      <c r="AU103" s="18" t="s">
        <v>75</v>
      </c>
      <c r="AY103" s="18" t="s">
        <v>221</v>
      </c>
      <c r="BE103" s="228">
        <f>IF(N103="základní",J103,0)</f>
        <v>0</v>
      </c>
      <c r="BF103" s="228">
        <f>IF(N103="snížená",J103,0)</f>
        <v>0</v>
      </c>
      <c r="BG103" s="228">
        <f>IF(N103="zákl. přenesená",J103,0)</f>
        <v>0</v>
      </c>
      <c r="BH103" s="228">
        <f>IF(N103="sníž. přenesená",J103,0)</f>
        <v>0</v>
      </c>
      <c r="BI103" s="228">
        <f>IF(N103="nulová",J103,0)</f>
        <v>0</v>
      </c>
      <c r="BJ103" s="18" t="s">
        <v>82</v>
      </c>
      <c r="BK103" s="228">
        <f>ROUND(I103*H103,2)</f>
        <v>0</v>
      </c>
      <c r="BL103" s="18" t="s">
        <v>228</v>
      </c>
      <c r="BM103" s="18" t="s">
        <v>418</v>
      </c>
    </row>
    <row r="104" spans="2:65" s="1" customFormat="1" ht="16.5" customHeight="1">
      <c r="B104" s="39"/>
      <c r="C104" s="217" t="s">
        <v>326</v>
      </c>
      <c r="D104" s="217" t="s">
        <v>223</v>
      </c>
      <c r="E104" s="218" t="s">
        <v>2561</v>
      </c>
      <c r="F104" s="219" t="s">
        <v>2562</v>
      </c>
      <c r="G104" s="220" t="s">
        <v>1266</v>
      </c>
      <c r="H104" s="221">
        <v>190</v>
      </c>
      <c r="I104" s="222"/>
      <c r="J104" s="223">
        <f>ROUND(I104*H104,2)</f>
        <v>0</v>
      </c>
      <c r="K104" s="219" t="s">
        <v>365</v>
      </c>
      <c r="L104" s="44"/>
      <c r="M104" s="224" t="s">
        <v>21</v>
      </c>
      <c r="N104" s="225" t="s">
        <v>46</v>
      </c>
      <c r="O104" s="80"/>
      <c r="P104" s="226">
        <f>O104*H104</f>
        <v>0</v>
      </c>
      <c r="Q104" s="226">
        <v>0</v>
      </c>
      <c r="R104" s="226">
        <f>Q104*H104</f>
        <v>0</v>
      </c>
      <c r="S104" s="226">
        <v>0</v>
      </c>
      <c r="T104" s="227">
        <f>S104*H104</f>
        <v>0</v>
      </c>
      <c r="AR104" s="18" t="s">
        <v>228</v>
      </c>
      <c r="AT104" s="18" t="s">
        <v>223</v>
      </c>
      <c r="AU104" s="18" t="s">
        <v>75</v>
      </c>
      <c r="AY104" s="18" t="s">
        <v>221</v>
      </c>
      <c r="BE104" s="228">
        <f>IF(N104="základní",J104,0)</f>
        <v>0</v>
      </c>
      <c r="BF104" s="228">
        <f>IF(N104="snížená",J104,0)</f>
        <v>0</v>
      </c>
      <c r="BG104" s="228">
        <f>IF(N104="zákl. přenesená",J104,0)</f>
        <v>0</v>
      </c>
      <c r="BH104" s="228">
        <f>IF(N104="sníž. přenesená",J104,0)</f>
        <v>0</v>
      </c>
      <c r="BI104" s="228">
        <f>IF(N104="nulová",J104,0)</f>
        <v>0</v>
      </c>
      <c r="BJ104" s="18" t="s">
        <v>82</v>
      </c>
      <c r="BK104" s="228">
        <f>ROUND(I104*H104,2)</f>
        <v>0</v>
      </c>
      <c r="BL104" s="18" t="s">
        <v>228</v>
      </c>
      <c r="BM104" s="18" t="s">
        <v>430</v>
      </c>
    </row>
    <row r="105" spans="2:65" s="1" customFormat="1" ht="16.5" customHeight="1">
      <c r="B105" s="39"/>
      <c r="C105" s="217" t="s">
        <v>333</v>
      </c>
      <c r="D105" s="217" t="s">
        <v>223</v>
      </c>
      <c r="E105" s="218" t="s">
        <v>2563</v>
      </c>
      <c r="F105" s="219" t="s">
        <v>2564</v>
      </c>
      <c r="G105" s="220" t="s">
        <v>1266</v>
      </c>
      <c r="H105" s="221">
        <v>33</v>
      </c>
      <c r="I105" s="222"/>
      <c r="J105" s="223">
        <f>ROUND(I105*H105,2)</f>
        <v>0</v>
      </c>
      <c r="K105" s="219" t="s">
        <v>365</v>
      </c>
      <c r="L105" s="44"/>
      <c r="M105" s="224" t="s">
        <v>21</v>
      </c>
      <c r="N105" s="225" t="s">
        <v>46</v>
      </c>
      <c r="O105" s="80"/>
      <c r="P105" s="226">
        <f>O105*H105</f>
        <v>0</v>
      </c>
      <c r="Q105" s="226">
        <v>0</v>
      </c>
      <c r="R105" s="226">
        <f>Q105*H105</f>
        <v>0</v>
      </c>
      <c r="S105" s="226">
        <v>0</v>
      </c>
      <c r="T105" s="227">
        <f>S105*H105</f>
        <v>0</v>
      </c>
      <c r="AR105" s="18" t="s">
        <v>228</v>
      </c>
      <c r="AT105" s="18" t="s">
        <v>223</v>
      </c>
      <c r="AU105" s="18" t="s">
        <v>75</v>
      </c>
      <c r="AY105" s="18" t="s">
        <v>221</v>
      </c>
      <c r="BE105" s="228">
        <f>IF(N105="základní",J105,0)</f>
        <v>0</v>
      </c>
      <c r="BF105" s="228">
        <f>IF(N105="snížená",J105,0)</f>
        <v>0</v>
      </c>
      <c r="BG105" s="228">
        <f>IF(N105="zákl. přenesená",J105,0)</f>
        <v>0</v>
      </c>
      <c r="BH105" s="228">
        <f>IF(N105="sníž. přenesená",J105,0)</f>
        <v>0</v>
      </c>
      <c r="BI105" s="228">
        <f>IF(N105="nulová",J105,0)</f>
        <v>0</v>
      </c>
      <c r="BJ105" s="18" t="s">
        <v>82</v>
      </c>
      <c r="BK105" s="228">
        <f>ROUND(I105*H105,2)</f>
        <v>0</v>
      </c>
      <c r="BL105" s="18" t="s">
        <v>228</v>
      </c>
      <c r="BM105" s="18" t="s">
        <v>440</v>
      </c>
    </row>
    <row r="106" spans="2:65" s="1" customFormat="1" ht="16.5" customHeight="1">
      <c r="B106" s="39"/>
      <c r="C106" s="217" t="s">
        <v>8</v>
      </c>
      <c r="D106" s="217" t="s">
        <v>223</v>
      </c>
      <c r="E106" s="218" t="s">
        <v>2565</v>
      </c>
      <c r="F106" s="219" t="s">
        <v>2566</v>
      </c>
      <c r="G106" s="220" t="s">
        <v>1266</v>
      </c>
      <c r="H106" s="221">
        <v>10</v>
      </c>
      <c r="I106" s="222"/>
      <c r="J106" s="223">
        <f>ROUND(I106*H106,2)</f>
        <v>0</v>
      </c>
      <c r="K106" s="219" t="s">
        <v>365</v>
      </c>
      <c r="L106" s="44"/>
      <c r="M106" s="224" t="s">
        <v>21</v>
      </c>
      <c r="N106" s="225" t="s">
        <v>46</v>
      </c>
      <c r="O106" s="80"/>
      <c r="P106" s="226">
        <f>O106*H106</f>
        <v>0</v>
      </c>
      <c r="Q106" s="226">
        <v>0</v>
      </c>
      <c r="R106" s="226">
        <f>Q106*H106</f>
        <v>0</v>
      </c>
      <c r="S106" s="226">
        <v>0</v>
      </c>
      <c r="T106" s="227">
        <f>S106*H106</f>
        <v>0</v>
      </c>
      <c r="AR106" s="18" t="s">
        <v>228</v>
      </c>
      <c r="AT106" s="18" t="s">
        <v>223</v>
      </c>
      <c r="AU106" s="18" t="s">
        <v>75</v>
      </c>
      <c r="AY106" s="18" t="s">
        <v>221</v>
      </c>
      <c r="BE106" s="228">
        <f>IF(N106="základní",J106,0)</f>
        <v>0</v>
      </c>
      <c r="BF106" s="228">
        <f>IF(N106="snížená",J106,0)</f>
        <v>0</v>
      </c>
      <c r="BG106" s="228">
        <f>IF(N106="zákl. přenesená",J106,0)</f>
        <v>0</v>
      </c>
      <c r="BH106" s="228">
        <f>IF(N106="sníž. přenesená",J106,0)</f>
        <v>0</v>
      </c>
      <c r="BI106" s="228">
        <f>IF(N106="nulová",J106,0)</f>
        <v>0</v>
      </c>
      <c r="BJ106" s="18" t="s">
        <v>82</v>
      </c>
      <c r="BK106" s="228">
        <f>ROUND(I106*H106,2)</f>
        <v>0</v>
      </c>
      <c r="BL106" s="18" t="s">
        <v>228</v>
      </c>
      <c r="BM106" s="18" t="s">
        <v>450</v>
      </c>
    </row>
    <row r="107" spans="2:65" s="1" customFormat="1" ht="16.5" customHeight="1">
      <c r="B107" s="39"/>
      <c r="C107" s="217" t="s">
        <v>350</v>
      </c>
      <c r="D107" s="217" t="s">
        <v>223</v>
      </c>
      <c r="E107" s="218" t="s">
        <v>2567</v>
      </c>
      <c r="F107" s="219" t="s">
        <v>2568</v>
      </c>
      <c r="G107" s="220" t="s">
        <v>1266</v>
      </c>
      <c r="H107" s="221">
        <v>5</v>
      </c>
      <c r="I107" s="222"/>
      <c r="J107" s="223">
        <f>ROUND(I107*H107,2)</f>
        <v>0</v>
      </c>
      <c r="K107" s="219" t="s">
        <v>365</v>
      </c>
      <c r="L107" s="44"/>
      <c r="M107" s="224" t="s">
        <v>21</v>
      </c>
      <c r="N107" s="225" t="s">
        <v>46</v>
      </c>
      <c r="O107" s="80"/>
      <c r="P107" s="226">
        <f>O107*H107</f>
        <v>0</v>
      </c>
      <c r="Q107" s="226">
        <v>0</v>
      </c>
      <c r="R107" s="226">
        <f>Q107*H107</f>
        <v>0</v>
      </c>
      <c r="S107" s="226">
        <v>0</v>
      </c>
      <c r="T107" s="227">
        <f>S107*H107</f>
        <v>0</v>
      </c>
      <c r="AR107" s="18" t="s">
        <v>228</v>
      </c>
      <c r="AT107" s="18" t="s">
        <v>223</v>
      </c>
      <c r="AU107" s="18" t="s">
        <v>75</v>
      </c>
      <c r="AY107" s="18" t="s">
        <v>221</v>
      </c>
      <c r="BE107" s="228">
        <f>IF(N107="základní",J107,0)</f>
        <v>0</v>
      </c>
      <c r="BF107" s="228">
        <f>IF(N107="snížená",J107,0)</f>
        <v>0</v>
      </c>
      <c r="BG107" s="228">
        <f>IF(N107="zákl. přenesená",J107,0)</f>
        <v>0</v>
      </c>
      <c r="BH107" s="228">
        <f>IF(N107="sníž. přenesená",J107,0)</f>
        <v>0</v>
      </c>
      <c r="BI107" s="228">
        <f>IF(N107="nulová",J107,0)</f>
        <v>0</v>
      </c>
      <c r="BJ107" s="18" t="s">
        <v>82</v>
      </c>
      <c r="BK107" s="228">
        <f>ROUND(I107*H107,2)</f>
        <v>0</v>
      </c>
      <c r="BL107" s="18" t="s">
        <v>228</v>
      </c>
      <c r="BM107" s="18" t="s">
        <v>460</v>
      </c>
    </row>
    <row r="108" spans="2:65" s="1" customFormat="1" ht="16.5" customHeight="1">
      <c r="B108" s="39"/>
      <c r="C108" s="217" t="s">
        <v>355</v>
      </c>
      <c r="D108" s="217" t="s">
        <v>223</v>
      </c>
      <c r="E108" s="218" t="s">
        <v>2569</v>
      </c>
      <c r="F108" s="219" t="s">
        <v>2570</v>
      </c>
      <c r="G108" s="220" t="s">
        <v>1266</v>
      </c>
      <c r="H108" s="221">
        <v>2</v>
      </c>
      <c r="I108" s="222"/>
      <c r="J108" s="223">
        <f>ROUND(I108*H108,2)</f>
        <v>0</v>
      </c>
      <c r="K108" s="219" t="s">
        <v>365</v>
      </c>
      <c r="L108" s="44"/>
      <c r="M108" s="224" t="s">
        <v>21</v>
      </c>
      <c r="N108" s="225" t="s">
        <v>46</v>
      </c>
      <c r="O108" s="80"/>
      <c r="P108" s="226">
        <f>O108*H108</f>
        <v>0</v>
      </c>
      <c r="Q108" s="226">
        <v>0</v>
      </c>
      <c r="R108" s="226">
        <f>Q108*H108</f>
        <v>0</v>
      </c>
      <c r="S108" s="226">
        <v>0</v>
      </c>
      <c r="T108" s="227">
        <f>S108*H108</f>
        <v>0</v>
      </c>
      <c r="AR108" s="18" t="s">
        <v>228</v>
      </c>
      <c r="AT108" s="18" t="s">
        <v>223</v>
      </c>
      <c r="AU108" s="18" t="s">
        <v>75</v>
      </c>
      <c r="AY108" s="18" t="s">
        <v>221</v>
      </c>
      <c r="BE108" s="228">
        <f>IF(N108="základní",J108,0)</f>
        <v>0</v>
      </c>
      <c r="BF108" s="228">
        <f>IF(N108="snížená",J108,0)</f>
        <v>0</v>
      </c>
      <c r="BG108" s="228">
        <f>IF(N108="zákl. přenesená",J108,0)</f>
        <v>0</v>
      </c>
      <c r="BH108" s="228">
        <f>IF(N108="sníž. přenesená",J108,0)</f>
        <v>0</v>
      </c>
      <c r="BI108" s="228">
        <f>IF(N108="nulová",J108,0)</f>
        <v>0</v>
      </c>
      <c r="BJ108" s="18" t="s">
        <v>82</v>
      </c>
      <c r="BK108" s="228">
        <f>ROUND(I108*H108,2)</f>
        <v>0</v>
      </c>
      <c r="BL108" s="18" t="s">
        <v>228</v>
      </c>
      <c r="BM108" s="18" t="s">
        <v>475</v>
      </c>
    </row>
    <row r="109" spans="2:65" s="1" customFormat="1" ht="16.5" customHeight="1">
      <c r="B109" s="39"/>
      <c r="C109" s="217" t="s">
        <v>362</v>
      </c>
      <c r="D109" s="217" t="s">
        <v>223</v>
      </c>
      <c r="E109" s="218" t="s">
        <v>2571</v>
      </c>
      <c r="F109" s="219" t="s">
        <v>2572</v>
      </c>
      <c r="G109" s="220" t="s">
        <v>1266</v>
      </c>
      <c r="H109" s="221">
        <v>18</v>
      </c>
      <c r="I109" s="222"/>
      <c r="J109" s="223">
        <f>ROUND(I109*H109,2)</f>
        <v>0</v>
      </c>
      <c r="K109" s="219" t="s">
        <v>365</v>
      </c>
      <c r="L109" s="44"/>
      <c r="M109" s="224" t="s">
        <v>21</v>
      </c>
      <c r="N109" s="225" t="s">
        <v>46</v>
      </c>
      <c r="O109" s="80"/>
      <c r="P109" s="226">
        <f>O109*H109</f>
        <v>0</v>
      </c>
      <c r="Q109" s="226">
        <v>0</v>
      </c>
      <c r="R109" s="226">
        <f>Q109*H109</f>
        <v>0</v>
      </c>
      <c r="S109" s="226">
        <v>0</v>
      </c>
      <c r="T109" s="227">
        <f>S109*H109</f>
        <v>0</v>
      </c>
      <c r="AR109" s="18" t="s">
        <v>228</v>
      </c>
      <c r="AT109" s="18" t="s">
        <v>223</v>
      </c>
      <c r="AU109" s="18" t="s">
        <v>75</v>
      </c>
      <c r="AY109" s="18" t="s">
        <v>221</v>
      </c>
      <c r="BE109" s="228">
        <f>IF(N109="základní",J109,0)</f>
        <v>0</v>
      </c>
      <c r="BF109" s="228">
        <f>IF(N109="snížená",J109,0)</f>
        <v>0</v>
      </c>
      <c r="BG109" s="228">
        <f>IF(N109="zákl. přenesená",J109,0)</f>
        <v>0</v>
      </c>
      <c r="BH109" s="228">
        <f>IF(N109="sníž. přenesená",J109,0)</f>
        <v>0</v>
      </c>
      <c r="BI109" s="228">
        <f>IF(N109="nulová",J109,0)</f>
        <v>0</v>
      </c>
      <c r="BJ109" s="18" t="s">
        <v>82</v>
      </c>
      <c r="BK109" s="228">
        <f>ROUND(I109*H109,2)</f>
        <v>0</v>
      </c>
      <c r="BL109" s="18" t="s">
        <v>228</v>
      </c>
      <c r="BM109" s="18" t="s">
        <v>487</v>
      </c>
    </row>
    <row r="110" spans="2:65" s="1" customFormat="1" ht="16.5" customHeight="1">
      <c r="B110" s="39"/>
      <c r="C110" s="217" t="s">
        <v>375</v>
      </c>
      <c r="D110" s="217" t="s">
        <v>223</v>
      </c>
      <c r="E110" s="218" t="s">
        <v>2573</v>
      </c>
      <c r="F110" s="219" t="s">
        <v>2574</v>
      </c>
      <c r="G110" s="220" t="s">
        <v>730</v>
      </c>
      <c r="H110" s="221">
        <v>100</v>
      </c>
      <c r="I110" s="222"/>
      <c r="J110" s="223">
        <f>ROUND(I110*H110,2)</f>
        <v>0</v>
      </c>
      <c r="K110" s="219" t="s">
        <v>365</v>
      </c>
      <c r="L110" s="44"/>
      <c r="M110" s="224" t="s">
        <v>21</v>
      </c>
      <c r="N110" s="225" t="s">
        <v>46</v>
      </c>
      <c r="O110" s="80"/>
      <c r="P110" s="226">
        <f>O110*H110</f>
        <v>0</v>
      </c>
      <c r="Q110" s="226">
        <v>0</v>
      </c>
      <c r="R110" s="226">
        <f>Q110*H110</f>
        <v>0</v>
      </c>
      <c r="S110" s="226">
        <v>0</v>
      </c>
      <c r="T110" s="227">
        <f>S110*H110</f>
        <v>0</v>
      </c>
      <c r="AR110" s="18" t="s">
        <v>228</v>
      </c>
      <c r="AT110" s="18" t="s">
        <v>223</v>
      </c>
      <c r="AU110" s="18" t="s">
        <v>75</v>
      </c>
      <c r="AY110" s="18" t="s">
        <v>221</v>
      </c>
      <c r="BE110" s="228">
        <f>IF(N110="základní",J110,0)</f>
        <v>0</v>
      </c>
      <c r="BF110" s="228">
        <f>IF(N110="snížená",J110,0)</f>
        <v>0</v>
      </c>
      <c r="BG110" s="228">
        <f>IF(N110="zákl. přenesená",J110,0)</f>
        <v>0</v>
      </c>
      <c r="BH110" s="228">
        <f>IF(N110="sníž. přenesená",J110,0)</f>
        <v>0</v>
      </c>
      <c r="BI110" s="228">
        <f>IF(N110="nulová",J110,0)</f>
        <v>0</v>
      </c>
      <c r="BJ110" s="18" t="s">
        <v>82</v>
      </c>
      <c r="BK110" s="228">
        <f>ROUND(I110*H110,2)</f>
        <v>0</v>
      </c>
      <c r="BL110" s="18" t="s">
        <v>228</v>
      </c>
      <c r="BM110" s="18" t="s">
        <v>496</v>
      </c>
    </row>
    <row r="111" spans="2:65" s="1" customFormat="1" ht="16.5" customHeight="1">
      <c r="B111" s="39"/>
      <c r="C111" s="217" t="s">
        <v>383</v>
      </c>
      <c r="D111" s="217" t="s">
        <v>223</v>
      </c>
      <c r="E111" s="218" t="s">
        <v>2575</v>
      </c>
      <c r="F111" s="219" t="s">
        <v>2576</v>
      </c>
      <c r="G111" s="220" t="s">
        <v>1266</v>
      </c>
      <c r="H111" s="221">
        <v>1</v>
      </c>
      <c r="I111" s="222"/>
      <c r="J111" s="223">
        <f>ROUND(I111*H111,2)</f>
        <v>0</v>
      </c>
      <c r="K111" s="219" t="s">
        <v>365</v>
      </c>
      <c r="L111" s="44"/>
      <c r="M111" s="224" t="s">
        <v>21</v>
      </c>
      <c r="N111" s="225" t="s">
        <v>46</v>
      </c>
      <c r="O111" s="80"/>
      <c r="P111" s="226">
        <f>O111*H111</f>
        <v>0</v>
      </c>
      <c r="Q111" s="226">
        <v>0</v>
      </c>
      <c r="R111" s="226">
        <f>Q111*H111</f>
        <v>0</v>
      </c>
      <c r="S111" s="226">
        <v>0</v>
      </c>
      <c r="T111" s="227">
        <f>S111*H111</f>
        <v>0</v>
      </c>
      <c r="AR111" s="18" t="s">
        <v>228</v>
      </c>
      <c r="AT111" s="18" t="s">
        <v>223</v>
      </c>
      <c r="AU111" s="18" t="s">
        <v>75</v>
      </c>
      <c r="AY111" s="18" t="s">
        <v>221</v>
      </c>
      <c r="BE111" s="228">
        <f>IF(N111="základní",J111,0)</f>
        <v>0</v>
      </c>
      <c r="BF111" s="228">
        <f>IF(N111="snížená",J111,0)</f>
        <v>0</v>
      </c>
      <c r="BG111" s="228">
        <f>IF(N111="zákl. přenesená",J111,0)</f>
        <v>0</v>
      </c>
      <c r="BH111" s="228">
        <f>IF(N111="sníž. přenesená",J111,0)</f>
        <v>0</v>
      </c>
      <c r="BI111" s="228">
        <f>IF(N111="nulová",J111,0)</f>
        <v>0</v>
      </c>
      <c r="BJ111" s="18" t="s">
        <v>82</v>
      </c>
      <c r="BK111" s="228">
        <f>ROUND(I111*H111,2)</f>
        <v>0</v>
      </c>
      <c r="BL111" s="18" t="s">
        <v>228</v>
      </c>
      <c r="BM111" s="18" t="s">
        <v>511</v>
      </c>
    </row>
    <row r="112" spans="2:65" s="1" customFormat="1" ht="16.5" customHeight="1">
      <c r="B112" s="39"/>
      <c r="C112" s="217" t="s">
        <v>7</v>
      </c>
      <c r="D112" s="217" t="s">
        <v>223</v>
      </c>
      <c r="E112" s="218" t="s">
        <v>2577</v>
      </c>
      <c r="F112" s="219" t="s">
        <v>2578</v>
      </c>
      <c r="G112" s="220" t="s">
        <v>1266</v>
      </c>
      <c r="H112" s="221">
        <v>6</v>
      </c>
      <c r="I112" s="222"/>
      <c r="J112" s="223">
        <f>ROUND(I112*H112,2)</f>
        <v>0</v>
      </c>
      <c r="K112" s="219" t="s">
        <v>365</v>
      </c>
      <c r="L112" s="44"/>
      <c r="M112" s="224" t="s">
        <v>21</v>
      </c>
      <c r="N112" s="225" t="s">
        <v>46</v>
      </c>
      <c r="O112" s="80"/>
      <c r="P112" s="226">
        <f>O112*H112</f>
        <v>0</v>
      </c>
      <c r="Q112" s="226">
        <v>0</v>
      </c>
      <c r="R112" s="226">
        <f>Q112*H112</f>
        <v>0</v>
      </c>
      <c r="S112" s="226">
        <v>0</v>
      </c>
      <c r="T112" s="227">
        <f>S112*H112</f>
        <v>0</v>
      </c>
      <c r="AR112" s="18" t="s">
        <v>228</v>
      </c>
      <c r="AT112" s="18" t="s">
        <v>223</v>
      </c>
      <c r="AU112" s="18" t="s">
        <v>75</v>
      </c>
      <c r="AY112" s="18" t="s">
        <v>221</v>
      </c>
      <c r="BE112" s="228">
        <f>IF(N112="základní",J112,0)</f>
        <v>0</v>
      </c>
      <c r="BF112" s="228">
        <f>IF(N112="snížená",J112,0)</f>
        <v>0</v>
      </c>
      <c r="BG112" s="228">
        <f>IF(N112="zákl. přenesená",J112,0)</f>
        <v>0</v>
      </c>
      <c r="BH112" s="228">
        <f>IF(N112="sníž. přenesená",J112,0)</f>
        <v>0</v>
      </c>
      <c r="BI112" s="228">
        <f>IF(N112="nulová",J112,0)</f>
        <v>0</v>
      </c>
      <c r="BJ112" s="18" t="s">
        <v>82</v>
      </c>
      <c r="BK112" s="228">
        <f>ROUND(I112*H112,2)</f>
        <v>0</v>
      </c>
      <c r="BL112" s="18" t="s">
        <v>228</v>
      </c>
      <c r="BM112" s="18" t="s">
        <v>521</v>
      </c>
    </row>
    <row r="113" spans="2:65" s="1" customFormat="1" ht="16.5" customHeight="1">
      <c r="B113" s="39"/>
      <c r="C113" s="217" t="s">
        <v>399</v>
      </c>
      <c r="D113" s="217" t="s">
        <v>223</v>
      </c>
      <c r="E113" s="218" t="s">
        <v>2579</v>
      </c>
      <c r="F113" s="219" t="s">
        <v>2580</v>
      </c>
      <c r="G113" s="220" t="s">
        <v>1266</v>
      </c>
      <c r="H113" s="221">
        <v>1</v>
      </c>
      <c r="I113" s="222"/>
      <c r="J113" s="223">
        <f>ROUND(I113*H113,2)</f>
        <v>0</v>
      </c>
      <c r="K113" s="219" t="s">
        <v>365</v>
      </c>
      <c r="L113" s="44"/>
      <c r="M113" s="224" t="s">
        <v>21</v>
      </c>
      <c r="N113" s="225" t="s">
        <v>46</v>
      </c>
      <c r="O113" s="80"/>
      <c r="P113" s="226">
        <f>O113*H113</f>
        <v>0</v>
      </c>
      <c r="Q113" s="226">
        <v>0</v>
      </c>
      <c r="R113" s="226">
        <f>Q113*H113</f>
        <v>0</v>
      </c>
      <c r="S113" s="226">
        <v>0</v>
      </c>
      <c r="T113" s="227">
        <f>S113*H113</f>
        <v>0</v>
      </c>
      <c r="AR113" s="18" t="s">
        <v>228</v>
      </c>
      <c r="AT113" s="18" t="s">
        <v>223</v>
      </c>
      <c r="AU113" s="18" t="s">
        <v>75</v>
      </c>
      <c r="AY113" s="18" t="s">
        <v>221</v>
      </c>
      <c r="BE113" s="228">
        <f>IF(N113="základní",J113,0)</f>
        <v>0</v>
      </c>
      <c r="BF113" s="228">
        <f>IF(N113="snížená",J113,0)</f>
        <v>0</v>
      </c>
      <c r="BG113" s="228">
        <f>IF(N113="zákl. přenesená",J113,0)</f>
        <v>0</v>
      </c>
      <c r="BH113" s="228">
        <f>IF(N113="sníž. přenesená",J113,0)</f>
        <v>0</v>
      </c>
      <c r="BI113" s="228">
        <f>IF(N113="nulová",J113,0)</f>
        <v>0</v>
      </c>
      <c r="BJ113" s="18" t="s">
        <v>82</v>
      </c>
      <c r="BK113" s="228">
        <f>ROUND(I113*H113,2)</f>
        <v>0</v>
      </c>
      <c r="BL113" s="18" t="s">
        <v>228</v>
      </c>
      <c r="BM113" s="18" t="s">
        <v>535</v>
      </c>
    </row>
    <row r="114" spans="2:65" s="1" customFormat="1" ht="16.5" customHeight="1">
      <c r="B114" s="39"/>
      <c r="C114" s="217" t="s">
        <v>410</v>
      </c>
      <c r="D114" s="217" t="s">
        <v>223</v>
      </c>
      <c r="E114" s="218" t="s">
        <v>2581</v>
      </c>
      <c r="F114" s="219" t="s">
        <v>2582</v>
      </c>
      <c r="G114" s="220" t="s">
        <v>1266</v>
      </c>
      <c r="H114" s="221">
        <v>1</v>
      </c>
      <c r="I114" s="222"/>
      <c r="J114" s="223">
        <f>ROUND(I114*H114,2)</f>
        <v>0</v>
      </c>
      <c r="K114" s="219" t="s">
        <v>365</v>
      </c>
      <c r="L114" s="44"/>
      <c r="M114" s="224" t="s">
        <v>21</v>
      </c>
      <c r="N114" s="225" t="s">
        <v>46</v>
      </c>
      <c r="O114" s="80"/>
      <c r="P114" s="226">
        <f>O114*H114</f>
        <v>0</v>
      </c>
      <c r="Q114" s="226">
        <v>0</v>
      </c>
      <c r="R114" s="226">
        <f>Q114*H114</f>
        <v>0</v>
      </c>
      <c r="S114" s="226">
        <v>0</v>
      </c>
      <c r="T114" s="227">
        <f>S114*H114</f>
        <v>0</v>
      </c>
      <c r="AR114" s="18" t="s">
        <v>228</v>
      </c>
      <c r="AT114" s="18" t="s">
        <v>223</v>
      </c>
      <c r="AU114" s="18" t="s">
        <v>75</v>
      </c>
      <c r="AY114" s="18" t="s">
        <v>221</v>
      </c>
      <c r="BE114" s="228">
        <f>IF(N114="základní",J114,0)</f>
        <v>0</v>
      </c>
      <c r="BF114" s="228">
        <f>IF(N114="snížená",J114,0)</f>
        <v>0</v>
      </c>
      <c r="BG114" s="228">
        <f>IF(N114="zákl. přenesená",J114,0)</f>
        <v>0</v>
      </c>
      <c r="BH114" s="228">
        <f>IF(N114="sníž. přenesená",J114,0)</f>
        <v>0</v>
      </c>
      <c r="BI114" s="228">
        <f>IF(N114="nulová",J114,0)</f>
        <v>0</v>
      </c>
      <c r="BJ114" s="18" t="s">
        <v>82</v>
      </c>
      <c r="BK114" s="228">
        <f>ROUND(I114*H114,2)</f>
        <v>0</v>
      </c>
      <c r="BL114" s="18" t="s">
        <v>228</v>
      </c>
      <c r="BM114" s="18" t="s">
        <v>559</v>
      </c>
    </row>
    <row r="115" spans="2:65" s="1" customFormat="1" ht="16.5" customHeight="1">
      <c r="B115" s="39"/>
      <c r="C115" s="217" t="s">
        <v>418</v>
      </c>
      <c r="D115" s="217" t="s">
        <v>223</v>
      </c>
      <c r="E115" s="218" t="s">
        <v>2583</v>
      </c>
      <c r="F115" s="219" t="s">
        <v>2584</v>
      </c>
      <c r="G115" s="220" t="s">
        <v>2173</v>
      </c>
      <c r="H115" s="221">
        <v>16</v>
      </c>
      <c r="I115" s="222"/>
      <c r="J115" s="223">
        <f>ROUND(I115*H115,2)</f>
        <v>0</v>
      </c>
      <c r="K115" s="219" t="s">
        <v>365</v>
      </c>
      <c r="L115" s="44"/>
      <c r="M115" s="224" t="s">
        <v>21</v>
      </c>
      <c r="N115" s="225" t="s">
        <v>46</v>
      </c>
      <c r="O115" s="80"/>
      <c r="P115" s="226">
        <f>O115*H115</f>
        <v>0</v>
      </c>
      <c r="Q115" s="226">
        <v>0</v>
      </c>
      <c r="R115" s="226">
        <f>Q115*H115</f>
        <v>0</v>
      </c>
      <c r="S115" s="226">
        <v>0</v>
      </c>
      <c r="T115" s="227">
        <f>S115*H115</f>
        <v>0</v>
      </c>
      <c r="AR115" s="18" t="s">
        <v>228</v>
      </c>
      <c r="AT115" s="18" t="s">
        <v>223</v>
      </c>
      <c r="AU115" s="18" t="s">
        <v>75</v>
      </c>
      <c r="AY115" s="18" t="s">
        <v>221</v>
      </c>
      <c r="BE115" s="228">
        <f>IF(N115="základní",J115,0)</f>
        <v>0</v>
      </c>
      <c r="BF115" s="228">
        <f>IF(N115="snížená",J115,0)</f>
        <v>0</v>
      </c>
      <c r="BG115" s="228">
        <f>IF(N115="zákl. přenesená",J115,0)</f>
        <v>0</v>
      </c>
      <c r="BH115" s="228">
        <f>IF(N115="sníž. přenesená",J115,0)</f>
        <v>0</v>
      </c>
      <c r="BI115" s="228">
        <f>IF(N115="nulová",J115,0)</f>
        <v>0</v>
      </c>
      <c r="BJ115" s="18" t="s">
        <v>82</v>
      </c>
      <c r="BK115" s="228">
        <f>ROUND(I115*H115,2)</f>
        <v>0</v>
      </c>
      <c r="BL115" s="18" t="s">
        <v>228</v>
      </c>
      <c r="BM115" s="18" t="s">
        <v>572</v>
      </c>
    </row>
    <row r="116" spans="2:65" s="1" customFormat="1" ht="16.5" customHeight="1">
      <c r="B116" s="39"/>
      <c r="C116" s="217" t="s">
        <v>425</v>
      </c>
      <c r="D116" s="217" t="s">
        <v>223</v>
      </c>
      <c r="E116" s="218" t="s">
        <v>2585</v>
      </c>
      <c r="F116" s="219" t="s">
        <v>2586</v>
      </c>
      <c r="G116" s="220" t="s">
        <v>2587</v>
      </c>
      <c r="H116" s="221">
        <v>60</v>
      </c>
      <c r="I116" s="222"/>
      <c r="J116" s="223">
        <f>ROUND(I116*H116,2)</f>
        <v>0</v>
      </c>
      <c r="K116" s="219" t="s">
        <v>365</v>
      </c>
      <c r="L116" s="44"/>
      <c r="M116" s="224" t="s">
        <v>21</v>
      </c>
      <c r="N116" s="225" t="s">
        <v>46</v>
      </c>
      <c r="O116" s="80"/>
      <c r="P116" s="226">
        <f>O116*H116</f>
        <v>0</v>
      </c>
      <c r="Q116" s="226">
        <v>0</v>
      </c>
      <c r="R116" s="226">
        <f>Q116*H116</f>
        <v>0</v>
      </c>
      <c r="S116" s="226">
        <v>0</v>
      </c>
      <c r="T116" s="227">
        <f>S116*H116</f>
        <v>0</v>
      </c>
      <c r="AR116" s="18" t="s">
        <v>228</v>
      </c>
      <c r="AT116" s="18" t="s">
        <v>223</v>
      </c>
      <c r="AU116" s="18" t="s">
        <v>75</v>
      </c>
      <c r="AY116" s="18" t="s">
        <v>221</v>
      </c>
      <c r="BE116" s="228">
        <f>IF(N116="základní",J116,0)</f>
        <v>0</v>
      </c>
      <c r="BF116" s="228">
        <f>IF(N116="snížená",J116,0)</f>
        <v>0</v>
      </c>
      <c r="BG116" s="228">
        <f>IF(N116="zákl. přenesená",J116,0)</f>
        <v>0</v>
      </c>
      <c r="BH116" s="228">
        <f>IF(N116="sníž. přenesená",J116,0)</f>
        <v>0</v>
      </c>
      <c r="BI116" s="228">
        <f>IF(N116="nulová",J116,0)</f>
        <v>0</v>
      </c>
      <c r="BJ116" s="18" t="s">
        <v>82</v>
      </c>
      <c r="BK116" s="228">
        <f>ROUND(I116*H116,2)</f>
        <v>0</v>
      </c>
      <c r="BL116" s="18" t="s">
        <v>228</v>
      </c>
      <c r="BM116" s="18" t="s">
        <v>588</v>
      </c>
    </row>
    <row r="117" spans="2:65" s="1" customFormat="1" ht="16.5" customHeight="1">
      <c r="B117" s="39"/>
      <c r="C117" s="217" t="s">
        <v>430</v>
      </c>
      <c r="D117" s="217" t="s">
        <v>223</v>
      </c>
      <c r="E117" s="218" t="s">
        <v>2588</v>
      </c>
      <c r="F117" s="219" t="s">
        <v>2589</v>
      </c>
      <c r="G117" s="220" t="s">
        <v>2590</v>
      </c>
      <c r="H117" s="221">
        <v>1</v>
      </c>
      <c r="I117" s="222"/>
      <c r="J117" s="223">
        <f>ROUND(I117*H117,2)</f>
        <v>0</v>
      </c>
      <c r="K117" s="219" t="s">
        <v>365</v>
      </c>
      <c r="L117" s="44"/>
      <c r="M117" s="224" t="s">
        <v>21</v>
      </c>
      <c r="N117" s="225" t="s">
        <v>46</v>
      </c>
      <c r="O117" s="80"/>
      <c r="P117" s="226">
        <f>O117*H117</f>
        <v>0</v>
      </c>
      <c r="Q117" s="226">
        <v>0</v>
      </c>
      <c r="R117" s="226">
        <f>Q117*H117</f>
        <v>0</v>
      </c>
      <c r="S117" s="226">
        <v>0</v>
      </c>
      <c r="T117" s="227">
        <f>S117*H117</f>
        <v>0</v>
      </c>
      <c r="AR117" s="18" t="s">
        <v>228</v>
      </c>
      <c r="AT117" s="18" t="s">
        <v>223</v>
      </c>
      <c r="AU117" s="18" t="s">
        <v>75</v>
      </c>
      <c r="AY117" s="18" t="s">
        <v>221</v>
      </c>
      <c r="BE117" s="228">
        <f>IF(N117="základní",J117,0)</f>
        <v>0</v>
      </c>
      <c r="BF117" s="228">
        <f>IF(N117="snížená",J117,0)</f>
        <v>0</v>
      </c>
      <c r="BG117" s="228">
        <f>IF(N117="zákl. přenesená",J117,0)</f>
        <v>0</v>
      </c>
      <c r="BH117" s="228">
        <f>IF(N117="sníž. přenesená",J117,0)</f>
        <v>0</v>
      </c>
      <c r="BI117" s="228">
        <f>IF(N117="nulová",J117,0)</f>
        <v>0</v>
      </c>
      <c r="BJ117" s="18" t="s">
        <v>82</v>
      </c>
      <c r="BK117" s="228">
        <f>ROUND(I117*H117,2)</f>
        <v>0</v>
      </c>
      <c r="BL117" s="18" t="s">
        <v>228</v>
      </c>
      <c r="BM117" s="18" t="s">
        <v>608</v>
      </c>
    </row>
    <row r="118" spans="2:65" s="1" customFormat="1" ht="16.5" customHeight="1">
      <c r="B118" s="39"/>
      <c r="C118" s="217" t="s">
        <v>436</v>
      </c>
      <c r="D118" s="217" t="s">
        <v>223</v>
      </c>
      <c r="E118" s="218" t="s">
        <v>2591</v>
      </c>
      <c r="F118" s="219" t="s">
        <v>2592</v>
      </c>
      <c r="G118" s="220" t="s">
        <v>1266</v>
      </c>
      <c r="H118" s="221">
        <v>500</v>
      </c>
      <c r="I118" s="222"/>
      <c r="J118" s="223">
        <f>ROUND(I118*H118,2)</f>
        <v>0</v>
      </c>
      <c r="K118" s="219" t="s">
        <v>365</v>
      </c>
      <c r="L118" s="44"/>
      <c r="M118" s="224" t="s">
        <v>21</v>
      </c>
      <c r="N118" s="225" t="s">
        <v>46</v>
      </c>
      <c r="O118" s="80"/>
      <c r="P118" s="226">
        <f>O118*H118</f>
        <v>0</v>
      </c>
      <c r="Q118" s="226">
        <v>0</v>
      </c>
      <c r="R118" s="226">
        <f>Q118*H118</f>
        <v>0</v>
      </c>
      <c r="S118" s="226">
        <v>0</v>
      </c>
      <c r="T118" s="227">
        <f>S118*H118</f>
        <v>0</v>
      </c>
      <c r="AR118" s="18" t="s">
        <v>228</v>
      </c>
      <c r="AT118" s="18" t="s">
        <v>223</v>
      </c>
      <c r="AU118" s="18" t="s">
        <v>75</v>
      </c>
      <c r="AY118" s="18" t="s">
        <v>221</v>
      </c>
      <c r="BE118" s="228">
        <f>IF(N118="základní",J118,0)</f>
        <v>0</v>
      </c>
      <c r="BF118" s="228">
        <f>IF(N118="snížená",J118,0)</f>
        <v>0</v>
      </c>
      <c r="BG118" s="228">
        <f>IF(N118="zákl. přenesená",J118,0)</f>
        <v>0</v>
      </c>
      <c r="BH118" s="228">
        <f>IF(N118="sníž. přenesená",J118,0)</f>
        <v>0</v>
      </c>
      <c r="BI118" s="228">
        <f>IF(N118="nulová",J118,0)</f>
        <v>0</v>
      </c>
      <c r="BJ118" s="18" t="s">
        <v>82</v>
      </c>
      <c r="BK118" s="228">
        <f>ROUND(I118*H118,2)</f>
        <v>0</v>
      </c>
      <c r="BL118" s="18" t="s">
        <v>228</v>
      </c>
      <c r="BM118" s="18" t="s">
        <v>620</v>
      </c>
    </row>
    <row r="119" spans="2:65" s="1" customFormat="1" ht="16.5" customHeight="1">
      <c r="B119" s="39"/>
      <c r="C119" s="217" t="s">
        <v>440</v>
      </c>
      <c r="D119" s="217" t="s">
        <v>223</v>
      </c>
      <c r="E119" s="218" t="s">
        <v>2593</v>
      </c>
      <c r="F119" s="219" t="s">
        <v>2594</v>
      </c>
      <c r="G119" s="220" t="s">
        <v>1266</v>
      </c>
      <c r="H119" s="221">
        <v>300</v>
      </c>
      <c r="I119" s="222"/>
      <c r="J119" s="223">
        <f>ROUND(I119*H119,2)</f>
        <v>0</v>
      </c>
      <c r="K119" s="219" t="s">
        <v>365</v>
      </c>
      <c r="L119" s="44"/>
      <c r="M119" s="224" t="s">
        <v>21</v>
      </c>
      <c r="N119" s="225" t="s">
        <v>46</v>
      </c>
      <c r="O119" s="80"/>
      <c r="P119" s="226">
        <f>O119*H119</f>
        <v>0</v>
      </c>
      <c r="Q119" s="226">
        <v>0</v>
      </c>
      <c r="R119" s="226">
        <f>Q119*H119</f>
        <v>0</v>
      </c>
      <c r="S119" s="226">
        <v>0</v>
      </c>
      <c r="T119" s="227">
        <f>S119*H119</f>
        <v>0</v>
      </c>
      <c r="AR119" s="18" t="s">
        <v>228</v>
      </c>
      <c r="AT119" s="18" t="s">
        <v>223</v>
      </c>
      <c r="AU119" s="18" t="s">
        <v>75</v>
      </c>
      <c r="AY119" s="18" t="s">
        <v>221</v>
      </c>
      <c r="BE119" s="228">
        <f>IF(N119="základní",J119,0)</f>
        <v>0</v>
      </c>
      <c r="BF119" s="228">
        <f>IF(N119="snížená",J119,0)</f>
        <v>0</v>
      </c>
      <c r="BG119" s="228">
        <f>IF(N119="zákl. přenesená",J119,0)</f>
        <v>0</v>
      </c>
      <c r="BH119" s="228">
        <f>IF(N119="sníž. přenesená",J119,0)</f>
        <v>0</v>
      </c>
      <c r="BI119" s="228">
        <f>IF(N119="nulová",J119,0)</f>
        <v>0</v>
      </c>
      <c r="BJ119" s="18" t="s">
        <v>82</v>
      </c>
      <c r="BK119" s="228">
        <f>ROUND(I119*H119,2)</f>
        <v>0</v>
      </c>
      <c r="BL119" s="18" t="s">
        <v>228</v>
      </c>
      <c r="BM119" s="18" t="s">
        <v>631</v>
      </c>
    </row>
    <row r="120" spans="2:65" s="1" customFormat="1" ht="16.5" customHeight="1">
      <c r="B120" s="39"/>
      <c r="C120" s="217" t="s">
        <v>444</v>
      </c>
      <c r="D120" s="217" t="s">
        <v>223</v>
      </c>
      <c r="E120" s="218" t="s">
        <v>2595</v>
      </c>
      <c r="F120" s="219" t="s">
        <v>2596</v>
      </c>
      <c r="G120" s="220" t="s">
        <v>1266</v>
      </c>
      <c r="H120" s="221">
        <v>300</v>
      </c>
      <c r="I120" s="222"/>
      <c r="J120" s="223">
        <f>ROUND(I120*H120,2)</f>
        <v>0</v>
      </c>
      <c r="K120" s="219" t="s">
        <v>365</v>
      </c>
      <c r="L120" s="44"/>
      <c r="M120" s="224" t="s">
        <v>21</v>
      </c>
      <c r="N120" s="225" t="s">
        <v>46</v>
      </c>
      <c r="O120" s="80"/>
      <c r="P120" s="226">
        <f>O120*H120</f>
        <v>0</v>
      </c>
      <c r="Q120" s="226">
        <v>0</v>
      </c>
      <c r="R120" s="226">
        <f>Q120*H120</f>
        <v>0</v>
      </c>
      <c r="S120" s="226">
        <v>0</v>
      </c>
      <c r="T120" s="227">
        <f>S120*H120</f>
        <v>0</v>
      </c>
      <c r="AR120" s="18" t="s">
        <v>228</v>
      </c>
      <c r="AT120" s="18" t="s">
        <v>223</v>
      </c>
      <c r="AU120" s="18" t="s">
        <v>75</v>
      </c>
      <c r="AY120" s="18" t="s">
        <v>221</v>
      </c>
      <c r="BE120" s="228">
        <f>IF(N120="základní",J120,0)</f>
        <v>0</v>
      </c>
      <c r="BF120" s="228">
        <f>IF(N120="snížená",J120,0)</f>
        <v>0</v>
      </c>
      <c r="BG120" s="228">
        <f>IF(N120="zákl. přenesená",J120,0)</f>
        <v>0</v>
      </c>
      <c r="BH120" s="228">
        <f>IF(N120="sníž. přenesená",J120,0)</f>
        <v>0</v>
      </c>
      <c r="BI120" s="228">
        <f>IF(N120="nulová",J120,0)</f>
        <v>0</v>
      </c>
      <c r="BJ120" s="18" t="s">
        <v>82</v>
      </c>
      <c r="BK120" s="228">
        <f>ROUND(I120*H120,2)</f>
        <v>0</v>
      </c>
      <c r="BL120" s="18" t="s">
        <v>228</v>
      </c>
      <c r="BM120" s="18" t="s">
        <v>643</v>
      </c>
    </row>
    <row r="121" spans="2:65" s="1" customFormat="1" ht="16.5" customHeight="1">
      <c r="B121" s="39"/>
      <c r="C121" s="217" t="s">
        <v>450</v>
      </c>
      <c r="D121" s="217" t="s">
        <v>223</v>
      </c>
      <c r="E121" s="218" t="s">
        <v>2597</v>
      </c>
      <c r="F121" s="219" t="s">
        <v>2598</v>
      </c>
      <c r="G121" s="220" t="s">
        <v>2173</v>
      </c>
      <c r="H121" s="221">
        <v>30</v>
      </c>
      <c r="I121" s="222"/>
      <c r="J121" s="223">
        <f>ROUND(I121*H121,2)</f>
        <v>0</v>
      </c>
      <c r="K121" s="219" t="s">
        <v>365</v>
      </c>
      <c r="L121" s="44"/>
      <c r="M121" s="224" t="s">
        <v>21</v>
      </c>
      <c r="N121" s="225" t="s">
        <v>46</v>
      </c>
      <c r="O121" s="80"/>
      <c r="P121" s="226">
        <f>O121*H121</f>
        <v>0</v>
      </c>
      <c r="Q121" s="226">
        <v>0</v>
      </c>
      <c r="R121" s="226">
        <f>Q121*H121</f>
        <v>0</v>
      </c>
      <c r="S121" s="226">
        <v>0</v>
      </c>
      <c r="T121" s="227">
        <f>S121*H121</f>
        <v>0</v>
      </c>
      <c r="AR121" s="18" t="s">
        <v>228</v>
      </c>
      <c r="AT121" s="18" t="s">
        <v>223</v>
      </c>
      <c r="AU121" s="18" t="s">
        <v>75</v>
      </c>
      <c r="AY121" s="18" t="s">
        <v>221</v>
      </c>
      <c r="BE121" s="228">
        <f>IF(N121="základní",J121,0)</f>
        <v>0</v>
      </c>
      <c r="BF121" s="228">
        <f>IF(N121="snížená",J121,0)</f>
        <v>0</v>
      </c>
      <c r="BG121" s="228">
        <f>IF(N121="zákl. přenesená",J121,0)</f>
        <v>0</v>
      </c>
      <c r="BH121" s="228">
        <f>IF(N121="sníž. přenesená",J121,0)</f>
        <v>0</v>
      </c>
      <c r="BI121" s="228">
        <f>IF(N121="nulová",J121,0)</f>
        <v>0</v>
      </c>
      <c r="BJ121" s="18" t="s">
        <v>82</v>
      </c>
      <c r="BK121" s="228">
        <f>ROUND(I121*H121,2)</f>
        <v>0</v>
      </c>
      <c r="BL121" s="18" t="s">
        <v>228</v>
      </c>
      <c r="BM121" s="18" t="s">
        <v>653</v>
      </c>
    </row>
    <row r="122" spans="2:65" s="1" customFormat="1" ht="16.5" customHeight="1">
      <c r="B122" s="39"/>
      <c r="C122" s="217" t="s">
        <v>455</v>
      </c>
      <c r="D122" s="217" t="s">
        <v>223</v>
      </c>
      <c r="E122" s="218" t="s">
        <v>2599</v>
      </c>
      <c r="F122" s="219" t="s">
        <v>2600</v>
      </c>
      <c r="G122" s="220" t="s">
        <v>2590</v>
      </c>
      <c r="H122" s="221">
        <v>1</v>
      </c>
      <c r="I122" s="222"/>
      <c r="J122" s="223">
        <f>ROUND(I122*H122,2)</f>
        <v>0</v>
      </c>
      <c r="K122" s="219" t="s">
        <v>365</v>
      </c>
      <c r="L122" s="44"/>
      <c r="M122" s="224" t="s">
        <v>21</v>
      </c>
      <c r="N122" s="225" t="s">
        <v>46</v>
      </c>
      <c r="O122" s="80"/>
      <c r="P122" s="226">
        <f>O122*H122</f>
        <v>0</v>
      </c>
      <c r="Q122" s="226">
        <v>0</v>
      </c>
      <c r="R122" s="226">
        <f>Q122*H122</f>
        <v>0</v>
      </c>
      <c r="S122" s="226">
        <v>0</v>
      </c>
      <c r="T122" s="227">
        <f>S122*H122</f>
        <v>0</v>
      </c>
      <c r="AR122" s="18" t="s">
        <v>228</v>
      </c>
      <c r="AT122" s="18" t="s">
        <v>223</v>
      </c>
      <c r="AU122" s="18" t="s">
        <v>75</v>
      </c>
      <c r="AY122" s="18" t="s">
        <v>221</v>
      </c>
      <c r="BE122" s="228">
        <f>IF(N122="základní",J122,0)</f>
        <v>0</v>
      </c>
      <c r="BF122" s="228">
        <f>IF(N122="snížená",J122,0)</f>
        <v>0</v>
      </c>
      <c r="BG122" s="228">
        <f>IF(N122="zákl. přenesená",J122,0)</f>
        <v>0</v>
      </c>
      <c r="BH122" s="228">
        <f>IF(N122="sníž. přenesená",J122,0)</f>
        <v>0</v>
      </c>
      <c r="BI122" s="228">
        <f>IF(N122="nulová",J122,0)</f>
        <v>0</v>
      </c>
      <c r="BJ122" s="18" t="s">
        <v>82</v>
      </c>
      <c r="BK122" s="228">
        <f>ROUND(I122*H122,2)</f>
        <v>0</v>
      </c>
      <c r="BL122" s="18" t="s">
        <v>228</v>
      </c>
      <c r="BM122" s="18" t="s">
        <v>669</v>
      </c>
    </row>
    <row r="123" spans="2:65" s="1" customFormat="1" ht="16.5" customHeight="1">
      <c r="B123" s="39"/>
      <c r="C123" s="217" t="s">
        <v>460</v>
      </c>
      <c r="D123" s="217" t="s">
        <v>223</v>
      </c>
      <c r="E123" s="218" t="s">
        <v>2601</v>
      </c>
      <c r="F123" s="219" t="s">
        <v>2602</v>
      </c>
      <c r="G123" s="220" t="s">
        <v>2389</v>
      </c>
      <c r="H123" s="292"/>
      <c r="I123" s="222"/>
      <c r="J123" s="223">
        <f>ROUND(I123*H123,2)</f>
        <v>0</v>
      </c>
      <c r="K123" s="219" t="s">
        <v>365</v>
      </c>
      <c r="L123" s="44"/>
      <c r="M123" s="224" t="s">
        <v>21</v>
      </c>
      <c r="N123" s="225" t="s">
        <v>46</v>
      </c>
      <c r="O123" s="80"/>
      <c r="P123" s="226">
        <f>O123*H123</f>
        <v>0</v>
      </c>
      <c r="Q123" s="226">
        <v>0</v>
      </c>
      <c r="R123" s="226">
        <f>Q123*H123</f>
        <v>0</v>
      </c>
      <c r="S123" s="226">
        <v>0</v>
      </c>
      <c r="T123" s="227">
        <f>S123*H123</f>
        <v>0</v>
      </c>
      <c r="AR123" s="18" t="s">
        <v>228</v>
      </c>
      <c r="AT123" s="18" t="s">
        <v>223</v>
      </c>
      <c r="AU123" s="18" t="s">
        <v>75</v>
      </c>
      <c r="AY123" s="18" t="s">
        <v>221</v>
      </c>
      <c r="BE123" s="228">
        <f>IF(N123="základní",J123,0)</f>
        <v>0</v>
      </c>
      <c r="BF123" s="228">
        <f>IF(N123="snížená",J123,0)</f>
        <v>0</v>
      </c>
      <c r="BG123" s="228">
        <f>IF(N123="zákl. přenesená",J123,0)</f>
        <v>0</v>
      </c>
      <c r="BH123" s="228">
        <f>IF(N123="sníž. přenesená",J123,0)</f>
        <v>0</v>
      </c>
      <c r="BI123" s="228">
        <f>IF(N123="nulová",J123,0)</f>
        <v>0</v>
      </c>
      <c r="BJ123" s="18" t="s">
        <v>82</v>
      </c>
      <c r="BK123" s="228">
        <f>ROUND(I123*H123,2)</f>
        <v>0</v>
      </c>
      <c r="BL123" s="18" t="s">
        <v>228</v>
      </c>
      <c r="BM123" s="18" t="s">
        <v>688</v>
      </c>
    </row>
    <row r="124" spans="2:65" s="1" customFormat="1" ht="16.5" customHeight="1">
      <c r="B124" s="39"/>
      <c r="C124" s="217" t="s">
        <v>467</v>
      </c>
      <c r="D124" s="217" t="s">
        <v>223</v>
      </c>
      <c r="E124" s="218" t="s">
        <v>2603</v>
      </c>
      <c r="F124" s="219" t="s">
        <v>2604</v>
      </c>
      <c r="G124" s="220" t="s">
        <v>2389</v>
      </c>
      <c r="H124" s="292"/>
      <c r="I124" s="222"/>
      <c r="J124" s="223">
        <f>ROUND(I124*H124,2)</f>
        <v>0</v>
      </c>
      <c r="K124" s="219" t="s">
        <v>365</v>
      </c>
      <c r="L124" s="44"/>
      <c r="M124" s="290" t="s">
        <v>21</v>
      </c>
      <c r="N124" s="291" t="s">
        <v>46</v>
      </c>
      <c r="O124" s="287"/>
      <c r="P124" s="288">
        <f>O124*H124</f>
        <v>0</v>
      </c>
      <c r="Q124" s="288">
        <v>0</v>
      </c>
      <c r="R124" s="288">
        <f>Q124*H124</f>
        <v>0</v>
      </c>
      <c r="S124" s="288">
        <v>0</v>
      </c>
      <c r="T124" s="289">
        <f>S124*H124</f>
        <v>0</v>
      </c>
      <c r="AR124" s="18" t="s">
        <v>228</v>
      </c>
      <c r="AT124" s="18" t="s">
        <v>223</v>
      </c>
      <c r="AU124" s="18" t="s">
        <v>75</v>
      </c>
      <c r="AY124" s="18" t="s">
        <v>221</v>
      </c>
      <c r="BE124" s="228">
        <f>IF(N124="základní",J124,0)</f>
        <v>0</v>
      </c>
      <c r="BF124" s="228">
        <f>IF(N124="snížená",J124,0)</f>
        <v>0</v>
      </c>
      <c r="BG124" s="228">
        <f>IF(N124="zákl. přenesená",J124,0)</f>
        <v>0</v>
      </c>
      <c r="BH124" s="228">
        <f>IF(N124="sníž. přenesená",J124,0)</f>
        <v>0</v>
      </c>
      <c r="BI124" s="228">
        <f>IF(N124="nulová",J124,0)</f>
        <v>0</v>
      </c>
      <c r="BJ124" s="18" t="s">
        <v>82</v>
      </c>
      <c r="BK124" s="228">
        <f>ROUND(I124*H124,2)</f>
        <v>0</v>
      </c>
      <c r="BL124" s="18" t="s">
        <v>228</v>
      </c>
      <c r="BM124" s="18" t="s">
        <v>702</v>
      </c>
    </row>
    <row r="125" spans="2:12" s="1" customFormat="1" ht="6.95" customHeight="1">
      <c r="B125" s="58"/>
      <c r="C125" s="59"/>
      <c r="D125" s="59"/>
      <c r="E125" s="59"/>
      <c r="F125" s="59"/>
      <c r="G125" s="59"/>
      <c r="H125" s="59"/>
      <c r="I125" s="168"/>
      <c r="J125" s="59"/>
      <c r="K125" s="59"/>
      <c r="L125" s="44"/>
    </row>
  </sheetData>
  <sheetProtection password="CC35" sheet="1" objects="1" scenarios="1" formatColumns="0" formatRows="0" autoFilter="0"/>
  <autoFilter ref="C90:K124"/>
  <mergeCells count="15">
    <mergeCell ref="E7:H7"/>
    <mergeCell ref="E11:H11"/>
    <mergeCell ref="E9:H9"/>
    <mergeCell ref="E13:H13"/>
    <mergeCell ref="E22:H22"/>
    <mergeCell ref="E31:H31"/>
    <mergeCell ref="E52:H52"/>
    <mergeCell ref="E56:H56"/>
    <mergeCell ref="E54:H54"/>
    <mergeCell ref="E58:H58"/>
    <mergeCell ref="E77:H77"/>
    <mergeCell ref="E81:H81"/>
    <mergeCell ref="E79:H79"/>
    <mergeCell ref="E83:H8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B2:BM103"/>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7"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8" t="s">
        <v>105</v>
      </c>
    </row>
    <row r="3" spans="2:46" ht="6.95" customHeight="1">
      <c r="B3" s="138"/>
      <c r="C3" s="139"/>
      <c r="D3" s="139"/>
      <c r="E3" s="139"/>
      <c r="F3" s="139"/>
      <c r="G3" s="139"/>
      <c r="H3" s="139"/>
      <c r="I3" s="140"/>
      <c r="J3" s="139"/>
      <c r="K3" s="139"/>
      <c r="L3" s="21"/>
      <c r="AT3" s="18" t="s">
        <v>84</v>
      </c>
    </row>
    <row r="4" spans="2:46" ht="24.95" customHeight="1">
      <c r="B4" s="21"/>
      <c r="D4" s="141" t="s">
        <v>169</v>
      </c>
      <c r="L4" s="21"/>
      <c r="M4" s="25" t="s">
        <v>10</v>
      </c>
      <c r="AT4" s="18" t="s">
        <v>4</v>
      </c>
    </row>
    <row r="5" spans="2:12" ht="6.95" customHeight="1">
      <c r="B5" s="21"/>
      <c r="L5" s="21"/>
    </row>
    <row r="6" spans="2:12" ht="12" customHeight="1">
      <c r="B6" s="21"/>
      <c r="D6" s="142" t="s">
        <v>16</v>
      </c>
      <c r="L6" s="21"/>
    </row>
    <row r="7" spans="2:12" ht="16.5" customHeight="1">
      <c r="B7" s="21"/>
      <c r="E7" s="143" t="str">
        <f>'Rekapitulace stavby'!K6</f>
        <v>Vestavba podkroví ZŠ Kmochova</v>
      </c>
      <c r="F7" s="142"/>
      <c r="G7" s="142"/>
      <c r="H7" s="142"/>
      <c r="L7" s="21"/>
    </row>
    <row r="8" spans="2:12" ht="12">
      <c r="B8" s="21"/>
      <c r="D8" s="142" t="s">
        <v>170</v>
      </c>
      <c r="L8" s="21"/>
    </row>
    <row r="9" spans="2:12" ht="16.5" customHeight="1">
      <c r="B9" s="21"/>
      <c r="E9" s="143" t="s">
        <v>171</v>
      </c>
      <c r="L9" s="21"/>
    </row>
    <row r="10" spans="2:12" ht="12" customHeight="1">
      <c r="B10" s="21"/>
      <c r="D10" s="142" t="s">
        <v>172</v>
      </c>
      <c r="L10" s="21"/>
    </row>
    <row r="11" spans="2:12" s="1" customFormat="1" ht="16.5" customHeight="1">
      <c r="B11" s="44"/>
      <c r="E11" s="142" t="s">
        <v>2534</v>
      </c>
      <c r="F11" s="1"/>
      <c r="G11" s="1"/>
      <c r="H11" s="1"/>
      <c r="I11" s="144"/>
      <c r="L11" s="44"/>
    </row>
    <row r="12" spans="2:12" s="1" customFormat="1" ht="12" customHeight="1">
      <c r="B12" s="44"/>
      <c r="D12" s="142" t="s">
        <v>2535</v>
      </c>
      <c r="I12" s="144"/>
      <c r="L12" s="44"/>
    </row>
    <row r="13" spans="2:12" s="1" customFormat="1" ht="36.95" customHeight="1">
      <c r="B13" s="44"/>
      <c r="E13" s="145" t="s">
        <v>2605</v>
      </c>
      <c r="F13" s="1"/>
      <c r="G13" s="1"/>
      <c r="H13" s="1"/>
      <c r="I13" s="144"/>
      <c r="L13" s="44"/>
    </row>
    <row r="14" spans="2:12" s="1" customFormat="1" ht="12">
      <c r="B14" s="44"/>
      <c r="I14" s="144"/>
      <c r="L14" s="44"/>
    </row>
    <row r="15" spans="2:12" s="1" customFormat="1" ht="12" customHeight="1">
      <c r="B15" s="44"/>
      <c r="D15" s="142" t="s">
        <v>18</v>
      </c>
      <c r="F15" s="18" t="s">
        <v>21</v>
      </c>
      <c r="I15" s="146" t="s">
        <v>20</v>
      </c>
      <c r="J15" s="18" t="s">
        <v>21</v>
      </c>
      <c r="L15" s="44"/>
    </row>
    <row r="16" spans="2:12" s="1" customFormat="1" ht="12" customHeight="1">
      <c r="B16" s="44"/>
      <c r="D16" s="142" t="s">
        <v>22</v>
      </c>
      <c r="F16" s="18" t="s">
        <v>23</v>
      </c>
      <c r="I16" s="146" t="s">
        <v>24</v>
      </c>
      <c r="J16" s="147" t="str">
        <f>'Rekapitulace stavby'!AN8</f>
        <v>8. 11. 2018</v>
      </c>
      <c r="L16" s="44"/>
    </row>
    <row r="17" spans="2:12" s="1" customFormat="1" ht="10.8" customHeight="1">
      <c r="B17" s="44"/>
      <c r="I17" s="144"/>
      <c r="L17" s="44"/>
    </row>
    <row r="18" spans="2:12" s="1" customFormat="1" ht="12" customHeight="1">
      <c r="B18" s="44"/>
      <c r="D18" s="142" t="s">
        <v>26</v>
      </c>
      <c r="I18" s="146" t="s">
        <v>27</v>
      </c>
      <c r="J18" s="18" t="s">
        <v>28</v>
      </c>
      <c r="L18" s="44"/>
    </row>
    <row r="19" spans="2:12" s="1" customFormat="1" ht="18" customHeight="1">
      <c r="B19" s="44"/>
      <c r="E19" s="18" t="s">
        <v>29</v>
      </c>
      <c r="I19" s="146" t="s">
        <v>30</v>
      </c>
      <c r="J19" s="18" t="s">
        <v>21</v>
      </c>
      <c r="L19" s="44"/>
    </row>
    <row r="20" spans="2:12" s="1" customFormat="1" ht="6.95" customHeight="1">
      <c r="B20" s="44"/>
      <c r="I20" s="144"/>
      <c r="L20" s="44"/>
    </row>
    <row r="21" spans="2:12" s="1" customFormat="1" ht="12" customHeight="1">
      <c r="B21" s="44"/>
      <c r="D21" s="142" t="s">
        <v>31</v>
      </c>
      <c r="I21" s="146" t="s">
        <v>27</v>
      </c>
      <c r="J21" s="34" t="str">
        <f>'Rekapitulace stavby'!AN13</f>
        <v>Vyplň údaj</v>
      </c>
      <c r="L21" s="44"/>
    </row>
    <row r="22" spans="2:12" s="1" customFormat="1" ht="18" customHeight="1">
      <c r="B22" s="44"/>
      <c r="E22" s="34" t="str">
        <f>'Rekapitulace stavby'!E14</f>
        <v>Vyplň údaj</v>
      </c>
      <c r="F22" s="18"/>
      <c r="G22" s="18"/>
      <c r="H22" s="18"/>
      <c r="I22" s="146" t="s">
        <v>30</v>
      </c>
      <c r="J22" s="34" t="str">
        <f>'Rekapitulace stavby'!AN14</f>
        <v>Vyplň údaj</v>
      </c>
      <c r="L22" s="44"/>
    </row>
    <row r="23" spans="2:12" s="1" customFormat="1" ht="6.95" customHeight="1">
      <c r="B23" s="44"/>
      <c r="I23" s="144"/>
      <c r="L23" s="44"/>
    </row>
    <row r="24" spans="2:12" s="1" customFormat="1" ht="12" customHeight="1">
      <c r="B24" s="44"/>
      <c r="D24" s="142" t="s">
        <v>33</v>
      </c>
      <c r="I24" s="146" t="s">
        <v>27</v>
      </c>
      <c r="J24" s="18" t="s">
        <v>21</v>
      </c>
      <c r="L24" s="44"/>
    </row>
    <row r="25" spans="2:12" s="1" customFormat="1" ht="18" customHeight="1">
      <c r="B25" s="44"/>
      <c r="E25" s="18" t="s">
        <v>34</v>
      </c>
      <c r="I25" s="146" t="s">
        <v>30</v>
      </c>
      <c r="J25" s="18" t="s">
        <v>21</v>
      </c>
      <c r="L25" s="44"/>
    </row>
    <row r="26" spans="2:12" s="1" customFormat="1" ht="6.95" customHeight="1">
      <c r="B26" s="44"/>
      <c r="I26" s="144"/>
      <c r="L26" s="44"/>
    </row>
    <row r="27" spans="2:12" s="1" customFormat="1" ht="12" customHeight="1">
      <c r="B27" s="44"/>
      <c r="D27" s="142" t="s">
        <v>36</v>
      </c>
      <c r="I27" s="146" t="s">
        <v>27</v>
      </c>
      <c r="J27" s="18" t="s">
        <v>37</v>
      </c>
      <c r="L27" s="44"/>
    </row>
    <row r="28" spans="2:12" s="1" customFormat="1" ht="18" customHeight="1">
      <c r="B28" s="44"/>
      <c r="E28" s="18" t="s">
        <v>38</v>
      </c>
      <c r="I28" s="146" t="s">
        <v>30</v>
      </c>
      <c r="J28" s="18" t="s">
        <v>21</v>
      </c>
      <c r="L28" s="44"/>
    </row>
    <row r="29" spans="2:12" s="1" customFormat="1" ht="6.95" customHeight="1">
      <c r="B29" s="44"/>
      <c r="I29" s="144"/>
      <c r="L29" s="44"/>
    </row>
    <row r="30" spans="2:12" s="1" customFormat="1" ht="12" customHeight="1">
      <c r="B30" s="44"/>
      <c r="D30" s="142" t="s">
        <v>39</v>
      </c>
      <c r="I30" s="144"/>
      <c r="L30" s="44"/>
    </row>
    <row r="31" spans="2:12" s="7" customFormat="1" ht="45" customHeight="1">
      <c r="B31" s="148"/>
      <c r="E31" s="149" t="s">
        <v>40</v>
      </c>
      <c r="F31" s="149"/>
      <c r="G31" s="149"/>
      <c r="H31" s="149"/>
      <c r="I31" s="150"/>
      <c r="L31" s="148"/>
    </row>
    <row r="32" spans="2:12" s="1" customFormat="1" ht="6.95" customHeight="1">
      <c r="B32" s="44"/>
      <c r="I32" s="144"/>
      <c r="L32" s="44"/>
    </row>
    <row r="33" spans="2:12" s="1" customFormat="1" ht="6.95" customHeight="1">
      <c r="B33" s="44"/>
      <c r="D33" s="72"/>
      <c r="E33" s="72"/>
      <c r="F33" s="72"/>
      <c r="G33" s="72"/>
      <c r="H33" s="72"/>
      <c r="I33" s="151"/>
      <c r="J33" s="72"/>
      <c r="K33" s="72"/>
      <c r="L33" s="44"/>
    </row>
    <row r="34" spans="2:12" s="1" customFormat="1" ht="25.4" customHeight="1">
      <c r="B34" s="44"/>
      <c r="D34" s="152" t="s">
        <v>41</v>
      </c>
      <c r="I34" s="144"/>
      <c r="J34" s="153">
        <f>ROUND(J91,2)</f>
        <v>0</v>
      </c>
      <c r="L34" s="44"/>
    </row>
    <row r="35" spans="2:12" s="1" customFormat="1" ht="6.95" customHeight="1">
      <c r="B35" s="44"/>
      <c r="D35" s="72"/>
      <c r="E35" s="72"/>
      <c r="F35" s="72"/>
      <c r="G35" s="72"/>
      <c r="H35" s="72"/>
      <c r="I35" s="151"/>
      <c r="J35" s="72"/>
      <c r="K35" s="72"/>
      <c r="L35" s="44"/>
    </row>
    <row r="36" spans="2:12" s="1" customFormat="1" ht="14.4" customHeight="1">
      <c r="B36" s="44"/>
      <c r="F36" s="154" t="s">
        <v>43</v>
      </c>
      <c r="I36" s="155" t="s">
        <v>42</v>
      </c>
      <c r="J36" s="154" t="s">
        <v>44</v>
      </c>
      <c r="L36" s="44"/>
    </row>
    <row r="37" spans="2:12" s="1" customFormat="1" ht="14.4" customHeight="1">
      <c r="B37" s="44"/>
      <c r="D37" s="142" t="s">
        <v>45</v>
      </c>
      <c r="E37" s="142" t="s">
        <v>46</v>
      </c>
      <c r="F37" s="156">
        <f>ROUND((SUM(BE91:BE102)),2)</f>
        <v>0</v>
      </c>
      <c r="I37" s="157">
        <v>0.21</v>
      </c>
      <c r="J37" s="156">
        <f>ROUND(((SUM(BE91:BE102))*I37),2)</f>
        <v>0</v>
      </c>
      <c r="L37" s="44"/>
    </row>
    <row r="38" spans="2:12" s="1" customFormat="1" ht="14.4" customHeight="1">
      <c r="B38" s="44"/>
      <c r="E38" s="142" t="s">
        <v>47</v>
      </c>
      <c r="F38" s="156">
        <f>ROUND((SUM(BF91:BF102)),2)</f>
        <v>0</v>
      </c>
      <c r="I38" s="157">
        <v>0.15</v>
      </c>
      <c r="J38" s="156">
        <f>ROUND(((SUM(BF91:BF102))*I38),2)</f>
        <v>0</v>
      </c>
      <c r="L38" s="44"/>
    </row>
    <row r="39" spans="2:12" s="1" customFormat="1" ht="14.4" customHeight="1" hidden="1">
      <c r="B39" s="44"/>
      <c r="E39" s="142" t="s">
        <v>48</v>
      </c>
      <c r="F39" s="156">
        <f>ROUND((SUM(BG91:BG102)),2)</f>
        <v>0</v>
      </c>
      <c r="I39" s="157">
        <v>0.21</v>
      </c>
      <c r="J39" s="156">
        <f>0</f>
        <v>0</v>
      </c>
      <c r="L39" s="44"/>
    </row>
    <row r="40" spans="2:12" s="1" customFormat="1" ht="14.4" customHeight="1" hidden="1">
      <c r="B40" s="44"/>
      <c r="E40" s="142" t="s">
        <v>49</v>
      </c>
      <c r="F40" s="156">
        <f>ROUND((SUM(BH91:BH102)),2)</f>
        <v>0</v>
      </c>
      <c r="I40" s="157">
        <v>0.15</v>
      </c>
      <c r="J40" s="156">
        <f>0</f>
        <v>0</v>
      </c>
      <c r="L40" s="44"/>
    </row>
    <row r="41" spans="2:12" s="1" customFormat="1" ht="14.4" customHeight="1" hidden="1">
      <c r="B41" s="44"/>
      <c r="E41" s="142" t="s">
        <v>50</v>
      </c>
      <c r="F41" s="156">
        <f>ROUND((SUM(BI91:BI102)),2)</f>
        <v>0</v>
      </c>
      <c r="I41" s="157">
        <v>0</v>
      </c>
      <c r="J41" s="156">
        <f>0</f>
        <v>0</v>
      </c>
      <c r="L41" s="44"/>
    </row>
    <row r="42" spans="2:12" s="1" customFormat="1" ht="6.95" customHeight="1">
      <c r="B42" s="44"/>
      <c r="I42" s="144"/>
      <c r="L42" s="44"/>
    </row>
    <row r="43" spans="2:12" s="1" customFormat="1" ht="25.4" customHeight="1">
      <c r="B43" s="44"/>
      <c r="C43" s="158"/>
      <c r="D43" s="159" t="s">
        <v>51</v>
      </c>
      <c r="E43" s="160"/>
      <c r="F43" s="160"/>
      <c r="G43" s="161" t="s">
        <v>52</v>
      </c>
      <c r="H43" s="162" t="s">
        <v>53</v>
      </c>
      <c r="I43" s="163"/>
      <c r="J43" s="164">
        <f>SUM(J34:J41)</f>
        <v>0</v>
      </c>
      <c r="K43" s="165"/>
      <c r="L43" s="44"/>
    </row>
    <row r="44" spans="2:12" s="1" customFormat="1" ht="14.4" customHeight="1">
      <c r="B44" s="166"/>
      <c r="C44" s="167"/>
      <c r="D44" s="167"/>
      <c r="E44" s="167"/>
      <c r="F44" s="167"/>
      <c r="G44" s="167"/>
      <c r="H44" s="167"/>
      <c r="I44" s="168"/>
      <c r="J44" s="167"/>
      <c r="K44" s="167"/>
      <c r="L44" s="44"/>
    </row>
    <row r="48" spans="2:12" s="1" customFormat="1" ht="6.95" customHeight="1">
      <c r="B48" s="169"/>
      <c r="C48" s="170"/>
      <c r="D48" s="170"/>
      <c r="E48" s="170"/>
      <c r="F48" s="170"/>
      <c r="G48" s="170"/>
      <c r="H48" s="170"/>
      <c r="I48" s="171"/>
      <c r="J48" s="170"/>
      <c r="K48" s="170"/>
      <c r="L48" s="44"/>
    </row>
    <row r="49" spans="2:12" s="1" customFormat="1" ht="24.95" customHeight="1">
      <c r="B49" s="39"/>
      <c r="C49" s="24" t="s">
        <v>174</v>
      </c>
      <c r="D49" s="40"/>
      <c r="E49" s="40"/>
      <c r="F49" s="40"/>
      <c r="G49" s="40"/>
      <c r="H49" s="40"/>
      <c r="I49" s="144"/>
      <c r="J49" s="40"/>
      <c r="K49" s="40"/>
      <c r="L49" s="44"/>
    </row>
    <row r="50" spans="2:12" s="1" customFormat="1" ht="6.95" customHeight="1">
      <c r="B50" s="39"/>
      <c r="C50" s="40"/>
      <c r="D50" s="40"/>
      <c r="E50" s="40"/>
      <c r="F50" s="40"/>
      <c r="G50" s="40"/>
      <c r="H50" s="40"/>
      <c r="I50" s="144"/>
      <c r="J50" s="40"/>
      <c r="K50" s="40"/>
      <c r="L50" s="44"/>
    </row>
    <row r="51" spans="2:12" s="1" customFormat="1" ht="12" customHeight="1">
      <c r="B51" s="39"/>
      <c r="C51" s="33" t="s">
        <v>16</v>
      </c>
      <c r="D51" s="40"/>
      <c r="E51" s="40"/>
      <c r="F51" s="40"/>
      <c r="G51" s="40"/>
      <c r="H51" s="40"/>
      <c r="I51" s="144"/>
      <c r="J51" s="40"/>
      <c r="K51" s="40"/>
      <c r="L51" s="44"/>
    </row>
    <row r="52" spans="2:12" s="1" customFormat="1" ht="16.5" customHeight="1">
      <c r="B52" s="39"/>
      <c r="C52" s="40"/>
      <c r="D52" s="40"/>
      <c r="E52" s="172" t="str">
        <f>E7</f>
        <v>Vestavba podkroví ZŠ Kmochova</v>
      </c>
      <c r="F52" s="33"/>
      <c r="G52" s="33"/>
      <c r="H52" s="33"/>
      <c r="I52" s="144"/>
      <c r="J52" s="40"/>
      <c r="K52" s="40"/>
      <c r="L52" s="44"/>
    </row>
    <row r="53" spans="2:12" ht="12" customHeight="1">
      <c r="B53" s="22"/>
      <c r="C53" s="33" t="s">
        <v>170</v>
      </c>
      <c r="D53" s="23"/>
      <c r="E53" s="23"/>
      <c r="F53" s="23"/>
      <c r="G53" s="23"/>
      <c r="H53" s="23"/>
      <c r="I53" s="137"/>
      <c r="J53" s="23"/>
      <c r="K53" s="23"/>
      <c r="L53" s="21"/>
    </row>
    <row r="54" spans="2:12" ht="16.5" customHeight="1">
      <c r="B54" s="22"/>
      <c r="C54" s="23"/>
      <c r="D54" s="23"/>
      <c r="E54" s="172" t="s">
        <v>171</v>
      </c>
      <c r="F54" s="23"/>
      <c r="G54" s="23"/>
      <c r="H54" s="23"/>
      <c r="I54" s="137"/>
      <c r="J54" s="23"/>
      <c r="K54" s="23"/>
      <c r="L54" s="21"/>
    </row>
    <row r="55" spans="2:12" ht="12" customHeight="1">
      <c r="B55" s="22"/>
      <c r="C55" s="33" t="s">
        <v>172</v>
      </c>
      <c r="D55" s="23"/>
      <c r="E55" s="23"/>
      <c r="F55" s="23"/>
      <c r="G55" s="23"/>
      <c r="H55" s="23"/>
      <c r="I55" s="137"/>
      <c r="J55" s="23"/>
      <c r="K55" s="23"/>
      <c r="L55" s="21"/>
    </row>
    <row r="56" spans="2:12" s="1" customFormat="1" ht="16.5" customHeight="1">
      <c r="B56" s="39"/>
      <c r="C56" s="40"/>
      <c r="D56" s="40"/>
      <c r="E56" s="33" t="s">
        <v>2534</v>
      </c>
      <c r="F56" s="40"/>
      <c r="G56" s="40"/>
      <c r="H56" s="40"/>
      <c r="I56" s="144"/>
      <c r="J56" s="40"/>
      <c r="K56" s="40"/>
      <c r="L56" s="44"/>
    </row>
    <row r="57" spans="2:12" s="1" customFormat="1" ht="12" customHeight="1">
      <c r="B57" s="39"/>
      <c r="C57" s="33" t="s">
        <v>2535</v>
      </c>
      <c r="D57" s="40"/>
      <c r="E57" s="40"/>
      <c r="F57" s="40"/>
      <c r="G57" s="40"/>
      <c r="H57" s="40"/>
      <c r="I57" s="144"/>
      <c r="J57" s="40"/>
      <c r="K57" s="40"/>
      <c r="L57" s="44"/>
    </row>
    <row r="58" spans="2:12" s="1" customFormat="1" ht="16.5" customHeight="1">
      <c r="B58" s="39"/>
      <c r="C58" s="40"/>
      <c r="D58" s="40"/>
      <c r="E58" s="65" t="str">
        <f>E13</f>
        <v>SO-01.4.2 - Kabely</v>
      </c>
      <c r="F58" s="40"/>
      <c r="G58" s="40"/>
      <c r="H58" s="40"/>
      <c r="I58" s="144"/>
      <c r="J58" s="40"/>
      <c r="K58" s="40"/>
      <c r="L58" s="44"/>
    </row>
    <row r="59" spans="2:12" s="1" customFormat="1" ht="6.95" customHeight="1">
      <c r="B59" s="39"/>
      <c r="C59" s="40"/>
      <c r="D59" s="40"/>
      <c r="E59" s="40"/>
      <c r="F59" s="40"/>
      <c r="G59" s="40"/>
      <c r="H59" s="40"/>
      <c r="I59" s="144"/>
      <c r="J59" s="40"/>
      <c r="K59" s="40"/>
      <c r="L59" s="44"/>
    </row>
    <row r="60" spans="2:12" s="1" customFormat="1" ht="12" customHeight="1">
      <c r="B60" s="39"/>
      <c r="C60" s="33" t="s">
        <v>22</v>
      </c>
      <c r="D60" s="40"/>
      <c r="E60" s="40"/>
      <c r="F60" s="28" t="str">
        <f>F16</f>
        <v>Kmochova č.p. 943</v>
      </c>
      <c r="G60" s="40"/>
      <c r="H60" s="40"/>
      <c r="I60" s="146" t="s">
        <v>24</v>
      </c>
      <c r="J60" s="68" t="str">
        <f>IF(J16="","",J16)</f>
        <v>8. 11. 2018</v>
      </c>
      <c r="K60" s="40"/>
      <c r="L60" s="44"/>
    </row>
    <row r="61" spans="2:12" s="1" customFormat="1" ht="6.95" customHeight="1">
      <c r="B61" s="39"/>
      <c r="C61" s="40"/>
      <c r="D61" s="40"/>
      <c r="E61" s="40"/>
      <c r="F61" s="40"/>
      <c r="G61" s="40"/>
      <c r="H61" s="40"/>
      <c r="I61" s="144"/>
      <c r="J61" s="40"/>
      <c r="K61" s="40"/>
      <c r="L61" s="44"/>
    </row>
    <row r="62" spans="2:12" s="1" customFormat="1" ht="13.65" customHeight="1">
      <c r="B62" s="39"/>
      <c r="C62" s="33" t="s">
        <v>26</v>
      </c>
      <c r="D62" s="40"/>
      <c r="E62" s="40"/>
      <c r="F62" s="28" t="str">
        <f>E19</f>
        <v>SONET Building s.r.o</v>
      </c>
      <c r="G62" s="40"/>
      <c r="H62" s="40"/>
      <c r="I62" s="146" t="s">
        <v>33</v>
      </c>
      <c r="J62" s="37" t="str">
        <f>E25</f>
        <v>Sodomka Lukáš</v>
      </c>
      <c r="K62" s="40"/>
      <c r="L62" s="44"/>
    </row>
    <row r="63" spans="2:12" s="1" customFormat="1" ht="13.65" customHeight="1">
      <c r="B63" s="39"/>
      <c r="C63" s="33" t="s">
        <v>31</v>
      </c>
      <c r="D63" s="40"/>
      <c r="E63" s="40"/>
      <c r="F63" s="28" t="str">
        <f>IF(E22="","",E22)</f>
        <v>Vyplň údaj</v>
      </c>
      <c r="G63" s="40"/>
      <c r="H63" s="40"/>
      <c r="I63" s="146" t="s">
        <v>36</v>
      </c>
      <c r="J63" s="37" t="str">
        <f>E28</f>
        <v>Toman Martin</v>
      </c>
      <c r="K63" s="40"/>
      <c r="L63" s="44"/>
    </row>
    <row r="64" spans="2:12" s="1" customFormat="1" ht="10.3" customHeight="1">
      <c r="B64" s="39"/>
      <c r="C64" s="40"/>
      <c r="D64" s="40"/>
      <c r="E64" s="40"/>
      <c r="F64" s="40"/>
      <c r="G64" s="40"/>
      <c r="H64" s="40"/>
      <c r="I64" s="144"/>
      <c r="J64" s="40"/>
      <c r="K64" s="40"/>
      <c r="L64" s="44"/>
    </row>
    <row r="65" spans="2:12" s="1" customFormat="1" ht="29.25" customHeight="1">
      <c r="B65" s="39"/>
      <c r="C65" s="173" t="s">
        <v>175</v>
      </c>
      <c r="D65" s="174"/>
      <c r="E65" s="174"/>
      <c r="F65" s="174"/>
      <c r="G65" s="174"/>
      <c r="H65" s="174"/>
      <c r="I65" s="175"/>
      <c r="J65" s="176" t="s">
        <v>176</v>
      </c>
      <c r="K65" s="174"/>
      <c r="L65" s="44"/>
    </row>
    <row r="66" spans="2:12" s="1" customFormat="1" ht="10.3" customHeight="1">
      <c r="B66" s="39"/>
      <c r="C66" s="40"/>
      <c r="D66" s="40"/>
      <c r="E66" s="40"/>
      <c r="F66" s="40"/>
      <c r="G66" s="40"/>
      <c r="H66" s="40"/>
      <c r="I66" s="144"/>
      <c r="J66" s="40"/>
      <c r="K66" s="40"/>
      <c r="L66" s="44"/>
    </row>
    <row r="67" spans="2:47" s="1" customFormat="1" ht="22.8" customHeight="1">
      <c r="B67" s="39"/>
      <c r="C67" s="177" t="s">
        <v>73</v>
      </c>
      <c r="D67" s="40"/>
      <c r="E67" s="40"/>
      <c r="F67" s="40"/>
      <c r="G67" s="40"/>
      <c r="H67" s="40"/>
      <c r="I67" s="144"/>
      <c r="J67" s="98">
        <f>J91</f>
        <v>0</v>
      </c>
      <c r="K67" s="40"/>
      <c r="L67" s="44"/>
      <c r="AU67" s="18" t="s">
        <v>177</v>
      </c>
    </row>
    <row r="68" spans="2:12" s="1" customFormat="1" ht="21.8" customHeight="1">
      <c r="B68" s="39"/>
      <c r="C68" s="40"/>
      <c r="D68" s="40"/>
      <c r="E68" s="40"/>
      <c r="F68" s="40"/>
      <c r="G68" s="40"/>
      <c r="H68" s="40"/>
      <c r="I68" s="144"/>
      <c r="J68" s="40"/>
      <c r="K68" s="40"/>
      <c r="L68" s="44"/>
    </row>
    <row r="69" spans="2:12" s="1" customFormat="1" ht="6.95" customHeight="1">
      <c r="B69" s="58"/>
      <c r="C69" s="59"/>
      <c r="D69" s="59"/>
      <c r="E69" s="59"/>
      <c r="F69" s="59"/>
      <c r="G69" s="59"/>
      <c r="H69" s="59"/>
      <c r="I69" s="168"/>
      <c r="J69" s="59"/>
      <c r="K69" s="59"/>
      <c r="L69" s="44"/>
    </row>
    <row r="73" spans="2:12" s="1" customFormat="1" ht="6.95" customHeight="1">
      <c r="B73" s="60"/>
      <c r="C73" s="61"/>
      <c r="D73" s="61"/>
      <c r="E73" s="61"/>
      <c r="F73" s="61"/>
      <c r="G73" s="61"/>
      <c r="H73" s="61"/>
      <c r="I73" s="171"/>
      <c r="J73" s="61"/>
      <c r="K73" s="61"/>
      <c r="L73" s="44"/>
    </row>
    <row r="74" spans="2:12" s="1" customFormat="1" ht="24.95" customHeight="1">
      <c r="B74" s="39"/>
      <c r="C74" s="24" t="s">
        <v>206</v>
      </c>
      <c r="D74" s="40"/>
      <c r="E74" s="40"/>
      <c r="F74" s="40"/>
      <c r="G74" s="40"/>
      <c r="H74" s="40"/>
      <c r="I74" s="144"/>
      <c r="J74" s="40"/>
      <c r="K74" s="40"/>
      <c r="L74" s="44"/>
    </row>
    <row r="75" spans="2:12" s="1" customFormat="1" ht="6.95" customHeight="1">
      <c r="B75" s="39"/>
      <c r="C75" s="40"/>
      <c r="D75" s="40"/>
      <c r="E75" s="40"/>
      <c r="F75" s="40"/>
      <c r="G75" s="40"/>
      <c r="H75" s="40"/>
      <c r="I75" s="144"/>
      <c r="J75" s="40"/>
      <c r="K75" s="40"/>
      <c r="L75" s="44"/>
    </row>
    <row r="76" spans="2:12" s="1" customFormat="1" ht="12" customHeight="1">
      <c r="B76" s="39"/>
      <c r="C76" s="33" t="s">
        <v>16</v>
      </c>
      <c r="D76" s="40"/>
      <c r="E76" s="40"/>
      <c r="F76" s="40"/>
      <c r="G76" s="40"/>
      <c r="H76" s="40"/>
      <c r="I76" s="144"/>
      <c r="J76" s="40"/>
      <c r="K76" s="40"/>
      <c r="L76" s="44"/>
    </row>
    <row r="77" spans="2:12" s="1" customFormat="1" ht="16.5" customHeight="1">
      <c r="B77" s="39"/>
      <c r="C77" s="40"/>
      <c r="D77" s="40"/>
      <c r="E77" s="172" t="str">
        <f>E7</f>
        <v>Vestavba podkroví ZŠ Kmochova</v>
      </c>
      <c r="F77" s="33"/>
      <c r="G77" s="33"/>
      <c r="H77" s="33"/>
      <c r="I77" s="144"/>
      <c r="J77" s="40"/>
      <c r="K77" s="40"/>
      <c r="L77" s="44"/>
    </row>
    <row r="78" spans="2:12" ht="12" customHeight="1">
      <c r="B78" s="22"/>
      <c r="C78" s="33" t="s">
        <v>170</v>
      </c>
      <c r="D78" s="23"/>
      <c r="E78" s="23"/>
      <c r="F78" s="23"/>
      <c r="G78" s="23"/>
      <c r="H78" s="23"/>
      <c r="I78" s="137"/>
      <c r="J78" s="23"/>
      <c r="K78" s="23"/>
      <c r="L78" s="21"/>
    </row>
    <row r="79" spans="2:12" ht="16.5" customHeight="1">
      <c r="B79" s="22"/>
      <c r="C79" s="23"/>
      <c r="D79" s="23"/>
      <c r="E79" s="172" t="s">
        <v>171</v>
      </c>
      <c r="F79" s="23"/>
      <c r="G79" s="23"/>
      <c r="H79" s="23"/>
      <c r="I79" s="137"/>
      <c r="J79" s="23"/>
      <c r="K79" s="23"/>
      <c r="L79" s="21"/>
    </row>
    <row r="80" spans="2:12" ht="12" customHeight="1">
      <c r="B80" s="22"/>
      <c r="C80" s="33" t="s">
        <v>172</v>
      </c>
      <c r="D80" s="23"/>
      <c r="E80" s="23"/>
      <c r="F80" s="23"/>
      <c r="G80" s="23"/>
      <c r="H80" s="23"/>
      <c r="I80" s="137"/>
      <c r="J80" s="23"/>
      <c r="K80" s="23"/>
      <c r="L80" s="21"/>
    </row>
    <row r="81" spans="2:12" s="1" customFormat="1" ht="16.5" customHeight="1">
      <c r="B81" s="39"/>
      <c r="C81" s="40"/>
      <c r="D81" s="40"/>
      <c r="E81" s="33" t="s">
        <v>2534</v>
      </c>
      <c r="F81" s="40"/>
      <c r="G81" s="40"/>
      <c r="H81" s="40"/>
      <c r="I81" s="144"/>
      <c r="J81" s="40"/>
      <c r="K81" s="40"/>
      <c r="L81" s="44"/>
    </row>
    <row r="82" spans="2:12" s="1" customFormat="1" ht="12" customHeight="1">
      <c r="B82" s="39"/>
      <c r="C82" s="33" t="s">
        <v>2535</v>
      </c>
      <c r="D82" s="40"/>
      <c r="E82" s="40"/>
      <c r="F82" s="40"/>
      <c r="G82" s="40"/>
      <c r="H82" s="40"/>
      <c r="I82" s="144"/>
      <c r="J82" s="40"/>
      <c r="K82" s="40"/>
      <c r="L82" s="44"/>
    </row>
    <row r="83" spans="2:12" s="1" customFormat="1" ht="16.5" customHeight="1">
      <c r="B83" s="39"/>
      <c r="C83" s="40"/>
      <c r="D83" s="40"/>
      <c r="E83" s="65" t="str">
        <f>E13</f>
        <v>SO-01.4.2 - Kabely</v>
      </c>
      <c r="F83" s="40"/>
      <c r="G83" s="40"/>
      <c r="H83" s="40"/>
      <c r="I83" s="144"/>
      <c r="J83" s="40"/>
      <c r="K83" s="40"/>
      <c r="L83" s="44"/>
    </row>
    <row r="84" spans="2:12" s="1" customFormat="1" ht="6.95" customHeight="1">
      <c r="B84" s="39"/>
      <c r="C84" s="40"/>
      <c r="D84" s="40"/>
      <c r="E84" s="40"/>
      <c r="F84" s="40"/>
      <c r="G84" s="40"/>
      <c r="H84" s="40"/>
      <c r="I84" s="144"/>
      <c r="J84" s="40"/>
      <c r="K84" s="40"/>
      <c r="L84" s="44"/>
    </row>
    <row r="85" spans="2:12" s="1" customFormat="1" ht="12" customHeight="1">
      <c r="B85" s="39"/>
      <c r="C85" s="33" t="s">
        <v>22</v>
      </c>
      <c r="D85" s="40"/>
      <c r="E85" s="40"/>
      <c r="F85" s="28" t="str">
        <f>F16</f>
        <v>Kmochova č.p. 943</v>
      </c>
      <c r="G85" s="40"/>
      <c r="H85" s="40"/>
      <c r="I85" s="146" t="s">
        <v>24</v>
      </c>
      <c r="J85" s="68" t="str">
        <f>IF(J16="","",J16)</f>
        <v>8. 11. 2018</v>
      </c>
      <c r="K85" s="40"/>
      <c r="L85" s="44"/>
    </row>
    <row r="86" spans="2:12" s="1" customFormat="1" ht="6.95" customHeight="1">
      <c r="B86" s="39"/>
      <c r="C86" s="40"/>
      <c r="D86" s="40"/>
      <c r="E86" s="40"/>
      <c r="F86" s="40"/>
      <c r="G86" s="40"/>
      <c r="H86" s="40"/>
      <c r="I86" s="144"/>
      <c r="J86" s="40"/>
      <c r="K86" s="40"/>
      <c r="L86" s="44"/>
    </row>
    <row r="87" spans="2:12" s="1" customFormat="1" ht="13.65" customHeight="1">
      <c r="B87" s="39"/>
      <c r="C87" s="33" t="s">
        <v>26</v>
      </c>
      <c r="D87" s="40"/>
      <c r="E87" s="40"/>
      <c r="F87" s="28" t="str">
        <f>E19</f>
        <v>SONET Building s.r.o</v>
      </c>
      <c r="G87" s="40"/>
      <c r="H87" s="40"/>
      <c r="I87" s="146" t="s">
        <v>33</v>
      </c>
      <c r="J87" s="37" t="str">
        <f>E25</f>
        <v>Sodomka Lukáš</v>
      </c>
      <c r="K87" s="40"/>
      <c r="L87" s="44"/>
    </row>
    <row r="88" spans="2:12" s="1" customFormat="1" ht="13.65" customHeight="1">
      <c r="B88" s="39"/>
      <c r="C88" s="33" t="s">
        <v>31</v>
      </c>
      <c r="D88" s="40"/>
      <c r="E88" s="40"/>
      <c r="F88" s="28" t="str">
        <f>IF(E22="","",E22)</f>
        <v>Vyplň údaj</v>
      </c>
      <c r="G88" s="40"/>
      <c r="H88" s="40"/>
      <c r="I88" s="146" t="s">
        <v>36</v>
      </c>
      <c r="J88" s="37" t="str">
        <f>E28</f>
        <v>Toman Martin</v>
      </c>
      <c r="K88" s="40"/>
      <c r="L88" s="44"/>
    </row>
    <row r="89" spans="2:12" s="1" customFormat="1" ht="10.3" customHeight="1">
      <c r="B89" s="39"/>
      <c r="C89" s="40"/>
      <c r="D89" s="40"/>
      <c r="E89" s="40"/>
      <c r="F89" s="40"/>
      <c r="G89" s="40"/>
      <c r="H89" s="40"/>
      <c r="I89" s="144"/>
      <c r="J89" s="40"/>
      <c r="K89" s="40"/>
      <c r="L89" s="44"/>
    </row>
    <row r="90" spans="2:20" s="10" customFormat="1" ht="29.25" customHeight="1">
      <c r="B90" s="191"/>
      <c r="C90" s="192" t="s">
        <v>207</v>
      </c>
      <c r="D90" s="193" t="s">
        <v>60</v>
      </c>
      <c r="E90" s="193" t="s">
        <v>56</v>
      </c>
      <c r="F90" s="193" t="s">
        <v>57</v>
      </c>
      <c r="G90" s="193" t="s">
        <v>208</v>
      </c>
      <c r="H90" s="193" t="s">
        <v>209</v>
      </c>
      <c r="I90" s="194" t="s">
        <v>210</v>
      </c>
      <c r="J90" s="193" t="s">
        <v>176</v>
      </c>
      <c r="K90" s="195" t="s">
        <v>211</v>
      </c>
      <c r="L90" s="196"/>
      <c r="M90" s="88" t="s">
        <v>21</v>
      </c>
      <c r="N90" s="89" t="s">
        <v>45</v>
      </c>
      <c r="O90" s="89" t="s">
        <v>212</v>
      </c>
      <c r="P90" s="89" t="s">
        <v>213</v>
      </c>
      <c r="Q90" s="89" t="s">
        <v>214</v>
      </c>
      <c r="R90" s="89" t="s">
        <v>215</v>
      </c>
      <c r="S90" s="89" t="s">
        <v>216</v>
      </c>
      <c r="T90" s="90" t="s">
        <v>217</v>
      </c>
    </row>
    <row r="91" spans="2:63" s="1" customFormat="1" ht="22.8" customHeight="1">
      <c r="B91" s="39"/>
      <c r="C91" s="95" t="s">
        <v>218</v>
      </c>
      <c r="D91" s="40"/>
      <c r="E91" s="40"/>
      <c r="F91" s="40"/>
      <c r="G91" s="40"/>
      <c r="H91" s="40"/>
      <c r="I91" s="144"/>
      <c r="J91" s="197">
        <f>BK91</f>
        <v>0</v>
      </c>
      <c r="K91" s="40"/>
      <c r="L91" s="44"/>
      <c r="M91" s="91"/>
      <c r="N91" s="92"/>
      <c r="O91" s="92"/>
      <c r="P91" s="198">
        <f>SUM(P92:P102)</f>
        <v>0</v>
      </c>
      <c r="Q91" s="92"/>
      <c r="R91" s="198">
        <f>SUM(R92:R102)</f>
        <v>0</v>
      </c>
      <c r="S91" s="92"/>
      <c r="T91" s="199">
        <f>SUM(T92:T102)</f>
        <v>0</v>
      </c>
      <c r="AT91" s="18" t="s">
        <v>74</v>
      </c>
      <c r="AU91" s="18" t="s">
        <v>177</v>
      </c>
      <c r="BK91" s="200">
        <f>SUM(BK92:BK102)</f>
        <v>0</v>
      </c>
    </row>
    <row r="92" spans="2:65" s="1" customFormat="1" ht="16.5" customHeight="1">
      <c r="B92" s="39"/>
      <c r="C92" s="217" t="s">
        <v>82</v>
      </c>
      <c r="D92" s="217" t="s">
        <v>223</v>
      </c>
      <c r="E92" s="218" t="s">
        <v>2606</v>
      </c>
      <c r="F92" s="219" t="s">
        <v>2607</v>
      </c>
      <c r="G92" s="220" t="s">
        <v>730</v>
      </c>
      <c r="H92" s="221">
        <v>200</v>
      </c>
      <c r="I92" s="222"/>
      <c r="J92" s="223">
        <f>ROUND(I92*H92,2)</f>
        <v>0</v>
      </c>
      <c r="K92" s="219" t="s">
        <v>365</v>
      </c>
      <c r="L92" s="44"/>
      <c r="M92" s="224" t="s">
        <v>21</v>
      </c>
      <c r="N92" s="225" t="s">
        <v>46</v>
      </c>
      <c r="O92" s="80"/>
      <c r="P92" s="226">
        <f>O92*H92</f>
        <v>0</v>
      </c>
      <c r="Q92" s="226">
        <v>0</v>
      </c>
      <c r="R92" s="226">
        <f>Q92*H92</f>
        <v>0</v>
      </c>
      <c r="S92" s="226">
        <v>0</v>
      </c>
      <c r="T92" s="227">
        <f>S92*H92</f>
        <v>0</v>
      </c>
      <c r="AR92" s="18" t="s">
        <v>228</v>
      </c>
      <c r="AT92" s="18" t="s">
        <v>223</v>
      </c>
      <c r="AU92" s="18" t="s">
        <v>75</v>
      </c>
      <c r="AY92" s="18" t="s">
        <v>221</v>
      </c>
      <c r="BE92" s="228">
        <f>IF(N92="základní",J92,0)</f>
        <v>0</v>
      </c>
      <c r="BF92" s="228">
        <f>IF(N92="snížená",J92,0)</f>
        <v>0</v>
      </c>
      <c r="BG92" s="228">
        <f>IF(N92="zákl. přenesená",J92,0)</f>
        <v>0</v>
      </c>
      <c r="BH92" s="228">
        <f>IF(N92="sníž. přenesená",J92,0)</f>
        <v>0</v>
      </c>
      <c r="BI92" s="228">
        <f>IF(N92="nulová",J92,0)</f>
        <v>0</v>
      </c>
      <c r="BJ92" s="18" t="s">
        <v>82</v>
      </c>
      <c r="BK92" s="228">
        <f>ROUND(I92*H92,2)</f>
        <v>0</v>
      </c>
      <c r="BL92" s="18" t="s">
        <v>228</v>
      </c>
      <c r="BM92" s="18" t="s">
        <v>84</v>
      </c>
    </row>
    <row r="93" spans="2:65" s="1" customFormat="1" ht="16.5" customHeight="1">
      <c r="B93" s="39"/>
      <c r="C93" s="217" t="s">
        <v>84</v>
      </c>
      <c r="D93" s="217" t="s">
        <v>223</v>
      </c>
      <c r="E93" s="218" t="s">
        <v>2608</v>
      </c>
      <c r="F93" s="219" t="s">
        <v>2609</v>
      </c>
      <c r="G93" s="220" t="s">
        <v>730</v>
      </c>
      <c r="H93" s="221">
        <v>2300</v>
      </c>
      <c r="I93" s="222"/>
      <c r="J93" s="223">
        <f>ROUND(I93*H93,2)</f>
        <v>0</v>
      </c>
      <c r="K93" s="219" t="s">
        <v>365</v>
      </c>
      <c r="L93" s="44"/>
      <c r="M93" s="224" t="s">
        <v>21</v>
      </c>
      <c r="N93" s="225" t="s">
        <v>46</v>
      </c>
      <c r="O93" s="80"/>
      <c r="P93" s="226">
        <f>O93*H93</f>
        <v>0</v>
      </c>
      <c r="Q93" s="226">
        <v>0</v>
      </c>
      <c r="R93" s="226">
        <f>Q93*H93</f>
        <v>0</v>
      </c>
      <c r="S93" s="226">
        <v>0</v>
      </c>
      <c r="T93" s="227">
        <f>S93*H93</f>
        <v>0</v>
      </c>
      <c r="AR93" s="18" t="s">
        <v>228</v>
      </c>
      <c r="AT93" s="18" t="s">
        <v>223</v>
      </c>
      <c r="AU93" s="18" t="s">
        <v>75</v>
      </c>
      <c r="AY93" s="18" t="s">
        <v>221</v>
      </c>
      <c r="BE93" s="228">
        <f>IF(N93="základní",J93,0)</f>
        <v>0</v>
      </c>
      <c r="BF93" s="228">
        <f>IF(N93="snížená",J93,0)</f>
        <v>0</v>
      </c>
      <c r="BG93" s="228">
        <f>IF(N93="zákl. přenesená",J93,0)</f>
        <v>0</v>
      </c>
      <c r="BH93" s="228">
        <f>IF(N93="sníž. přenesená",J93,0)</f>
        <v>0</v>
      </c>
      <c r="BI93" s="228">
        <f>IF(N93="nulová",J93,0)</f>
        <v>0</v>
      </c>
      <c r="BJ93" s="18" t="s">
        <v>82</v>
      </c>
      <c r="BK93" s="228">
        <f>ROUND(I93*H93,2)</f>
        <v>0</v>
      </c>
      <c r="BL93" s="18" t="s">
        <v>228</v>
      </c>
      <c r="BM93" s="18" t="s">
        <v>228</v>
      </c>
    </row>
    <row r="94" spans="2:65" s="1" customFormat="1" ht="16.5" customHeight="1">
      <c r="B94" s="39"/>
      <c r="C94" s="217" t="s">
        <v>101</v>
      </c>
      <c r="D94" s="217" t="s">
        <v>223</v>
      </c>
      <c r="E94" s="218" t="s">
        <v>2610</v>
      </c>
      <c r="F94" s="219" t="s">
        <v>2611</v>
      </c>
      <c r="G94" s="220" t="s">
        <v>730</v>
      </c>
      <c r="H94" s="221">
        <v>4000</v>
      </c>
      <c r="I94" s="222"/>
      <c r="J94" s="223">
        <f>ROUND(I94*H94,2)</f>
        <v>0</v>
      </c>
      <c r="K94" s="219" t="s">
        <v>365</v>
      </c>
      <c r="L94" s="44"/>
      <c r="M94" s="224" t="s">
        <v>21</v>
      </c>
      <c r="N94" s="225" t="s">
        <v>46</v>
      </c>
      <c r="O94" s="80"/>
      <c r="P94" s="226">
        <f>O94*H94</f>
        <v>0</v>
      </c>
      <c r="Q94" s="226">
        <v>0</v>
      </c>
      <c r="R94" s="226">
        <f>Q94*H94</f>
        <v>0</v>
      </c>
      <c r="S94" s="226">
        <v>0</v>
      </c>
      <c r="T94" s="227">
        <f>S94*H94</f>
        <v>0</v>
      </c>
      <c r="AR94" s="18" t="s">
        <v>228</v>
      </c>
      <c r="AT94" s="18" t="s">
        <v>223</v>
      </c>
      <c r="AU94" s="18" t="s">
        <v>75</v>
      </c>
      <c r="AY94" s="18" t="s">
        <v>221</v>
      </c>
      <c r="BE94" s="228">
        <f>IF(N94="základní",J94,0)</f>
        <v>0</v>
      </c>
      <c r="BF94" s="228">
        <f>IF(N94="snížená",J94,0)</f>
        <v>0</v>
      </c>
      <c r="BG94" s="228">
        <f>IF(N94="zákl. přenesená",J94,0)</f>
        <v>0</v>
      </c>
      <c r="BH94" s="228">
        <f>IF(N94="sníž. přenesená",J94,0)</f>
        <v>0</v>
      </c>
      <c r="BI94" s="228">
        <f>IF(N94="nulová",J94,0)</f>
        <v>0</v>
      </c>
      <c r="BJ94" s="18" t="s">
        <v>82</v>
      </c>
      <c r="BK94" s="228">
        <f>ROUND(I94*H94,2)</f>
        <v>0</v>
      </c>
      <c r="BL94" s="18" t="s">
        <v>228</v>
      </c>
      <c r="BM94" s="18" t="s">
        <v>271</v>
      </c>
    </row>
    <row r="95" spans="2:65" s="1" customFormat="1" ht="16.5" customHeight="1">
      <c r="B95" s="39"/>
      <c r="C95" s="217" t="s">
        <v>228</v>
      </c>
      <c r="D95" s="217" t="s">
        <v>223</v>
      </c>
      <c r="E95" s="218" t="s">
        <v>2612</v>
      </c>
      <c r="F95" s="219" t="s">
        <v>2613</v>
      </c>
      <c r="G95" s="220" t="s">
        <v>730</v>
      </c>
      <c r="H95" s="221">
        <v>200</v>
      </c>
      <c r="I95" s="222"/>
      <c r="J95" s="223">
        <f>ROUND(I95*H95,2)</f>
        <v>0</v>
      </c>
      <c r="K95" s="219" t="s">
        <v>365</v>
      </c>
      <c r="L95" s="44"/>
      <c r="M95" s="224" t="s">
        <v>21</v>
      </c>
      <c r="N95" s="225" t="s">
        <v>46</v>
      </c>
      <c r="O95" s="80"/>
      <c r="P95" s="226">
        <f>O95*H95</f>
        <v>0</v>
      </c>
      <c r="Q95" s="226">
        <v>0</v>
      </c>
      <c r="R95" s="226">
        <f>Q95*H95</f>
        <v>0</v>
      </c>
      <c r="S95" s="226">
        <v>0</v>
      </c>
      <c r="T95" s="227">
        <f>S95*H95</f>
        <v>0</v>
      </c>
      <c r="AR95" s="18" t="s">
        <v>228</v>
      </c>
      <c r="AT95" s="18" t="s">
        <v>223</v>
      </c>
      <c r="AU95" s="18" t="s">
        <v>75</v>
      </c>
      <c r="AY95" s="18" t="s">
        <v>221</v>
      </c>
      <c r="BE95" s="228">
        <f>IF(N95="základní",J95,0)</f>
        <v>0</v>
      </c>
      <c r="BF95" s="228">
        <f>IF(N95="snížená",J95,0)</f>
        <v>0</v>
      </c>
      <c r="BG95" s="228">
        <f>IF(N95="zákl. přenesená",J95,0)</f>
        <v>0</v>
      </c>
      <c r="BH95" s="228">
        <f>IF(N95="sníž. přenesená",J95,0)</f>
        <v>0</v>
      </c>
      <c r="BI95" s="228">
        <f>IF(N95="nulová",J95,0)</f>
        <v>0</v>
      </c>
      <c r="BJ95" s="18" t="s">
        <v>82</v>
      </c>
      <c r="BK95" s="228">
        <f>ROUND(I95*H95,2)</f>
        <v>0</v>
      </c>
      <c r="BL95" s="18" t="s">
        <v>228</v>
      </c>
      <c r="BM95" s="18" t="s">
        <v>282</v>
      </c>
    </row>
    <row r="96" spans="2:65" s="1" customFormat="1" ht="16.5" customHeight="1">
      <c r="B96" s="39"/>
      <c r="C96" s="217" t="s">
        <v>267</v>
      </c>
      <c r="D96" s="217" t="s">
        <v>223</v>
      </c>
      <c r="E96" s="218" t="s">
        <v>2614</v>
      </c>
      <c r="F96" s="219" t="s">
        <v>2615</v>
      </c>
      <c r="G96" s="220" t="s">
        <v>730</v>
      </c>
      <c r="H96" s="221">
        <v>50</v>
      </c>
      <c r="I96" s="222"/>
      <c r="J96" s="223">
        <f>ROUND(I96*H96,2)</f>
        <v>0</v>
      </c>
      <c r="K96" s="219" t="s">
        <v>365</v>
      </c>
      <c r="L96" s="44"/>
      <c r="M96" s="224" t="s">
        <v>21</v>
      </c>
      <c r="N96" s="225" t="s">
        <v>46</v>
      </c>
      <c r="O96" s="80"/>
      <c r="P96" s="226">
        <f>O96*H96</f>
        <v>0</v>
      </c>
      <c r="Q96" s="226">
        <v>0</v>
      </c>
      <c r="R96" s="226">
        <f>Q96*H96</f>
        <v>0</v>
      </c>
      <c r="S96" s="226">
        <v>0</v>
      </c>
      <c r="T96" s="227">
        <f>S96*H96</f>
        <v>0</v>
      </c>
      <c r="AR96" s="18" t="s">
        <v>228</v>
      </c>
      <c r="AT96" s="18" t="s">
        <v>223</v>
      </c>
      <c r="AU96" s="18" t="s">
        <v>75</v>
      </c>
      <c r="AY96" s="18" t="s">
        <v>221</v>
      </c>
      <c r="BE96" s="228">
        <f>IF(N96="základní",J96,0)</f>
        <v>0</v>
      </c>
      <c r="BF96" s="228">
        <f>IF(N96="snížená",J96,0)</f>
        <v>0</v>
      </c>
      <c r="BG96" s="228">
        <f>IF(N96="zákl. přenesená",J96,0)</f>
        <v>0</v>
      </c>
      <c r="BH96" s="228">
        <f>IF(N96="sníž. přenesená",J96,0)</f>
        <v>0</v>
      </c>
      <c r="BI96" s="228">
        <f>IF(N96="nulová",J96,0)</f>
        <v>0</v>
      </c>
      <c r="BJ96" s="18" t="s">
        <v>82</v>
      </c>
      <c r="BK96" s="228">
        <f>ROUND(I96*H96,2)</f>
        <v>0</v>
      </c>
      <c r="BL96" s="18" t="s">
        <v>228</v>
      </c>
      <c r="BM96" s="18" t="s">
        <v>292</v>
      </c>
    </row>
    <row r="97" spans="2:65" s="1" customFormat="1" ht="16.5" customHeight="1">
      <c r="B97" s="39"/>
      <c r="C97" s="217" t="s">
        <v>271</v>
      </c>
      <c r="D97" s="217" t="s">
        <v>223</v>
      </c>
      <c r="E97" s="218" t="s">
        <v>2616</v>
      </c>
      <c r="F97" s="219" t="s">
        <v>2617</v>
      </c>
      <c r="G97" s="220" t="s">
        <v>730</v>
      </c>
      <c r="H97" s="221">
        <v>50</v>
      </c>
      <c r="I97" s="222"/>
      <c r="J97" s="223">
        <f>ROUND(I97*H97,2)</f>
        <v>0</v>
      </c>
      <c r="K97" s="219" t="s">
        <v>365</v>
      </c>
      <c r="L97" s="44"/>
      <c r="M97" s="224" t="s">
        <v>21</v>
      </c>
      <c r="N97" s="225" t="s">
        <v>46</v>
      </c>
      <c r="O97" s="80"/>
      <c r="P97" s="226">
        <f>O97*H97</f>
        <v>0</v>
      </c>
      <c r="Q97" s="226">
        <v>0</v>
      </c>
      <c r="R97" s="226">
        <f>Q97*H97</f>
        <v>0</v>
      </c>
      <c r="S97" s="226">
        <v>0</v>
      </c>
      <c r="T97" s="227">
        <f>S97*H97</f>
        <v>0</v>
      </c>
      <c r="AR97" s="18" t="s">
        <v>228</v>
      </c>
      <c r="AT97" s="18" t="s">
        <v>223</v>
      </c>
      <c r="AU97" s="18" t="s">
        <v>75</v>
      </c>
      <c r="AY97" s="18" t="s">
        <v>221</v>
      </c>
      <c r="BE97" s="228">
        <f>IF(N97="základní",J97,0)</f>
        <v>0</v>
      </c>
      <c r="BF97" s="228">
        <f>IF(N97="snížená",J97,0)</f>
        <v>0</v>
      </c>
      <c r="BG97" s="228">
        <f>IF(N97="zákl. přenesená",J97,0)</f>
        <v>0</v>
      </c>
      <c r="BH97" s="228">
        <f>IF(N97="sníž. přenesená",J97,0)</f>
        <v>0</v>
      </c>
      <c r="BI97" s="228">
        <f>IF(N97="nulová",J97,0)</f>
        <v>0</v>
      </c>
      <c r="BJ97" s="18" t="s">
        <v>82</v>
      </c>
      <c r="BK97" s="228">
        <f>ROUND(I97*H97,2)</f>
        <v>0</v>
      </c>
      <c r="BL97" s="18" t="s">
        <v>228</v>
      </c>
      <c r="BM97" s="18" t="s">
        <v>305</v>
      </c>
    </row>
    <row r="98" spans="2:65" s="1" customFormat="1" ht="16.5" customHeight="1">
      <c r="B98" s="39"/>
      <c r="C98" s="217" t="s">
        <v>276</v>
      </c>
      <c r="D98" s="217" t="s">
        <v>223</v>
      </c>
      <c r="E98" s="218" t="s">
        <v>2618</v>
      </c>
      <c r="F98" s="219" t="s">
        <v>2619</v>
      </c>
      <c r="G98" s="220" t="s">
        <v>730</v>
      </c>
      <c r="H98" s="221">
        <v>50</v>
      </c>
      <c r="I98" s="222"/>
      <c r="J98" s="223">
        <f>ROUND(I98*H98,2)</f>
        <v>0</v>
      </c>
      <c r="K98" s="219" t="s">
        <v>365</v>
      </c>
      <c r="L98" s="44"/>
      <c r="M98" s="224" t="s">
        <v>21</v>
      </c>
      <c r="N98" s="225" t="s">
        <v>46</v>
      </c>
      <c r="O98" s="80"/>
      <c r="P98" s="226">
        <f>O98*H98</f>
        <v>0</v>
      </c>
      <c r="Q98" s="226">
        <v>0</v>
      </c>
      <c r="R98" s="226">
        <f>Q98*H98</f>
        <v>0</v>
      </c>
      <c r="S98" s="226">
        <v>0</v>
      </c>
      <c r="T98" s="227">
        <f>S98*H98</f>
        <v>0</v>
      </c>
      <c r="AR98" s="18" t="s">
        <v>228</v>
      </c>
      <c r="AT98" s="18" t="s">
        <v>223</v>
      </c>
      <c r="AU98" s="18" t="s">
        <v>75</v>
      </c>
      <c r="AY98" s="18" t="s">
        <v>221</v>
      </c>
      <c r="BE98" s="228">
        <f>IF(N98="základní",J98,0)</f>
        <v>0</v>
      </c>
      <c r="BF98" s="228">
        <f>IF(N98="snížená",J98,0)</f>
        <v>0</v>
      </c>
      <c r="BG98" s="228">
        <f>IF(N98="zákl. přenesená",J98,0)</f>
        <v>0</v>
      </c>
      <c r="BH98" s="228">
        <f>IF(N98="sníž. přenesená",J98,0)</f>
        <v>0</v>
      </c>
      <c r="BI98" s="228">
        <f>IF(N98="nulová",J98,0)</f>
        <v>0</v>
      </c>
      <c r="BJ98" s="18" t="s">
        <v>82</v>
      </c>
      <c r="BK98" s="228">
        <f>ROUND(I98*H98,2)</f>
        <v>0</v>
      </c>
      <c r="BL98" s="18" t="s">
        <v>228</v>
      </c>
      <c r="BM98" s="18" t="s">
        <v>333</v>
      </c>
    </row>
    <row r="99" spans="2:65" s="1" customFormat="1" ht="16.5" customHeight="1">
      <c r="B99" s="39"/>
      <c r="C99" s="217" t="s">
        <v>282</v>
      </c>
      <c r="D99" s="217" t="s">
        <v>223</v>
      </c>
      <c r="E99" s="218" t="s">
        <v>2620</v>
      </c>
      <c r="F99" s="219" t="s">
        <v>2621</v>
      </c>
      <c r="G99" s="220" t="s">
        <v>730</v>
      </c>
      <c r="H99" s="221">
        <v>50</v>
      </c>
      <c r="I99" s="222"/>
      <c r="J99" s="223">
        <f>ROUND(I99*H99,2)</f>
        <v>0</v>
      </c>
      <c r="K99" s="219" t="s">
        <v>365</v>
      </c>
      <c r="L99" s="44"/>
      <c r="M99" s="224" t="s">
        <v>21</v>
      </c>
      <c r="N99" s="225" t="s">
        <v>46</v>
      </c>
      <c r="O99" s="80"/>
      <c r="P99" s="226">
        <f>O99*H99</f>
        <v>0</v>
      </c>
      <c r="Q99" s="226">
        <v>0</v>
      </c>
      <c r="R99" s="226">
        <f>Q99*H99</f>
        <v>0</v>
      </c>
      <c r="S99" s="226">
        <v>0</v>
      </c>
      <c r="T99" s="227">
        <f>S99*H99</f>
        <v>0</v>
      </c>
      <c r="AR99" s="18" t="s">
        <v>228</v>
      </c>
      <c r="AT99" s="18" t="s">
        <v>223</v>
      </c>
      <c r="AU99" s="18" t="s">
        <v>75</v>
      </c>
      <c r="AY99" s="18" t="s">
        <v>221</v>
      </c>
      <c r="BE99" s="228">
        <f>IF(N99="základní",J99,0)</f>
        <v>0</v>
      </c>
      <c r="BF99" s="228">
        <f>IF(N99="snížená",J99,0)</f>
        <v>0</v>
      </c>
      <c r="BG99" s="228">
        <f>IF(N99="zákl. přenesená",J99,0)</f>
        <v>0</v>
      </c>
      <c r="BH99" s="228">
        <f>IF(N99="sníž. přenesená",J99,0)</f>
        <v>0</v>
      </c>
      <c r="BI99" s="228">
        <f>IF(N99="nulová",J99,0)</f>
        <v>0</v>
      </c>
      <c r="BJ99" s="18" t="s">
        <v>82</v>
      </c>
      <c r="BK99" s="228">
        <f>ROUND(I99*H99,2)</f>
        <v>0</v>
      </c>
      <c r="BL99" s="18" t="s">
        <v>228</v>
      </c>
      <c r="BM99" s="18" t="s">
        <v>350</v>
      </c>
    </row>
    <row r="100" spans="2:65" s="1" customFormat="1" ht="16.5" customHeight="1">
      <c r="B100" s="39"/>
      <c r="C100" s="217" t="s">
        <v>287</v>
      </c>
      <c r="D100" s="217" t="s">
        <v>223</v>
      </c>
      <c r="E100" s="218" t="s">
        <v>2622</v>
      </c>
      <c r="F100" s="219" t="s">
        <v>2623</v>
      </c>
      <c r="G100" s="220" t="s">
        <v>730</v>
      </c>
      <c r="H100" s="221">
        <v>30</v>
      </c>
      <c r="I100" s="222"/>
      <c r="J100" s="223">
        <f>ROUND(I100*H100,2)</f>
        <v>0</v>
      </c>
      <c r="K100" s="219" t="s">
        <v>365</v>
      </c>
      <c r="L100" s="44"/>
      <c r="M100" s="224" t="s">
        <v>21</v>
      </c>
      <c r="N100" s="225" t="s">
        <v>46</v>
      </c>
      <c r="O100" s="80"/>
      <c r="P100" s="226">
        <f>O100*H100</f>
        <v>0</v>
      </c>
      <c r="Q100" s="226">
        <v>0</v>
      </c>
      <c r="R100" s="226">
        <f>Q100*H100</f>
        <v>0</v>
      </c>
      <c r="S100" s="226">
        <v>0</v>
      </c>
      <c r="T100" s="227">
        <f>S100*H100</f>
        <v>0</v>
      </c>
      <c r="AR100" s="18" t="s">
        <v>228</v>
      </c>
      <c r="AT100" s="18" t="s">
        <v>223</v>
      </c>
      <c r="AU100" s="18" t="s">
        <v>75</v>
      </c>
      <c r="AY100" s="18" t="s">
        <v>221</v>
      </c>
      <c r="BE100" s="228">
        <f>IF(N100="základní",J100,0)</f>
        <v>0</v>
      </c>
      <c r="BF100" s="228">
        <f>IF(N100="snížená",J100,0)</f>
        <v>0</v>
      </c>
      <c r="BG100" s="228">
        <f>IF(N100="zákl. přenesená",J100,0)</f>
        <v>0</v>
      </c>
      <c r="BH100" s="228">
        <f>IF(N100="sníž. přenesená",J100,0)</f>
        <v>0</v>
      </c>
      <c r="BI100" s="228">
        <f>IF(N100="nulová",J100,0)</f>
        <v>0</v>
      </c>
      <c r="BJ100" s="18" t="s">
        <v>82</v>
      </c>
      <c r="BK100" s="228">
        <f>ROUND(I100*H100,2)</f>
        <v>0</v>
      </c>
      <c r="BL100" s="18" t="s">
        <v>228</v>
      </c>
      <c r="BM100" s="18" t="s">
        <v>362</v>
      </c>
    </row>
    <row r="101" spans="2:65" s="1" customFormat="1" ht="16.5" customHeight="1">
      <c r="B101" s="39"/>
      <c r="C101" s="217" t="s">
        <v>292</v>
      </c>
      <c r="D101" s="217" t="s">
        <v>223</v>
      </c>
      <c r="E101" s="218" t="s">
        <v>2601</v>
      </c>
      <c r="F101" s="219" t="s">
        <v>2602</v>
      </c>
      <c r="G101" s="220" t="s">
        <v>2389</v>
      </c>
      <c r="H101" s="292"/>
      <c r="I101" s="222"/>
      <c r="J101" s="223">
        <f>ROUND(I101*H101,2)</f>
        <v>0</v>
      </c>
      <c r="K101" s="219" t="s">
        <v>365</v>
      </c>
      <c r="L101" s="44"/>
      <c r="M101" s="224" t="s">
        <v>21</v>
      </c>
      <c r="N101" s="225" t="s">
        <v>46</v>
      </c>
      <c r="O101" s="80"/>
      <c r="P101" s="226">
        <f>O101*H101</f>
        <v>0</v>
      </c>
      <c r="Q101" s="226">
        <v>0</v>
      </c>
      <c r="R101" s="226">
        <f>Q101*H101</f>
        <v>0</v>
      </c>
      <c r="S101" s="226">
        <v>0</v>
      </c>
      <c r="T101" s="227">
        <f>S101*H101</f>
        <v>0</v>
      </c>
      <c r="AR101" s="18" t="s">
        <v>228</v>
      </c>
      <c r="AT101" s="18" t="s">
        <v>223</v>
      </c>
      <c r="AU101" s="18" t="s">
        <v>75</v>
      </c>
      <c r="AY101" s="18" t="s">
        <v>221</v>
      </c>
      <c r="BE101" s="228">
        <f>IF(N101="základní",J101,0)</f>
        <v>0</v>
      </c>
      <c r="BF101" s="228">
        <f>IF(N101="snížená",J101,0)</f>
        <v>0</v>
      </c>
      <c r="BG101" s="228">
        <f>IF(N101="zákl. přenesená",J101,0)</f>
        <v>0</v>
      </c>
      <c r="BH101" s="228">
        <f>IF(N101="sníž. přenesená",J101,0)</f>
        <v>0</v>
      </c>
      <c r="BI101" s="228">
        <f>IF(N101="nulová",J101,0)</f>
        <v>0</v>
      </c>
      <c r="BJ101" s="18" t="s">
        <v>82</v>
      </c>
      <c r="BK101" s="228">
        <f>ROUND(I101*H101,2)</f>
        <v>0</v>
      </c>
      <c r="BL101" s="18" t="s">
        <v>228</v>
      </c>
      <c r="BM101" s="18" t="s">
        <v>383</v>
      </c>
    </row>
    <row r="102" spans="2:65" s="1" customFormat="1" ht="16.5" customHeight="1">
      <c r="B102" s="39"/>
      <c r="C102" s="217" t="s">
        <v>299</v>
      </c>
      <c r="D102" s="217" t="s">
        <v>223</v>
      </c>
      <c r="E102" s="218" t="s">
        <v>2603</v>
      </c>
      <c r="F102" s="219" t="s">
        <v>2604</v>
      </c>
      <c r="G102" s="220" t="s">
        <v>2389</v>
      </c>
      <c r="H102" s="292"/>
      <c r="I102" s="222"/>
      <c r="J102" s="223">
        <f>ROUND(I102*H102,2)</f>
        <v>0</v>
      </c>
      <c r="K102" s="219" t="s">
        <v>365</v>
      </c>
      <c r="L102" s="44"/>
      <c r="M102" s="290" t="s">
        <v>21</v>
      </c>
      <c r="N102" s="291" t="s">
        <v>46</v>
      </c>
      <c r="O102" s="287"/>
      <c r="P102" s="288">
        <f>O102*H102</f>
        <v>0</v>
      </c>
      <c r="Q102" s="288">
        <v>0</v>
      </c>
      <c r="R102" s="288">
        <f>Q102*H102</f>
        <v>0</v>
      </c>
      <c r="S102" s="288">
        <v>0</v>
      </c>
      <c r="T102" s="289">
        <f>S102*H102</f>
        <v>0</v>
      </c>
      <c r="AR102" s="18" t="s">
        <v>228</v>
      </c>
      <c r="AT102" s="18" t="s">
        <v>223</v>
      </c>
      <c r="AU102" s="18" t="s">
        <v>75</v>
      </c>
      <c r="AY102" s="18" t="s">
        <v>221</v>
      </c>
      <c r="BE102" s="228">
        <f>IF(N102="základní",J102,0)</f>
        <v>0</v>
      </c>
      <c r="BF102" s="228">
        <f>IF(N102="snížená",J102,0)</f>
        <v>0</v>
      </c>
      <c r="BG102" s="228">
        <f>IF(N102="zákl. přenesená",J102,0)</f>
        <v>0</v>
      </c>
      <c r="BH102" s="228">
        <f>IF(N102="sníž. přenesená",J102,0)</f>
        <v>0</v>
      </c>
      <c r="BI102" s="228">
        <f>IF(N102="nulová",J102,0)</f>
        <v>0</v>
      </c>
      <c r="BJ102" s="18" t="s">
        <v>82</v>
      </c>
      <c r="BK102" s="228">
        <f>ROUND(I102*H102,2)</f>
        <v>0</v>
      </c>
      <c r="BL102" s="18" t="s">
        <v>228</v>
      </c>
      <c r="BM102" s="18" t="s">
        <v>399</v>
      </c>
    </row>
    <row r="103" spans="2:12" s="1" customFormat="1" ht="6.95" customHeight="1">
      <c r="B103" s="58"/>
      <c r="C103" s="59"/>
      <c r="D103" s="59"/>
      <c r="E103" s="59"/>
      <c r="F103" s="59"/>
      <c r="G103" s="59"/>
      <c r="H103" s="59"/>
      <c r="I103" s="168"/>
      <c r="J103" s="59"/>
      <c r="K103" s="59"/>
      <c r="L103" s="44"/>
    </row>
  </sheetData>
  <sheetProtection password="CC35" sheet="1" objects="1" scenarios="1" formatColumns="0" formatRows="0" autoFilter="0"/>
  <autoFilter ref="C90:K102"/>
  <mergeCells count="15">
    <mergeCell ref="E7:H7"/>
    <mergeCell ref="E11:H11"/>
    <mergeCell ref="E9:H9"/>
    <mergeCell ref="E13:H13"/>
    <mergeCell ref="E22:H22"/>
    <mergeCell ref="E31:H31"/>
    <mergeCell ref="E52:H52"/>
    <mergeCell ref="E56:H56"/>
    <mergeCell ref="E54:H54"/>
    <mergeCell ref="E58:H58"/>
    <mergeCell ref="E77:H77"/>
    <mergeCell ref="E81:H81"/>
    <mergeCell ref="E79:H79"/>
    <mergeCell ref="E83:H8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B2:BM106"/>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7"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8" t="s">
        <v>108</v>
      </c>
    </row>
    <row r="3" spans="2:46" ht="6.95" customHeight="1">
      <c r="B3" s="138"/>
      <c r="C3" s="139"/>
      <c r="D3" s="139"/>
      <c r="E3" s="139"/>
      <c r="F3" s="139"/>
      <c r="G3" s="139"/>
      <c r="H3" s="139"/>
      <c r="I3" s="140"/>
      <c r="J3" s="139"/>
      <c r="K3" s="139"/>
      <c r="L3" s="21"/>
      <c r="AT3" s="18" t="s">
        <v>84</v>
      </c>
    </row>
    <row r="4" spans="2:46" ht="24.95" customHeight="1">
      <c r="B4" s="21"/>
      <c r="D4" s="141" t="s">
        <v>169</v>
      </c>
      <c r="L4" s="21"/>
      <c r="M4" s="25" t="s">
        <v>10</v>
      </c>
      <c r="AT4" s="18" t="s">
        <v>4</v>
      </c>
    </row>
    <row r="5" spans="2:12" ht="6.95" customHeight="1">
      <c r="B5" s="21"/>
      <c r="L5" s="21"/>
    </row>
    <row r="6" spans="2:12" ht="12" customHeight="1">
      <c r="B6" s="21"/>
      <c r="D6" s="142" t="s">
        <v>16</v>
      </c>
      <c r="L6" s="21"/>
    </row>
    <row r="7" spans="2:12" ht="16.5" customHeight="1">
      <c r="B7" s="21"/>
      <c r="E7" s="143" t="str">
        <f>'Rekapitulace stavby'!K6</f>
        <v>Vestavba podkroví ZŠ Kmochova</v>
      </c>
      <c r="F7" s="142"/>
      <c r="G7" s="142"/>
      <c r="H7" s="142"/>
      <c r="L7" s="21"/>
    </row>
    <row r="8" spans="2:12" ht="12">
      <c r="B8" s="21"/>
      <c r="D8" s="142" t="s">
        <v>170</v>
      </c>
      <c r="L8" s="21"/>
    </row>
    <row r="9" spans="2:12" ht="16.5" customHeight="1">
      <c r="B9" s="21"/>
      <c r="E9" s="143" t="s">
        <v>171</v>
      </c>
      <c r="L9" s="21"/>
    </row>
    <row r="10" spans="2:12" ht="12" customHeight="1">
      <c r="B10" s="21"/>
      <c r="D10" s="142" t="s">
        <v>172</v>
      </c>
      <c r="L10" s="21"/>
    </row>
    <row r="11" spans="2:12" s="1" customFormat="1" ht="16.5" customHeight="1">
      <c r="B11" s="44"/>
      <c r="E11" s="142" t="s">
        <v>2534</v>
      </c>
      <c r="F11" s="1"/>
      <c r="G11" s="1"/>
      <c r="H11" s="1"/>
      <c r="I11" s="144"/>
      <c r="L11" s="44"/>
    </row>
    <row r="12" spans="2:12" s="1" customFormat="1" ht="12" customHeight="1">
      <c r="B12" s="44"/>
      <c r="D12" s="142" t="s">
        <v>2535</v>
      </c>
      <c r="I12" s="144"/>
      <c r="L12" s="44"/>
    </row>
    <row r="13" spans="2:12" s="1" customFormat="1" ht="36.95" customHeight="1">
      <c r="B13" s="44"/>
      <c r="E13" s="145" t="s">
        <v>2624</v>
      </c>
      <c r="F13" s="1"/>
      <c r="G13" s="1"/>
      <c r="H13" s="1"/>
      <c r="I13" s="144"/>
      <c r="L13" s="44"/>
    </row>
    <row r="14" spans="2:12" s="1" customFormat="1" ht="12">
      <c r="B14" s="44"/>
      <c r="I14" s="144"/>
      <c r="L14" s="44"/>
    </row>
    <row r="15" spans="2:12" s="1" customFormat="1" ht="12" customHeight="1">
      <c r="B15" s="44"/>
      <c r="D15" s="142" t="s">
        <v>18</v>
      </c>
      <c r="F15" s="18" t="s">
        <v>21</v>
      </c>
      <c r="I15" s="146" t="s">
        <v>20</v>
      </c>
      <c r="J15" s="18" t="s">
        <v>21</v>
      </c>
      <c r="L15" s="44"/>
    </row>
    <row r="16" spans="2:12" s="1" customFormat="1" ht="12" customHeight="1">
      <c r="B16" s="44"/>
      <c r="D16" s="142" t="s">
        <v>22</v>
      </c>
      <c r="F16" s="18" t="s">
        <v>23</v>
      </c>
      <c r="I16" s="146" t="s">
        <v>24</v>
      </c>
      <c r="J16" s="147" t="str">
        <f>'Rekapitulace stavby'!AN8</f>
        <v>8. 11. 2018</v>
      </c>
      <c r="L16" s="44"/>
    </row>
    <row r="17" spans="2:12" s="1" customFormat="1" ht="10.8" customHeight="1">
      <c r="B17" s="44"/>
      <c r="I17" s="144"/>
      <c r="L17" s="44"/>
    </row>
    <row r="18" spans="2:12" s="1" customFormat="1" ht="12" customHeight="1">
      <c r="B18" s="44"/>
      <c r="D18" s="142" t="s">
        <v>26</v>
      </c>
      <c r="I18" s="146" t="s">
        <v>27</v>
      </c>
      <c r="J18" s="18" t="s">
        <v>28</v>
      </c>
      <c r="L18" s="44"/>
    </row>
    <row r="19" spans="2:12" s="1" customFormat="1" ht="18" customHeight="1">
      <c r="B19" s="44"/>
      <c r="E19" s="18" t="s">
        <v>29</v>
      </c>
      <c r="I19" s="146" t="s">
        <v>30</v>
      </c>
      <c r="J19" s="18" t="s">
        <v>21</v>
      </c>
      <c r="L19" s="44"/>
    </row>
    <row r="20" spans="2:12" s="1" customFormat="1" ht="6.95" customHeight="1">
      <c r="B20" s="44"/>
      <c r="I20" s="144"/>
      <c r="L20" s="44"/>
    </row>
    <row r="21" spans="2:12" s="1" customFormat="1" ht="12" customHeight="1">
      <c r="B21" s="44"/>
      <c r="D21" s="142" t="s">
        <v>31</v>
      </c>
      <c r="I21" s="146" t="s">
        <v>27</v>
      </c>
      <c r="J21" s="34" t="str">
        <f>'Rekapitulace stavby'!AN13</f>
        <v>Vyplň údaj</v>
      </c>
      <c r="L21" s="44"/>
    </row>
    <row r="22" spans="2:12" s="1" customFormat="1" ht="18" customHeight="1">
      <c r="B22" s="44"/>
      <c r="E22" s="34" t="str">
        <f>'Rekapitulace stavby'!E14</f>
        <v>Vyplň údaj</v>
      </c>
      <c r="F22" s="18"/>
      <c r="G22" s="18"/>
      <c r="H22" s="18"/>
      <c r="I22" s="146" t="s">
        <v>30</v>
      </c>
      <c r="J22" s="34" t="str">
        <f>'Rekapitulace stavby'!AN14</f>
        <v>Vyplň údaj</v>
      </c>
      <c r="L22" s="44"/>
    </row>
    <row r="23" spans="2:12" s="1" customFormat="1" ht="6.95" customHeight="1">
      <c r="B23" s="44"/>
      <c r="I23" s="144"/>
      <c r="L23" s="44"/>
    </row>
    <row r="24" spans="2:12" s="1" customFormat="1" ht="12" customHeight="1">
      <c r="B24" s="44"/>
      <c r="D24" s="142" t="s">
        <v>33</v>
      </c>
      <c r="I24" s="146" t="s">
        <v>27</v>
      </c>
      <c r="J24" s="18" t="s">
        <v>21</v>
      </c>
      <c r="L24" s="44"/>
    </row>
    <row r="25" spans="2:12" s="1" customFormat="1" ht="18" customHeight="1">
      <c r="B25" s="44"/>
      <c r="E25" s="18" t="s">
        <v>34</v>
      </c>
      <c r="I25" s="146" t="s">
        <v>30</v>
      </c>
      <c r="J25" s="18" t="s">
        <v>21</v>
      </c>
      <c r="L25" s="44"/>
    </row>
    <row r="26" spans="2:12" s="1" customFormat="1" ht="6.95" customHeight="1">
      <c r="B26" s="44"/>
      <c r="I26" s="144"/>
      <c r="L26" s="44"/>
    </row>
    <row r="27" spans="2:12" s="1" customFormat="1" ht="12" customHeight="1">
      <c r="B27" s="44"/>
      <c r="D27" s="142" t="s">
        <v>36</v>
      </c>
      <c r="I27" s="146" t="s">
        <v>27</v>
      </c>
      <c r="J27" s="18" t="s">
        <v>37</v>
      </c>
      <c r="L27" s="44"/>
    </row>
    <row r="28" spans="2:12" s="1" customFormat="1" ht="18" customHeight="1">
      <c r="B28" s="44"/>
      <c r="E28" s="18" t="s">
        <v>38</v>
      </c>
      <c r="I28" s="146" t="s">
        <v>30</v>
      </c>
      <c r="J28" s="18" t="s">
        <v>21</v>
      </c>
      <c r="L28" s="44"/>
    </row>
    <row r="29" spans="2:12" s="1" customFormat="1" ht="6.95" customHeight="1">
      <c r="B29" s="44"/>
      <c r="I29" s="144"/>
      <c r="L29" s="44"/>
    </row>
    <row r="30" spans="2:12" s="1" customFormat="1" ht="12" customHeight="1">
      <c r="B30" s="44"/>
      <c r="D30" s="142" t="s">
        <v>39</v>
      </c>
      <c r="I30" s="144"/>
      <c r="L30" s="44"/>
    </row>
    <row r="31" spans="2:12" s="7" customFormat="1" ht="45" customHeight="1">
      <c r="B31" s="148"/>
      <c r="E31" s="149" t="s">
        <v>40</v>
      </c>
      <c r="F31" s="149"/>
      <c r="G31" s="149"/>
      <c r="H31" s="149"/>
      <c r="I31" s="150"/>
      <c r="L31" s="148"/>
    </row>
    <row r="32" spans="2:12" s="1" customFormat="1" ht="6.95" customHeight="1">
      <c r="B32" s="44"/>
      <c r="I32" s="144"/>
      <c r="L32" s="44"/>
    </row>
    <row r="33" spans="2:12" s="1" customFormat="1" ht="6.95" customHeight="1">
      <c r="B33" s="44"/>
      <c r="D33" s="72"/>
      <c r="E33" s="72"/>
      <c r="F33" s="72"/>
      <c r="G33" s="72"/>
      <c r="H33" s="72"/>
      <c r="I33" s="151"/>
      <c r="J33" s="72"/>
      <c r="K33" s="72"/>
      <c r="L33" s="44"/>
    </row>
    <row r="34" spans="2:12" s="1" customFormat="1" ht="25.4" customHeight="1">
      <c r="B34" s="44"/>
      <c r="D34" s="152" t="s">
        <v>41</v>
      </c>
      <c r="I34" s="144"/>
      <c r="J34" s="153">
        <f>ROUND(J91,2)</f>
        <v>0</v>
      </c>
      <c r="L34" s="44"/>
    </row>
    <row r="35" spans="2:12" s="1" customFormat="1" ht="6.95" customHeight="1">
      <c r="B35" s="44"/>
      <c r="D35" s="72"/>
      <c r="E35" s="72"/>
      <c r="F35" s="72"/>
      <c r="G35" s="72"/>
      <c r="H35" s="72"/>
      <c r="I35" s="151"/>
      <c r="J35" s="72"/>
      <c r="K35" s="72"/>
      <c r="L35" s="44"/>
    </row>
    <row r="36" spans="2:12" s="1" customFormat="1" ht="14.4" customHeight="1">
      <c r="B36" s="44"/>
      <c r="F36" s="154" t="s">
        <v>43</v>
      </c>
      <c r="I36" s="155" t="s">
        <v>42</v>
      </c>
      <c r="J36" s="154" t="s">
        <v>44</v>
      </c>
      <c r="L36" s="44"/>
    </row>
    <row r="37" spans="2:12" s="1" customFormat="1" ht="14.4" customHeight="1">
      <c r="B37" s="44"/>
      <c r="D37" s="142" t="s">
        <v>45</v>
      </c>
      <c r="E37" s="142" t="s">
        <v>46</v>
      </c>
      <c r="F37" s="156">
        <f>ROUND((SUM(BE91:BE105)),2)</f>
        <v>0</v>
      </c>
      <c r="I37" s="157">
        <v>0.21</v>
      </c>
      <c r="J37" s="156">
        <f>ROUND(((SUM(BE91:BE105))*I37),2)</f>
        <v>0</v>
      </c>
      <c r="L37" s="44"/>
    </row>
    <row r="38" spans="2:12" s="1" customFormat="1" ht="14.4" customHeight="1">
      <c r="B38" s="44"/>
      <c r="E38" s="142" t="s">
        <v>47</v>
      </c>
      <c r="F38" s="156">
        <f>ROUND((SUM(BF91:BF105)),2)</f>
        <v>0</v>
      </c>
      <c r="I38" s="157">
        <v>0.15</v>
      </c>
      <c r="J38" s="156">
        <f>ROUND(((SUM(BF91:BF105))*I38),2)</f>
        <v>0</v>
      </c>
      <c r="L38" s="44"/>
    </row>
    <row r="39" spans="2:12" s="1" customFormat="1" ht="14.4" customHeight="1" hidden="1">
      <c r="B39" s="44"/>
      <c r="E39" s="142" t="s">
        <v>48</v>
      </c>
      <c r="F39" s="156">
        <f>ROUND((SUM(BG91:BG105)),2)</f>
        <v>0</v>
      </c>
      <c r="I39" s="157">
        <v>0.21</v>
      </c>
      <c r="J39" s="156">
        <f>0</f>
        <v>0</v>
      </c>
      <c r="L39" s="44"/>
    </row>
    <row r="40" spans="2:12" s="1" customFormat="1" ht="14.4" customHeight="1" hidden="1">
      <c r="B40" s="44"/>
      <c r="E40" s="142" t="s">
        <v>49</v>
      </c>
      <c r="F40" s="156">
        <f>ROUND((SUM(BH91:BH105)),2)</f>
        <v>0</v>
      </c>
      <c r="I40" s="157">
        <v>0.15</v>
      </c>
      <c r="J40" s="156">
        <f>0</f>
        <v>0</v>
      </c>
      <c r="L40" s="44"/>
    </row>
    <row r="41" spans="2:12" s="1" customFormat="1" ht="14.4" customHeight="1" hidden="1">
      <c r="B41" s="44"/>
      <c r="E41" s="142" t="s">
        <v>50</v>
      </c>
      <c r="F41" s="156">
        <f>ROUND((SUM(BI91:BI105)),2)</f>
        <v>0</v>
      </c>
      <c r="I41" s="157">
        <v>0</v>
      </c>
      <c r="J41" s="156">
        <f>0</f>
        <v>0</v>
      </c>
      <c r="L41" s="44"/>
    </row>
    <row r="42" spans="2:12" s="1" customFormat="1" ht="6.95" customHeight="1">
      <c r="B42" s="44"/>
      <c r="I42" s="144"/>
      <c r="L42" s="44"/>
    </row>
    <row r="43" spans="2:12" s="1" customFormat="1" ht="25.4" customHeight="1">
      <c r="B43" s="44"/>
      <c r="C43" s="158"/>
      <c r="D43" s="159" t="s">
        <v>51</v>
      </c>
      <c r="E43" s="160"/>
      <c r="F43" s="160"/>
      <c r="G43" s="161" t="s">
        <v>52</v>
      </c>
      <c r="H43" s="162" t="s">
        <v>53</v>
      </c>
      <c r="I43" s="163"/>
      <c r="J43" s="164">
        <f>SUM(J34:J41)</f>
        <v>0</v>
      </c>
      <c r="K43" s="165"/>
      <c r="L43" s="44"/>
    </row>
    <row r="44" spans="2:12" s="1" customFormat="1" ht="14.4" customHeight="1">
      <c r="B44" s="166"/>
      <c r="C44" s="167"/>
      <c r="D44" s="167"/>
      <c r="E44" s="167"/>
      <c r="F44" s="167"/>
      <c r="G44" s="167"/>
      <c r="H44" s="167"/>
      <c r="I44" s="168"/>
      <c r="J44" s="167"/>
      <c r="K44" s="167"/>
      <c r="L44" s="44"/>
    </row>
    <row r="48" spans="2:12" s="1" customFormat="1" ht="6.95" customHeight="1">
      <c r="B48" s="169"/>
      <c r="C48" s="170"/>
      <c r="D48" s="170"/>
      <c r="E48" s="170"/>
      <c r="F48" s="170"/>
      <c r="G48" s="170"/>
      <c r="H48" s="170"/>
      <c r="I48" s="171"/>
      <c r="J48" s="170"/>
      <c r="K48" s="170"/>
      <c r="L48" s="44"/>
    </row>
    <row r="49" spans="2:12" s="1" customFormat="1" ht="24.95" customHeight="1">
      <c r="B49" s="39"/>
      <c r="C49" s="24" t="s">
        <v>174</v>
      </c>
      <c r="D49" s="40"/>
      <c r="E49" s="40"/>
      <c r="F49" s="40"/>
      <c r="G49" s="40"/>
      <c r="H49" s="40"/>
      <c r="I49" s="144"/>
      <c r="J49" s="40"/>
      <c r="K49" s="40"/>
      <c r="L49" s="44"/>
    </row>
    <row r="50" spans="2:12" s="1" customFormat="1" ht="6.95" customHeight="1">
      <c r="B50" s="39"/>
      <c r="C50" s="40"/>
      <c r="D50" s="40"/>
      <c r="E50" s="40"/>
      <c r="F50" s="40"/>
      <c r="G50" s="40"/>
      <c r="H50" s="40"/>
      <c r="I50" s="144"/>
      <c r="J50" s="40"/>
      <c r="K50" s="40"/>
      <c r="L50" s="44"/>
    </row>
    <row r="51" spans="2:12" s="1" customFormat="1" ht="12" customHeight="1">
      <c r="B51" s="39"/>
      <c r="C51" s="33" t="s">
        <v>16</v>
      </c>
      <c r="D51" s="40"/>
      <c r="E51" s="40"/>
      <c r="F51" s="40"/>
      <c r="G51" s="40"/>
      <c r="H51" s="40"/>
      <c r="I51" s="144"/>
      <c r="J51" s="40"/>
      <c r="K51" s="40"/>
      <c r="L51" s="44"/>
    </row>
    <row r="52" spans="2:12" s="1" customFormat="1" ht="16.5" customHeight="1">
      <c r="B52" s="39"/>
      <c r="C52" s="40"/>
      <c r="D52" s="40"/>
      <c r="E52" s="172" t="str">
        <f>E7</f>
        <v>Vestavba podkroví ZŠ Kmochova</v>
      </c>
      <c r="F52" s="33"/>
      <c r="G52" s="33"/>
      <c r="H52" s="33"/>
      <c r="I52" s="144"/>
      <c r="J52" s="40"/>
      <c r="K52" s="40"/>
      <c r="L52" s="44"/>
    </row>
    <row r="53" spans="2:12" ht="12" customHeight="1">
      <c r="B53" s="22"/>
      <c r="C53" s="33" t="s">
        <v>170</v>
      </c>
      <c r="D53" s="23"/>
      <c r="E53" s="23"/>
      <c r="F53" s="23"/>
      <c r="G53" s="23"/>
      <c r="H53" s="23"/>
      <c r="I53" s="137"/>
      <c r="J53" s="23"/>
      <c r="K53" s="23"/>
      <c r="L53" s="21"/>
    </row>
    <row r="54" spans="2:12" ht="16.5" customHeight="1">
      <c r="B54" s="22"/>
      <c r="C54" s="23"/>
      <c r="D54" s="23"/>
      <c r="E54" s="172" t="s">
        <v>171</v>
      </c>
      <c r="F54" s="23"/>
      <c r="G54" s="23"/>
      <c r="H54" s="23"/>
      <c r="I54" s="137"/>
      <c r="J54" s="23"/>
      <c r="K54" s="23"/>
      <c r="L54" s="21"/>
    </row>
    <row r="55" spans="2:12" ht="12" customHeight="1">
      <c r="B55" s="22"/>
      <c r="C55" s="33" t="s">
        <v>172</v>
      </c>
      <c r="D55" s="23"/>
      <c r="E55" s="23"/>
      <c r="F55" s="23"/>
      <c r="G55" s="23"/>
      <c r="H55" s="23"/>
      <c r="I55" s="137"/>
      <c r="J55" s="23"/>
      <c r="K55" s="23"/>
      <c r="L55" s="21"/>
    </row>
    <row r="56" spans="2:12" s="1" customFormat="1" ht="16.5" customHeight="1">
      <c r="B56" s="39"/>
      <c r="C56" s="40"/>
      <c r="D56" s="40"/>
      <c r="E56" s="33" t="s">
        <v>2534</v>
      </c>
      <c r="F56" s="40"/>
      <c r="G56" s="40"/>
      <c r="H56" s="40"/>
      <c r="I56" s="144"/>
      <c r="J56" s="40"/>
      <c r="K56" s="40"/>
      <c r="L56" s="44"/>
    </row>
    <row r="57" spans="2:12" s="1" customFormat="1" ht="12" customHeight="1">
      <c r="B57" s="39"/>
      <c r="C57" s="33" t="s">
        <v>2535</v>
      </c>
      <c r="D57" s="40"/>
      <c r="E57" s="40"/>
      <c r="F57" s="40"/>
      <c r="G57" s="40"/>
      <c r="H57" s="40"/>
      <c r="I57" s="144"/>
      <c r="J57" s="40"/>
      <c r="K57" s="40"/>
      <c r="L57" s="44"/>
    </row>
    <row r="58" spans="2:12" s="1" customFormat="1" ht="16.5" customHeight="1">
      <c r="B58" s="39"/>
      <c r="C58" s="40"/>
      <c r="D58" s="40"/>
      <c r="E58" s="65" t="str">
        <f>E13</f>
        <v>SO-01.4.3 - Svítidla</v>
      </c>
      <c r="F58" s="40"/>
      <c r="G58" s="40"/>
      <c r="H58" s="40"/>
      <c r="I58" s="144"/>
      <c r="J58" s="40"/>
      <c r="K58" s="40"/>
      <c r="L58" s="44"/>
    </row>
    <row r="59" spans="2:12" s="1" customFormat="1" ht="6.95" customHeight="1">
      <c r="B59" s="39"/>
      <c r="C59" s="40"/>
      <c r="D59" s="40"/>
      <c r="E59" s="40"/>
      <c r="F59" s="40"/>
      <c r="G59" s="40"/>
      <c r="H59" s="40"/>
      <c r="I59" s="144"/>
      <c r="J59" s="40"/>
      <c r="K59" s="40"/>
      <c r="L59" s="44"/>
    </row>
    <row r="60" spans="2:12" s="1" customFormat="1" ht="12" customHeight="1">
      <c r="B60" s="39"/>
      <c r="C60" s="33" t="s">
        <v>22</v>
      </c>
      <c r="D60" s="40"/>
      <c r="E60" s="40"/>
      <c r="F60" s="28" t="str">
        <f>F16</f>
        <v>Kmochova č.p. 943</v>
      </c>
      <c r="G60" s="40"/>
      <c r="H60" s="40"/>
      <c r="I60" s="146" t="s">
        <v>24</v>
      </c>
      <c r="J60" s="68" t="str">
        <f>IF(J16="","",J16)</f>
        <v>8. 11. 2018</v>
      </c>
      <c r="K60" s="40"/>
      <c r="L60" s="44"/>
    </row>
    <row r="61" spans="2:12" s="1" customFormat="1" ht="6.95" customHeight="1">
      <c r="B61" s="39"/>
      <c r="C61" s="40"/>
      <c r="D61" s="40"/>
      <c r="E61" s="40"/>
      <c r="F61" s="40"/>
      <c r="G61" s="40"/>
      <c r="H61" s="40"/>
      <c r="I61" s="144"/>
      <c r="J61" s="40"/>
      <c r="K61" s="40"/>
      <c r="L61" s="44"/>
    </row>
    <row r="62" spans="2:12" s="1" customFormat="1" ht="13.65" customHeight="1">
      <c r="B62" s="39"/>
      <c r="C62" s="33" t="s">
        <v>26</v>
      </c>
      <c r="D62" s="40"/>
      <c r="E62" s="40"/>
      <c r="F62" s="28" t="str">
        <f>E19</f>
        <v>SONET Building s.r.o</v>
      </c>
      <c r="G62" s="40"/>
      <c r="H62" s="40"/>
      <c r="I62" s="146" t="s">
        <v>33</v>
      </c>
      <c r="J62" s="37" t="str">
        <f>E25</f>
        <v>Sodomka Lukáš</v>
      </c>
      <c r="K62" s="40"/>
      <c r="L62" s="44"/>
    </row>
    <row r="63" spans="2:12" s="1" customFormat="1" ht="13.65" customHeight="1">
      <c r="B63" s="39"/>
      <c r="C63" s="33" t="s">
        <v>31</v>
      </c>
      <c r="D63" s="40"/>
      <c r="E63" s="40"/>
      <c r="F63" s="28" t="str">
        <f>IF(E22="","",E22)</f>
        <v>Vyplň údaj</v>
      </c>
      <c r="G63" s="40"/>
      <c r="H63" s="40"/>
      <c r="I63" s="146" t="s">
        <v>36</v>
      </c>
      <c r="J63" s="37" t="str">
        <f>E28</f>
        <v>Toman Martin</v>
      </c>
      <c r="K63" s="40"/>
      <c r="L63" s="44"/>
    </row>
    <row r="64" spans="2:12" s="1" customFormat="1" ht="10.3" customHeight="1">
      <c r="B64" s="39"/>
      <c r="C64" s="40"/>
      <c r="D64" s="40"/>
      <c r="E64" s="40"/>
      <c r="F64" s="40"/>
      <c r="G64" s="40"/>
      <c r="H64" s="40"/>
      <c r="I64" s="144"/>
      <c r="J64" s="40"/>
      <c r="K64" s="40"/>
      <c r="L64" s="44"/>
    </row>
    <row r="65" spans="2:12" s="1" customFormat="1" ht="29.25" customHeight="1">
      <c r="B65" s="39"/>
      <c r="C65" s="173" t="s">
        <v>175</v>
      </c>
      <c r="D65" s="174"/>
      <c r="E65" s="174"/>
      <c r="F65" s="174"/>
      <c r="G65" s="174"/>
      <c r="H65" s="174"/>
      <c r="I65" s="175"/>
      <c r="J65" s="176" t="s">
        <v>176</v>
      </c>
      <c r="K65" s="174"/>
      <c r="L65" s="44"/>
    </row>
    <row r="66" spans="2:12" s="1" customFormat="1" ht="10.3" customHeight="1">
      <c r="B66" s="39"/>
      <c r="C66" s="40"/>
      <c r="D66" s="40"/>
      <c r="E66" s="40"/>
      <c r="F66" s="40"/>
      <c r="G66" s="40"/>
      <c r="H66" s="40"/>
      <c r="I66" s="144"/>
      <c r="J66" s="40"/>
      <c r="K66" s="40"/>
      <c r="L66" s="44"/>
    </row>
    <row r="67" spans="2:47" s="1" customFormat="1" ht="22.8" customHeight="1">
      <c r="B67" s="39"/>
      <c r="C67" s="177" t="s">
        <v>73</v>
      </c>
      <c r="D67" s="40"/>
      <c r="E67" s="40"/>
      <c r="F67" s="40"/>
      <c r="G67" s="40"/>
      <c r="H67" s="40"/>
      <c r="I67" s="144"/>
      <c r="J67" s="98">
        <f>J91</f>
        <v>0</v>
      </c>
      <c r="K67" s="40"/>
      <c r="L67" s="44"/>
      <c r="AU67" s="18" t="s">
        <v>177</v>
      </c>
    </row>
    <row r="68" spans="2:12" s="1" customFormat="1" ht="21.8" customHeight="1">
      <c r="B68" s="39"/>
      <c r="C68" s="40"/>
      <c r="D68" s="40"/>
      <c r="E68" s="40"/>
      <c r="F68" s="40"/>
      <c r="G68" s="40"/>
      <c r="H68" s="40"/>
      <c r="I68" s="144"/>
      <c r="J68" s="40"/>
      <c r="K68" s="40"/>
      <c r="L68" s="44"/>
    </row>
    <row r="69" spans="2:12" s="1" customFormat="1" ht="6.95" customHeight="1">
      <c r="B69" s="58"/>
      <c r="C69" s="59"/>
      <c r="D69" s="59"/>
      <c r="E69" s="59"/>
      <c r="F69" s="59"/>
      <c r="G69" s="59"/>
      <c r="H69" s="59"/>
      <c r="I69" s="168"/>
      <c r="J69" s="59"/>
      <c r="K69" s="59"/>
      <c r="L69" s="44"/>
    </row>
    <row r="73" spans="2:12" s="1" customFormat="1" ht="6.95" customHeight="1">
      <c r="B73" s="60"/>
      <c r="C73" s="61"/>
      <c r="D73" s="61"/>
      <c r="E73" s="61"/>
      <c r="F73" s="61"/>
      <c r="G73" s="61"/>
      <c r="H73" s="61"/>
      <c r="I73" s="171"/>
      <c r="J73" s="61"/>
      <c r="K73" s="61"/>
      <c r="L73" s="44"/>
    </row>
    <row r="74" spans="2:12" s="1" customFormat="1" ht="24.95" customHeight="1">
      <c r="B74" s="39"/>
      <c r="C74" s="24" t="s">
        <v>206</v>
      </c>
      <c r="D74" s="40"/>
      <c r="E74" s="40"/>
      <c r="F74" s="40"/>
      <c r="G74" s="40"/>
      <c r="H74" s="40"/>
      <c r="I74" s="144"/>
      <c r="J74" s="40"/>
      <c r="K74" s="40"/>
      <c r="L74" s="44"/>
    </row>
    <row r="75" spans="2:12" s="1" customFormat="1" ht="6.95" customHeight="1">
      <c r="B75" s="39"/>
      <c r="C75" s="40"/>
      <c r="D75" s="40"/>
      <c r="E75" s="40"/>
      <c r="F75" s="40"/>
      <c r="G75" s="40"/>
      <c r="H75" s="40"/>
      <c r="I75" s="144"/>
      <c r="J75" s="40"/>
      <c r="K75" s="40"/>
      <c r="L75" s="44"/>
    </row>
    <row r="76" spans="2:12" s="1" customFormat="1" ht="12" customHeight="1">
      <c r="B76" s="39"/>
      <c r="C76" s="33" t="s">
        <v>16</v>
      </c>
      <c r="D76" s="40"/>
      <c r="E76" s="40"/>
      <c r="F76" s="40"/>
      <c r="G76" s="40"/>
      <c r="H76" s="40"/>
      <c r="I76" s="144"/>
      <c r="J76" s="40"/>
      <c r="K76" s="40"/>
      <c r="L76" s="44"/>
    </row>
    <row r="77" spans="2:12" s="1" customFormat="1" ht="16.5" customHeight="1">
      <c r="B77" s="39"/>
      <c r="C77" s="40"/>
      <c r="D77" s="40"/>
      <c r="E77" s="172" t="str">
        <f>E7</f>
        <v>Vestavba podkroví ZŠ Kmochova</v>
      </c>
      <c r="F77" s="33"/>
      <c r="G77" s="33"/>
      <c r="H77" s="33"/>
      <c r="I77" s="144"/>
      <c r="J77" s="40"/>
      <c r="K77" s="40"/>
      <c r="L77" s="44"/>
    </row>
    <row r="78" spans="2:12" ht="12" customHeight="1">
      <c r="B78" s="22"/>
      <c r="C78" s="33" t="s">
        <v>170</v>
      </c>
      <c r="D78" s="23"/>
      <c r="E78" s="23"/>
      <c r="F78" s="23"/>
      <c r="G78" s="23"/>
      <c r="H78" s="23"/>
      <c r="I78" s="137"/>
      <c r="J78" s="23"/>
      <c r="K78" s="23"/>
      <c r="L78" s="21"/>
    </row>
    <row r="79" spans="2:12" ht="16.5" customHeight="1">
      <c r="B79" s="22"/>
      <c r="C79" s="23"/>
      <c r="D79" s="23"/>
      <c r="E79" s="172" t="s">
        <v>171</v>
      </c>
      <c r="F79" s="23"/>
      <c r="G79" s="23"/>
      <c r="H79" s="23"/>
      <c r="I79" s="137"/>
      <c r="J79" s="23"/>
      <c r="K79" s="23"/>
      <c r="L79" s="21"/>
    </row>
    <row r="80" spans="2:12" ht="12" customHeight="1">
      <c r="B80" s="22"/>
      <c r="C80" s="33" t="s">
        <v>172</v>
      </c>
      <c r="D80" s="23"/>
      <c r="E80" s="23"/>
      <c r="F80" s="23"/>
      <c r="G80" s="23"/>
      <c r="H80" s="23"/>
      <c r="I80" s="137"/>
      <c r="J80" s="23"/>
      <c r="K80" s="23"/>
      <c r="L80" s="21"/>
    </row>
    <row r="81" spans="2:12" s="1" customFormat="1" ht="16.5" customHeight="1">
      <c r="B81" s="39"/>
      <c r="C81" s="40"/>
      <c r="D81" s="40"/>
      <c r="E81" s="33" t="s">
        <v>2534</v>
      </c>
      <c r="F81" s="40"/>
      <c r="G81" s="40"/>
      <c r="H81" s="40"/>
      <c r="I81" s="144"/>
      <c r="J81" s="40"/>
      <c r="K81" s="40"/>
      <c r="L81" s="44"/>
    </row>
    <row r="82" spans="2:12" s="1" customFormat="1" ht="12" customHeight="1">
      <c r="B82" s="39"/>
      <c r="C82" s="33" t="s">
        <v>2535</v>
      </c>
      <c r="D82" s="40"/>
      <c r="E82" s="40"/>
      <c r="F82" s="40"/>
      <c r="G82" s="40"/>
      <c r="H82" s="40"/>
      <c r="I82" s="144"/>
      <c r="J82" s="40"/>
      <c r="K82" s="40"/>
      <c r="L82" s="44"/>
    </row>
    <row r="83" spans="2:12" s="1" customFormat="1" ht="16.5" customHeight="1">
      <c r="B83" s="39"/>
      <c r="C83" s="40"/>
      <c r="D83" s="40"/>
      <c r="E83" s="65" t="str">
        <f>E13</f>
        <v>SO-01.4.3 - Svítidla</v>
      </c>
      <c r="F83" s="40"/>
      <c r="G83" s="40"/>
      <c r="H83" s="40"/>
      <c r="I83" s="144"/>
      <c r="J83" s="40"/>
      <c r="K83" s="40"/>
      <c r="L83" s="44"/>
    </row>
    <row r="84" spans="2:12" s="1" customFormat="1" ht="6.95" customHeight="1">
      <c r="B84" s="39"/>
      <c r="C84" s="40"/>
      <c r="D84" s="40"/>
      <c r="E84" s="40"/>
      <c r="F84" s="40"/>
      <c r="G84" s="40"/>
      <c r="H84" s="40"/>
      <c r="I84" s="144"/>
      <c r="J84" s="40"/>
      <c r="K84" s="40"/>
      <c r="L84" s="44"/>
    </row>
    <row r="85" spans="2:12" s="1" customFormat="1" ht="12" customHeight="1">
      <c r="B85" s="39"/>
      <c r="C85" s="33" t="s">
        <v>22</v>
      </c>
      <c r="D85" s="40"/>
      <c r="E85" s="40"/>
      <c r="F85" s="28" t="str">
        <f>F16</f>
        <v>Kmochova č.p. 943</v>
      </c>
      <c r="G85" s="40"/>
      <c r="H85" s="40"/>
      <c r="I85" s="146" t="s">
        <v>24</v>
      </c>
      <c r="J85" s="68" t="str">
        <f>IF(J16="","",J16)</f>
        <v>8. 11. 2018</v>
      </c>
      <c r="K85" s="40"/>
      <c r="L85" s="44"/>
    </row>
    <row r="86" spans="2:12" s="1" customFormat="1" ht="6.95" customHeight="1">
      <c r="B86" s="39"/>
      <c r="C86" s="40"/>
      <c r="D86" s="40"/>
      <c r="E86" s="40"/>
      <c r="F86" s="40"/>
      <c r="G86" s="40"/>
      <c r="H86" s="40"/>
      <c r="I86" s="144"/>
      <c r="J86" s="40"/>
      <c r="K86" s="40"/>
      <c r="L86" s="44"/>
    </row>
    <row r="87" spans="2:12" s="1" customFormat="1" ht="13.65" customHeight="1">
      <c r="B87" s="39"/>
      <c r="C87" s="33" t="s">
        <v>26</v>
      </c>
      <c r="D87" s="40"/>
      <c r="E87" s="40"/>
      <c r="F87" s="28" t="str">
        <f>E19</f>
        <v>SONET Building s.r.o</v>
      </c>
      <c r="G87" s="40"/>
      <c r="H87" s="40"/>
      <c r="I87" s="146" t="s">
        <v>33</v>
      </c>
      <c r="J87" s="37" t="str">
        <f>E25</f>
        <v>Sodomka Lukáš</v>
      </c>
      <c r="K87" s="40"/>
      <c r="L87" s="44"/>
    </row>
    <row r="88" spans="2:12" s="1" customFormat="1" ht="13.65" customHeight="1">
      <c r="B88" s="39"/>
      <c r="C88" s="33" t="s">
        <v>31</v>
      </c>
      <c r="D88" s="40"/>
      <c r="E88" s="40"/>
      <c r="F88" s="28" t="str">
        <f>IF(E22="","",E22)</f>
        <v>Vyplň údaj</v>
      </c>
      <c r="G88" s="40"/>
      <c r="H88" s="40"/>
      <c r="I88" s="146" t="s">
        <v>36</v>
      </c>
      <c r="J88" s="37" t="str">
        <f>E28</f>
        <v>Toman Martin</v>
      </c>
      <c r="K88" s="40"/>
      <c r="L88" s="44"/>
    </row>
    <row r="89" spans="2:12" s="1" customFormat="1" ht="10.3" customHeight="1">
      <c r="B89" s="39"/>
      <c r="C89" s="40"/>
      <c r="D89" s="40"/>
      <c r="E89" s="40"/>
      <c r="F89" s="40"/>
      <c r="G89" s="40"/>
      <c r="H89" s="40"/>
      <c r="I89" s="144"/>
      <c r="J89" s="40"/>
      <c r="K89" s="40"/>
      <c r="L89" s="44"/>
    </row>
    <row r="90" spans="2:20" s="10" customFormat="1" ht="29.25" customHeight="1">
      <c r="B90" s="191"/>
      <c r="C90" s="192" t="s">
        <v>207</v>
      </c>
      <c r="D90" s="193" t="s">
        <v>60</v>
      </c>
      <c r="E90" s="193" t="s">
        <v>56</v>
      </c>
      <c r="F90" s="193" t="s">
        <v>57</v>
      </c>
      <c r="G90" s="193" t="s">
        <v>208</v>
      </c>
      <c r="H90" s="193" t="s">
        <v>209</v>
      </c>
      <c r="I90" s="194" t="s">
        <v>210</v>
      </c>
      <c r="J90" s="193" t="s">
        <v>176</v>
      </c>
      <c r="K90" s="195" t="s">
        <v>211</v>
      </c>
      <c r="L90" s="196"/>
      <c r="M90" s="88" t="s">
        <v>21</v>
      </c>
      <c r="N90" s="89" t="s">
        <v>45</v>
      </c>
      <c r="O90" s="89" t="s">
        <v>212</v>
      </c>
      <c r="P90" s="89" t="s">
        <v>213</v>
      </c>
      <c r="Q90" s="89" t="s">
        <v>214</v>
      </c>
      <c r="R90" s="89" t="s">
        <v>215</v>
      </c>
      <c r="S90" s="89" t="s">
        <v>216</v>
      </c>
      <c r="T90" s="90" t="s">
        <v>217</v>
      </c>
    </row>
    <row r="91" spans="2:63" s="1" customFormat="1" ht="22.8" customHeight="1">
      <c r="B91" s="39"/>
      <c r="C91" s="95" t="s">
        <v>218</v>
      </c>
      <c r="D91" s="40"/>
      <c r="E91" s="40"/>
      <c r="F91" s="40"/>
      <c r="G91" s="40"/>
      <c r="H91" s="40"/>
      <c r="I91" s="144"/>
      <c r="J91" s="197">
        <f>BK91</f>
        <v>0</v>
      </c>
      <c r="K91" s="40"/>
      <c r="L91" s="44"/>
      <c r="M91" s="91"/>
      <c r="N91" s="92"/>
      <c r="O91" s="92"/>
      <c r="P91" s="198">
        <f>SUM(P92:P105)</f>
        <v>0</v>
      </c>
      <c r="Q91" s="92"/>
      <c r="R91" s="198">
        <f>SUM(R92:R105)</f>
        <v>0</v>
      </c>
      <c r="S91" s="92"/>
      <c r="T91" s="199">
        <f>SUM(T92:T105)</f>
        <v>0</v>
      </c>
      <c r="AT91" s="18" t="s">
        <v>74</v>
      </c>
      <c r="AU91" s="18" t="s">
        <v>177</v>
      </c>
      <c r="BK91" s="200">
        <f>SUM(BK92:BK105)</f>
        <v>0</v>
      </c>
    </row>
    <row r="92" spans="2:65" s="1" customFormat="1" ht="16.5" customHeight="1">
      <c r="B92" s="39"/>
      <c r="C92" s="217" t="s">
        <v>82</v>
      </c>
      <c r="D92" s="217" t="s">
        <v>223</v>
      </c>
      <c r="E92" s="218" t="s">
        <v>2625</v>
      </c>
      <c r="F92" s="219" t="s">
        <v>2626</v>
      </c>
      <c r="G92" s="220" t="s">
        <v>1266</v>
      </c>
      <c r="H92" s="221">
        <v>45</v>
      </c>
      <c r="I92" s="222"/>
      <c r="J92" s="223">
        <f>ROUND(I92*H92,2)</f>
        <v>0</v>
      </c>
      <c r="K92" s="219" t="s">
        <v>365</v>
      </c>
      <c r="L92" s="44"/>
      <c r="M92" s="224" t="s">
        <v>21</v>
      </c>
      <c r="N92" s="225" t="s">
        <v>46</v>
      </c>
      <c r="O92" s="80"/>
      <c r="P92" s="226">
        <f>O92*H92</f>
        <v>0</v>
      </c>
      <c r="Q92" s="226">
        <v>0</v>
      </c>
      <c r="R92" s="226">
        <f>Q92*H92</f>
        <v>0</v>
      </c>
      <c r="S92" s="226">
        <v>0</v>
      </c>
      <c r="T92" s="227">
        <f>S92*H92</f>
        <v>0</v>
      </c>
      <c r="AR92" s="18" t="s">
        <v>228</v>
      </c>
      <c r="AT92" s="18" t="s">
        <v>223</v>
      </c>
      <c r="AU92" s="18" t="s">
        <v>75</v>
      </c>
      <c r="AY92" s="18" t="s">
        <v>221</v>
      </c>
      <c r="BE92" s="228">
        <f>IF(N92="základní",J92,0)</f>
        <v>0</v>
      </c>
      <c r="BF92" s="228">
        <f>IF(N92="snížená",J92,0)</f>
        <v>0</v>
      </c>
      <c r="BG92" s="228">
        <f>IF(N92="zákl. přenesená",J92,0)</f>
        <v>0</v>
      </c>
      <c r="BH92" s="228">
        <f>IF(N92="sníž. přenesená",J92,0)</f>
        <v>0</v>
      </c>
      <c r="BI92" s="228">
        <f>IF(N92="nulová",J92,0)</f>
        <v>0</v>
      </c>
      <c r="BJ92" s="18" t="s">
        <v>82</v>
      </c>
      <c r="BK92" s="228">
        <f>ROUND(I92*H92,2)</f>
        <v>0</v>
      </c>
      <c r="BL92" s="18" t="s">
        <v>228</v>
      </c>
      <c r="BM92" s="18" t="s">
        <v>84</v>
      </c>
    </row>
    <row r="93" spans="2:65" s="1" customFormat="1" ht="16.5" customHeight="1">
      <c r="B93" s="39"/>
      <c r="C93" s="217" t="s">
        <v>84</v>
      </c>
      <c r="D93" s="217" t="s">
        <v>223</v>
      </c>
      <c r="E93" s="218" t="s">
        <v>2627</v>
      </c>
      <c r="F93" s="219" t="s">
        <v>2628</v>
      </c>
      <c r="G93" s="220" t="s">
        <v>1266</v>
      </c>
      <c r="H93" s="221">
        <v>45</v>
      </c>
      <c r="I93" s="222"/>
      <c r="J93" s="223">
        <f>ROUND(I93*H93,2)</f>
        <v>0</v>
      </c>
      <c r="K93" s="219" t="s">
        <v>365</v>
      </c>
      <c r="L93" s="44"/>
      <c r="M93" s="224" t="s">
        <v>21</v>
      </c>
      <c r="N93" s="225" t="s">
        <v>46</v>
      </c>
      <c r="O93" s="80"/>
      <c r="P93" s="226">
        <f>O93*H93</f>
        <v>0</v>
      </c>
      <c r="Q93" s="226">
        <v>0</v>
      </c>
      <c r="R93" s="226">
        <f>Q93*H93</f>
        <v>0</v>
      </c>
      <c r="S93" s="226">
        <v>0</v>
      </c>
      <c r="T93" s="227">
        <f>S93*H93</f>
        <v>0</v>
      </c>
      <c r="AR93" s="18" t="s">
        <v>228</v>
      </c>
      <c r="AT93" s="18" t="s">
        <v>223</v>
      </c>
      <c r="AU93" s="18" t="s">
        <v>75</v>
      </c>
      <c r="AY93" s="18" t="s">
        <v>221</v>
      </c>
      <c r="BE93" s="228">
        <f>IF(N93="základní",J93,0)</f>
        <v>0</v>
      </c>
      <c r="BF93" s="228">
        <f>IF(N93="snížená",J93,0)</f>
        <v>0</v>
      </c>
      <c r="BG93" s="228">
        <f>IF(N93="zákl. přenesená",J93,0)</f>
        <v>0</v>
      </c>
      <c r="BH93" s="228">
        <f>IF(N93="sníž. přenesená",J93,0)</f>
        <v>0</v>
      </c>
      <c r="BI93" s="228">
        <f>IF(N93="nulová",J93,0)</f>
        <v>0</v>
      </c>
      <c r="BJ93" s="18" t="s">
        <v>82</v>
      </c>
      <c r="BK93" s="228">
        <f>ROUND(I93*H93,2)</f>
        <v>0</v>
      </c>
      <c r="BL93" s="18" t="s">
        <v>228</v>
      </c>
      <c r="BM93" s="18" t="s">
        <v>228</v>
      </c>
    </row>
    <row r="94" spans="2:65" s="1" customFormat="1" ht="16.5" customHeight="1">
      <c r="B94" s="39"/>
      <c r="C94" s="217" t="s">
        <v>101</v>
      </c>
      <c r="D94" s="217" t="s">
        <v>223</v>
      </c>
      <c r="E94" s="218" t="s">
        <v>2629</v>
      </c>
      <c r="F94" s="219" t="s">
        <v>2630</v>
      </c>
      <c r="G94" s="220" t="s">
        <v>1266</v>
      </c>
      <c r="H94" s="221">
        <v>18</v>
      </c>
      <c r="I94" s="222"/>
      <c r="J94" s="223">
        <f>ROUND(I94*H94,2)</f>
        <v>0</v>
      </c>
      <c r="K94" s="219" t="s">
        <v>365</v>
      </c>
      <c r="L94" s="44"/>
      <c r="M94" s="224" t="s">
        <v>21</v>
      </c>
      <c r="N94" s="225" t="s">
        <v>46</v>
      </c>
      <c r="O94" s="80"/>
      <c r="P94" s="226">
        <f>O94*H94</f>
        <v>0</v>
      </c>
      <c r="Q94" s="226">
        <v>0</v>
      </c>
      <c r="R94" s="226">
        <f>Q94*H94</f>
        <v>0</v>
      </c>
      <c r="S94" s="226">
        <v>0</v>
      </c>
      <c r="T94" s="227">
        <f>S94*H94</f>
        <v>0</v>
      </c>
      <c r="AR94" s="18" t="s">
        <v>228</v>
      </c>
      <c r="AT94" s="18" t="s">
        <v>223</v>
      </c>
      <c r="AU94" s="18" t="s">
        <v>75</v>
      </c>
      <c r="AY94" s="18" t="s">
        <v>221</v>
      </c>
      <c r="BE94" s="228">
        <f>IF(N94="základní",J94,0)</f>
        <v>0</v>
      </c>
      <c r="BF94" s="228">
        <f>IF(N94="snížená",J94,0)</f>
        <v>0</v>
      </c>
      <c r="BG94" s="228">
        <f>IF(N94="zákl. přenesená",J94,0)</f>
        <v>0</v>
      </c>
      <c r="BH94" s="228">
        <f>IF(N94="sníž. přenesená",J94,0)</f>
        <v>0</v>
      </c>
      <c r="BI94" s="228">
        <f>IF(N94="nulová",J94,0)</f>
        <v>0</v>
      </c>
      <c r="BJ94" s="18" t="s">
        <v>82</v>
      </c>
      <c r="BK94" s="228">
        <f>ROUND(I94*H94,2)</f>
        <v>0</v>
      </c>
      <c r="BL94" s="18" t="s">
        <v>228</v>
      </c>
      <c r="BM94" s="18" t="s">
        <v>271</v>
      </c>
    </row>
    <row r="95" spans="2:65" s="1" customFormat="1" ht="16.5" customHeight="1">
      <c r="B95" s="39"/>
      <c r="C95" s="217" t="s">
        <v>228</v>
      </c>
      <c r="D95" s="217" t="s">
        <v>223</v>
      </c>
      <c r="E95" s="218" t="s">
        <v>2631</v>
      </c>
      <c r="F95" s="219" t="s">
        <v>2632</v>
      </c>
      <c r="G95" s="220" t="s">
        <v>1266</v>
      </c>
      <c r="H95" s="221">
        <v>18</v>
      </c>
      <c r="I95" s="222"/>
      <c r="J95" s="223">
        <f>ROUND(I95*H95,2)</f>
        <v>0</v>
      </c>
      <c r="K95" s="219" t="s">
        <v>365</v>
      </c>
      <c r="L95" s="44"/>
      <c r="M95" s="224" t="s">
        <v>21</v>
      </c>
      <c r="N95" s="225" t="s">
        <v>46</v>
      </c>
      <c r="O95" s="80"/>
      <c r="P95" s="226">
        <f>O95*H95</f>
        <v>0</v>
      </c>
      <c r="Q95" s="226">
        <v>0</v>
      </c>
      <c r="R95" s="226">
        <f>Q95*H95</f>
        <v>0</v>
      </c>
      <c r="S95" s="226">
        <v>0</v>
      </c>
      <c r="T95" s="227">
        <f>S95*H95</f>
        <v>0</v>
      </c>
      <c r="AR95" s="18" t="s">
        <v>228</v>
      </c>
      <c r="AT95" s="18" t="s">
        <v>223</v>
      </c>
      <c r="AU95" s="18" t="s">
        <v>75</v>
      </c>
      <c r="AY95" s="18" t="s">
        <v>221</v>
      </c>
      <c r="BE95" s="228">
        <f>IF(N95="základní",J95,0)</f>
        <v>0</v>
      </c>
      <c r="BF95" s="228">
        <f>IF(N95="snížená",J95,0)</f>
        <v>0</v>
      </c>
      <c r="BG95" s="228">
        <f>IF(N95="zákl. přenesená",J95,0)</f>
        <v>0</v>
      </c>
      <c r="BH95" s="228">
        <f>IF(N95="sníž. přenesená",J95,0)</f>
        <v>0</v>
      </c>
      <c r="BI95" s="228">
        <f>IF(N95="nulová",J95,0)</f>
        <v>0</v>
      </c>
      <c r="BJ95" s="18" t="s">
        <v>82</v>
      </c>
      <c r="BK95" s="228">
        <f>ROUND(I95*H95,2)</f>
        <v>0</v>
      </c>
      <c r="BL95" s="18" t="s">
        <v>228</v>
      </c>
      <c r="BM95" s="18" t="s">
        <v>282</v>
      </c>
    </row>
    <row r="96" spans="2:65" s="1" customFormat="1" ht="16.5" customHeight="1">
      <c r="B96" s="39"/>
      <c r="C96" s="217" t="s">
        <v>267</v>
      </c>
      <c r="D96" s="217" t="s">
        <v>223</v>
      </c>
      <c r="E96" s="218" t="s">
        <v>2633</v>
      </c>
      <c r="F96" s="219" t="s">
        <v>2634</v>
      </c>
      <c r="G96" s="220" t="s">
        <v>1266</v>
      </c>
      <c r="H96" s="221">
        <v>2</v>
      </c>
      <c r="I96" s="222"/>
      <c r="J96" s="223">
        <f>ROUND(I96*H96,2)</f>
        <v>0</v>
      </c>
      <c r="K96" s="219" t="s">
        <v>365</v>
      </c>
      <c r="L96" s="44"/>
      <c r="M96" s="224" t="s">
        <v>21</v>
      </c>
      <c r="N96" s="225" t="s">
        <v>46</v>
      </c>
      <c r="O96" s="80"/>
      <c r="P96" s="226">
        <f>O96*H96</f>
        <v>0</v>
      </c>
      <c r="Q96" s="226">
        <v>0</v>
      </c>
      <c r="R96" s="226">
        <f>Q96*H96</f>
        <v>0</v>
      </c>
      <c r="S96" s="226">
        <v>0</v>
      </c>
      <c r="T96" s="227">
        <f>S96*H96</f>
        <v>0</v>
      </c>
      <c r="AR96" s="18" t="s">
        <v>228</v>
      </c>
      <c r="AT96" s="18" t="s">
        <v>223</v>
      </c>
      <c r="AU96" s="18" t="s">
        <v>75</v>
      </c>
      <c r="AY96" s="18" t="s">
        <v>221</v>
      </c>
      <c r="BE96" s="228">
        <f>IF(N96="základní",J96,0)</f>
        <v>0</v>
      </c>
      <c r="BF96" s="228">
        <f>IF(N96="snížená",J96,0)</f>
        <v>0</v>
      </c>
      <c r="BG96" s="228">
        <f>IF(N96="zákl. přenesená",J96,0)</f>
        <v>0</v>
      </c>
      <c r="BH96" s="228">
        <f>IF(N96="sníž. přenesená",J96,0)</f>
        <v>0</v>
      </c>
      <c r="BI96" s="228">
        <f>IF(N96="nulová",J96,0)</f>
        <v>0</v>
      </c>
      <c r="BJ96" s="18" t="s">
        <v>82</v>
      </c>
      <c r="BK96" s="228">
        <f>ROUND(I96*H96,2)</f>
        <v>0</v>
      </c>
      <c r="BL96" s="18" t="s">
        <v>228</v>
      </c>
      <c r="BM96" s="18" t="s">
        <v>292</v>
      </c>
    </row>
    <row r="97" spans="2:65" s="1" customFormat="1" ht="16.5" customHeight="1">
      <c r="B97" s="39"/>
      <c r="C97" s="217" t="s">
        <v>271</v>
      </c>
      <c r="D97" s="217" t="s">
        <v>223</v>
      </c>
      <c r="E97" s="218" t="s">
        <v>2635</v>
      </c>
      <c r="F97" s="219" t="s">
        <v>2636</v>
      </c>
      <c r="G97" s="220" t="s">
        <v>1266</v>
      </c>
      <c r="H97" s="221">
        <v>2</v>
      </c>
      <c r="I97" s="222"/>
      <c r="J97" s="223">
        <f>ROUND(I97*H97,2)</f>
        <v>0</v>
      </c>
      <c r="K97" s="219" t="s">
        <v>365</v>
      </c>
      <c r="L97" s="44"/>
      <c r="M97" s="224" t="s">
        <v>21</v>
      </c>
      <c r="N97" s="225" t="s">
        <v>46</v>
      </c>
      <c r="O97" s="80"/>
      <c r="P97" s="226">
        <f>O97*H97</f>
        <v>0</v>
      </c>
      <c r="Q97" s="226">
        <v>0</v>
      </c>
      <c r="R97" s="226">
        <f>Q97*H97</f>
        <v>0</v>
      </c>
      <c r="S97" s="226">
        <v>0</v>
      </c>
      <c r="T97" s="227">
        <f>S97*H97</f>
        <v>0</v>
      </c>
      <c r="AR97" s="18" t="s">
        <v>228</v>
      </c>
      <c r="AT97" s="18" t="s">
        <v>223</v>
      </c>
      <c r="AU97" s="18" t="s">
        <v>75</v>
      </c>
      <c r="AY97" s="18" t="s">
        <v>221</v>
      </c>
      <c r="BE97" s="228">
        <f>IF(N97="základní",J97,0)</f>
        <v>0</v>
      </c>
      <c r="BF97" s="228">
        <f>IF(N97="snížená",J97,0)</f>
        <v>0</v>
      </c>
      <c r="BG97" s="228">
        <f>IF(N97="zákl. přenesená",J97,0)</f>
        <v>0</v>
      </c>
      <c r="BH97" s="228">
        <f>IF(N97="sníž. přenesená",J97,0)</f>
        <v>0</v>
      </c>
      <c r="BI97" s="228">
        <f>IF(N97="nulová",J97,0)</f>
        <v>0</v>
      </c>
      <c r="BJ97" s="18" t="s">
        <v>82</v>
      </c>
      <c r="BK97" s="228">
        <f>ROUND(I97*H97,2)</f>
        <v>0</v>
      </c>
      <c r="BL97" s="18" t="s">
        <v>228</v>
      </c>
      <c r="BM97" s="18" t="s">
        <v>305</v>
      </c>
    </row>
    <row r="98" spans="2:65" s="1" customFormat="1" ht="16.5" customHeight="1">
      <c r="B98" s="39"/>
      <c r="C98" s="217" t="s">
        <v>276</v>
      </c>
      <c r="D98" s="217" t="s">
        <v>223</v>
      </c>
      <c r="E98" s="218" t="s">
        <v>2637</v>
      </c>
      <c r="F98" s="219" t="s">
        <v>2638</v>
      </c>
      <c r="G98" s="220" t="s">
        <v>1266</v>
      </c>
      <c r="H98" s="221">
        <v>6</v>
      </c>
      <c r="I98" s="222"/>
      <c r="J98" s="223">
        <f>ROUND(I98*H98,2)</f>
        <v>0</v>
      </c>
      <c r="K98" s="219" t="s">
        <v>365</v>
      </c>
      <c r="L98" s="44"/>
      <c r="M98" s="224" t="s">
        <v>21</v>
      </c>
      <c r="N98" s="225" t="s">
        <v>46</v>
      </c>
      <c r="O98" s="80"/>
      <c r="P98" s="226">
        <f>O98*H98</f>
        <v>0</v>
      </c>
      <c r="Q98" s="226">
        <v>0</v>
      </c>
      <c r="R98" s="226">
        <f>Q98*H98</f>
        <v>0</v>
      </c>
      <c r="S98" s="226">
        <v>0</v>
      </c>
      <c r="T98" s="227">
        <f>S98*H98</f>
        <v>0</v>
      </c>
      <c r="AR98" s="18" t="s">
        <v>228</v>
      </c>
      <c r="AT98" s="18" t="s">
        <v>223</v>
      </c>
      <c r="AU98" s="18" t="s">
        <v>75</v>
      </c>
      <c r="AY98" s="18" t="s">
        <v>221</v>
      </c>
      <c r="BE98" s="228">
        <f>IF(N98="základní",J98,0)</f>
        <v>0</v>
      </c>
      <c r="BF98" s="228">
        <f>IF(N98="snížená",J98,0)</f>
        <v>0</v>
      </c>
      <c r="BG98" s="228">
        <f>IF(N98="zákl. přenesená",J98,0)</f>
        <v>0</v>
      </c>
      <c r="BH98" s="228">
        <f>IF(N98="sníž. přenesená",J98,0)</f>
        <v>0</v>
      </c>
      <c r="BI98" s="228">
        <f>IF(N98="nulová",J98,0)</f>
        <v>0</v>
      </c>
      <c r="BJ98" s="18" t="s">
        <v>82</v>
      </c>
      <c r="BK98" s="228">
        <f>ROUND(I98*H98,2)</f>
        <v>0</v>
      </c>
      <c r="BL98" s="18" t="s">
        <v>228</v>
      </c>
      <c r="BM98" s="18" t="s">
        <v>333</v>
      </c>
    </row>
    <row r="99" spans="2:65" s="1" customFormat="1" ht="16.5" customHeight="1">
      <c r="B99" s="39"/>
      <c r="C99" s="217" t="s">
        <v>282</v>
      </c>
      <c r="D99" s="217" t="s">
        <v>223</v>
      </c>
      <c r="E99" s="218" t="s">
        <v>2639</v>
      </c>
      <c r="F99" s="219" t="s">
        <v>2640</v>
      </c>
      <c r="G99" s="220" t="s">
        <v>1266</v>
      </c>
      <c r="H99" s="221">
        <v>6</v>
      </c>
      <c r="I99" s="222"/>
      <c r="J99" s="223">
        <f>ROUND(I99*H99,2)</f>
        <v>0</v>
      </c>
      <c r="K99" s="219" t="s">
        <v>365</v>
      </c>
      <c r="L99" s="44"/>
      <c r="M99" s="224" t="s">
        <v>21</v>
      </c>
      <c r="N99" s="225" t="s">
        <v>46</v>
      </c>
      <c r="O99" s="80"/>
      <c r="P99" s="226">
        <f>O99*H99</f>
        <v>0</v>
      </c>
      <c r="Q99" s="226">
        <v>0</v>
      </c>
      <c r="R99" s="226">
        <f>Q99*H99</f>
        <v>0</v>
      </c>
      <c r="S99" s="226">
        <v>0</v>
      </c>
      <c r="T99" s="227">
        <f>S99*H99</f>
        <v>0</v>
      </c>
      <c r="AR99" s="18" t="s">
        <v>228</v>
      </c>
      <c r="AT99" s="18" t="s">
        <v>223</v>
      </c>
      <c r="AU99" s="18" t="s">
        <v>75</v>
      </c>
      <c r="AY99" s="18" t="s">
        <v>221</v>
      </c>
      <c r="BE99" s="228">
        <f>IF(N99="základní",J99,0)</f>
        <v>0</v>
      </c>
      <c r="BF99" s="228">
        <f>IF(N99="snížená",J99,0)</f>
        <v>0</v>
      </c>
      <c r="BG99" s="228">
        <f>IF(N99="zákl. přenesená",J99,0)</f>
        <v>0</v>
      </c>
      <c r="BH99" s="228">
        <f>IF(N99="sníž. přenesená",J99,0)</f>
        <v>0</v>
      </c>
      <c r="BI99" s="228">
        <f>IF(N99="nulová",J99,0)</f>
        <v>0</v>
      </c>
      <c r="BJ99" s="18" t="s">
        <v>82</v>
      </c>
      <c r="BK99" s="228">
        <f>ROUND(I99*H99,2)</f>
        <v>0</v>
      </c>
      <c r="BL99" s="18" t="s">
        <v>228</v>
      </c>
      <c r="BM99" s="18" t="s">
        <v>350</v>
      </c>
    </row>
    <row r="100" spans="2:65" s="1" customFormat="1" ht="16.5" customHeight="1">
      <c r="B100" s="39"/>
      <c r="C100" s="217" t="s">
        <v>287</v>
      </c>
      <c r="D100" s="217" t="s">
        <v>223</v>
      </c>
      <c r="E100" s="218" t="s">
        <v>2641</v>
      </c>
      <c r="F100" s="219" t="s">
        <v>2642</v>
      </c>
      <c r="G100" s="220" t="s">
        <v>1266</v>
      </c>
      <c r="H100" s="221">
        <v>28</v>
      </c>
      <c r="I100" s="222"/>
      <c r="J100" s="223">
        <f>ROUND(I100*H100,2)</f>
        <v>0</v>
      </c>
      <c r="K100" s="219" t="s">
        <v>365</v>
      </c>
      <c r="L100" s="44"/>
      <c r="M100" s="224" t="s">
        <v>21</v>
      </c>
      <c r="N100" s="225" t="s">
        <v>46</v>
      </c>
      <c r="O100" s="80"/>
      <c r="P100" s="226">
        <f>O100*H100</f>
        <v>0</v>
      </c>
      <c r="Q100" s="226">
        <v>0</v>
      </c>
      <c r="R100" s="226">
        <f>Q100*H100</f>
        <v>0</v>
      </c>
      <c r="S100" s="226">
        <v>0</v>
      </c>
      <c r="T100" s="227">
        <f>S100*H100</f>
        <v>0</v>
      </c>
      <c r="AR100" s="18" t="s">
        <v>228</v>
      </c>
      <c r="AT100" s="18" t="s">
        <v>223</v>
      </c>
      <c r="AU100" s="18" t="s">
        <v>75</v>
      </c>
      <c r="AY100" s="18" t="s">
        <v>221</v>
      </c>
      <c r="BE100" s="228">
        <f>IF(N100="základní",J100,0)</f>
        <v>0</v>
      </c>
      <c r="BF100" s="228">
        <f>IF(N100="snížená",J100,0)</f>
        <v>0</v>
      </c>
      <c r="BG100" s="228">
        <f>IF(N100="zákl. přenesená",J100,0)</f>
        <v>0</v>
      </c>
      <c r="BH100" s="228">
        <f>IF(N100="sníž. přenesená",J100,0)</f>
        <v>0</v>
      </c>
      <c r="BI100" s="228">
        <f>IF(N100="nulová",J100,0)</f>
        <v>0</v>
      </c>
      <c r="BJ100" s="18" t="s">
        <v>82</v>
      </c>
      <c r="BK100" s="228">
        <f>ROUND(I100*H100,2)</f>
        <v>0</v>
      </c>
      <c r="BL100" s="18" t="s">
        <v>228</v>
      </c>
      <c r="BM100" s="18" t="s">
        <v>362</v>
      </c>
    </row>
    <row r="101" spans="2:47" s="1" customFormat="1" ht="12">
      <c r="B101" s="39"/>
      <c r="C101" s="40"/>
      <c r="D101" s="229" t="s">
        <v>2298</v>
      </c>
      <c r="E101" s="40"/>
      <c r="F101" s="230" t="s">
        <v>2643</v>
      </c>
      <c r="G101" s="40"/>
      <c r="H101" s="40"/>
      <c r="I101" s="144"/>
      <c r="J101" s="40"/>
      <c r="K101" s="40"/>
      <c r="L101" s="44"/>
      <c r="M101" s="231"/>
      <c r="N101" s="80"/>
      <c r="O101" s="80"/>
      <c r="P101" s="80"/>
      <c r="Q101" s="80"/>
      <c r="R101" s="80"/>
      <c r="S101" s="80"/>
      <c r="T101" s="81"/>
      <c r="AT101" s="18" t="s">
        <v>2298</v>
      </c>
      <c r="AU101" s="18" t="s">
        <v>75</v>
      </c>
    </row>
    <row r="102" spans="2:65" s="1" customFormat="1" ht="16.5" customHeight="1">
      <c r="B102" s="39"/>
      <c r="C102" s="217" t="s">
        <v>292</v>
      </c>
      <c r="D102" s="217" t="s">
        <v>223</v>
      </c>
      <c r="E102" s="218" t="s">
        <v>2644</v>
      </c>
      <c r="F102" s="219" t="s">
        <v>2645</v>
      </c>
      <c r="G102" s="220" t="s">
        <v>1266</v>
      </c>
      <c r="H102" s="221">
        <v>28</v>
      </c>
      <c r="I102" s="222"/>
      <c r="J102" s="223">
        <f>ROUND(I102*H102,2)</f>
        <v>0</v>
      </c>
      <c r="K102" s="219" t="s">
        <v>365</v>
      </c>
      <c r="L102" s="44"/>
      <c r="M102" s="224" t="s">
        <v>21</v>
      </c>
      <c r="N102" s="225" t="s">
        <v>46</v>
      </c>
      <c r="O102" s="80"/>
      <c r="P102" s="226">
        <f>O102*H102</f>
        <v>0</v>
      </c>
      <c r="Q102" s="226">
        <v>0</v>
      </c>
      <c r="R102" s="226">
        <f>Q102*H102</f>
        <v>0</v>
      </c>
      <c r="S102" s="226">
        <v>0</v>
      </c>
      <c r="T102" s="227">
        <f>S102*H102</f>
        <v>0</v>
      </c>
      <c r="AR102" s="18" t="s">
        <v>228</v>
      </c>
      <c r="AT102" s="18" t="s">
        <v>223</v>
      </c>
      <c r="AU102" s="18" t="s">
        <v>75</v>
      </c>
      <c r="AY102" s="18" t="s">
        <v>221</v>
      </c>
      <c r="BE102" s="228">
        <f>IF(N102="základní",J102,0)</f>
        <v>0</v>
      </c>
      <c r="BF102" s="228">
        <f>IF(N102="snížená",J102,0)</f>
        <v>0</v>
      </c>
      <c r="BG102" s="228">
        <f>IF(N102="zákl. přenesená",J102,0)</f>
        <v>0</v>
      </c>
      <c r="BH102" s="228">
        <f>IF(N102="sníž. přenesená",J102,0)</f>
        <v>0</v>
      </c>
      <c r="BI102" s="228">
        <f>IF(N102="nulová",J102,0)</f>
        <v>0</v>
      </c>
      <c r="BJ102" s="18" t="s">
        <v>82</v>
      </c>
      <c r="BK102" s="228">
        <f>ROUND(I102*H102,2)</f>
        <v>0</v>
      </c>
      <c r="BL102" s="18" t="s">
        <v>228</v>
      </c>
      <c r="BM102" s="18" t="s">
        <v>383</v>
      </c>
    </row>
    <row r="103" spans="2:47" s="1" customFormat="1" ht="12">
      <c r="B103" s="39"/>
      <c r="C103" s="40"/>
      <c r="D103" s="229" t="s">
        <v>2298</v>
      </c>
      <c r="E103" s="40"/>
      <c r="F103" s="230" t="s">
        <v>2643</v>
      </c>
      <c r="G103" s="40"/>
      <c r="H103" s="40"/>
      <c r="I103" s="144"/>
      <c r="J103" s="40"/>
      <c r="K103" s="40"/>
      <c r="L103" s="44"/>
      <c r="M103" s="231"/>
      <c r="N103" s="80"/>
      <c r="O103" s="80"/>
      <c r="P103" s="80"/>
      <c r="Q103" s="80"/>
      <c r="R103" s="80"/>
      <c r="S103" s="80"/>
      <c r="T103" s="81"/>
      <c r="AT103" s="18" t="s">
        <v>2298</v>
      </c>
      <c r="AU103" s="18" t="s">
        <v>75</v>
      </c>
    </row>
    <row r="104" spans="2:65" s="1" customFormat="1" ht="16.5" customHeight="1">
      <c r="B104" s="39"/>
      <c r="C104" s="217" t="s">
        <v>299</v>
      </c>
      <c r="D104" s="217" t="s">
        <v>223</v>
      </c>
      <c r="E104" s="218" t="s">
        <v>2601</v>
      </c>
      <c r="F104" s="219" t="s">
        <v>2602</v>
      </c>
      <c r="G104" s="220" t="s">
        <v>2389</v>
      </c>
      <c r="H104" s="292"/>
      <c r="I104" s="222"/>
      <c r="J104" s="223">
        <f>ROUND(I104*H104,2)</f>
        <v>0</v>
      </c>
      <c r="K104" s="219" t="s">
        <v>365</v>
      </c>
      <c r="L104" s="44"/>
      <c r="M104" s="224" t="s">
        <v>21</v>
      </c>
      <c r="N104" s="225" t="s">
        <v>46</v>
      </c>
      <c r="O104" s="80"/>
      <c r="P104" s="226">
        <f>O104*H104</f>
        <v>0</v>
      </c>
      <c r="Q104" s="226">
        <v>0</v>
      </c>
      <c r="R104" s="226">
        <f>Q104*H104</f>
        <v>0</v>
      </c>
      <c r="S104" s="226">
        <v>0</v>
      </c>
      <c r="T104" s="227">
        <f>S104*H104</f>
        <v>0</v>
      </c>
      <c r="AR104" s="18" t="s">
        <v>228</v>
      </c>
      <c r="AT104" s="18" t="s">
        <v>223</v>
      </c>
      <c r="AU104" s="18" t="s">
        <v>75</v>
      </c>
      <c r="AY104" s="18" t="s">
        <v>221</v>
      </c>
      <c r="BE104" s="228">
        <f>IF(N104="základní",J104,0)</f>
        <v>0</v>
      </c>
      <c r="BF104" s="228">
        <f>IF(N104="snížená",J104,0)</f>
        <v>0</v>
      </c>
      <c r="BG104" s="228">
        <f>IF(N104="zákl. přenesená",J104,0)</f>
        <v>0</v>
      </c>
      <c r="BH104" s="228">
        <f>IF(N104="sníž. přenesená",J104,0)</f>
        <v>0</v>
      </c>
      <c r="BI104" s="228">
        <f>IF(N104="nulová",J104,0)</f>
        <v>0</v>
      </c>
      <c r="BJ104" s="18" t="s">
        <v>82</v>
      </c>
      <c r="BK104" s="228">
        <f>ROUND(I104*H104,2)</f>
        <v>0</v>
      </c>
      <c r="BL104" s="18" t="s">
        <v>228</v>
      </c>
      <c r="BM104" s="18" t="s">
        <v>399</v>
      </c>
    </row>
    <row r="105" spans="2:65" s="1" customFormat="1" ht="16.5" customHeight="1">
      <c r="B105" s="39"/>
      <c r="C105" s="217" t="s">
        <v>305</v>
      </c>
      <c r="D105" s="217" t="s">
        <v>223</v>
      </c>
      <c r="E105" s="218" t="s">
        <v>2603</v>
      </c>
      <c r="F105" s="219" t="s">
        <v>2604</v>
      </c>
      <c r="G105" s="220" t="s">
        <v>2389</v>
      </c>
      <c r="H105" s="292"/>
      <c r="I105" s="222"/>
      <c r="J105" s="223">
        <f>ROUND(I105*H105,2)</f>
        <v>0</v>
      </c>
      <c r="K105" s="219" t="s">
        <v>365</v>
      </c>
      <c r="L105" s="44"/>
      <c r="M105" s="290" t="s">
        <v>21</v>
      </c>
      <c r="N105" s="291" t="s">
        <v>46</v>
      </c>
      <c r="O105" s="287"/>
      <c r="P105" s="288">
        <f>O105*H105</f>
        <v>0</v>
      </c>
      <c r="Q105" s="288">
        <v>0</v>
      </c>
      <c r="R105" s="288">
        <f>Q105*H105</f>
        <v>0</v>
      </c>
      <c r="S105" s="288">
        <v>0</v>
      </c>
      <c r="T105" s="289">
        <f>S105*H105</f>
        <v>0</v>
      </c>
      <c r="AR105" s="18" t="s">
        <v>228</v>
      </c>
      <c r="AT105" s="18" t="s">
        <v>223</v>
      </c>
      <c r="AU105" s="18" t="s">
        <v>75</v>
      </c>
      <c r="AY105" s="18" t="s">
        <v>221</v>
      </c>
      <c r="BE105" s="228">
        <f>IF(N105="základní",J105,0)</f>
        <v>0</v>
      </c>
      <c r="BF105" s="228">
        <f>IF(N105="snížená",J105,0)</f>
        <v>0</v>
      </c>
      <c r="BG105" s="228">
        <f>IF(N105="zákl. přenesená",J105,0)</f>
        <v>0</v>
      </c>
      <c r="BH105" s="228">
        <f>IF(N105="sníž. přenesená",J105,0)</f>
        <v>0</v>
      </c>
      <c r="BI105" s="228">
        <f>IF(N105="nulová",J105,0)</f>
        <v>0</v>
      </c>
      <c r="BJ105" s="18" t="s">
        <v>82</v>
      </c>
      <c r="BK105" s="228">
        <f>ROUND(I105*H105,2)</f>
        <v>0</v>
      </c>
      <c r="BL105" s="18" t="s">
        <v>228</v>
      </c>
      <c r="BM105" s="18" t="s">
        <v>418</v>
      </c>
    </row>
    <row r="106" spans="2:12" s="1" customFormat="1" ht="6.95" customHeight="1">
      <c r="B106" s="58"/>
      <c r="C106" s="59"/>
      <c r="D106" s="59"/>
      <c r="E106" s="59"/>
      <c r="F106" s="59"/>
      <c r="G106" s="59"/>
      <c r="H106" s="59"/>
      <c r="I106" s="168"/>
      <c r="J106" s="59"/>
      <c r="K106" s="59"/>
      <c r="L106" s="44"/>
    </row>
  </sheetData>
  <sheetProtection password="CC35" sheet="1" objects="1" scenarios="1" formatColumns="0" formatRows="0" autoFilter="0"/>
  <autoFilter ref="C90:K105"/>
  <mergeCells count="15">
    <mergeCell ref="E7:H7"/>
    <mergeCell ref="E11:H11"/>
    <mergeCell ref="E9:H9"/>
    <mergeCell ref="E13:H13"/>
    <mergeCell ref="E22:H22"/>
    <mergeCell ref="E31:H31"/>
    <mergeCell ref="E52:H52"/>
    <mergeCell ref="E56:H56"/>
    <mergeCell ref="E54:H54"/>
    <mergeCell ref="E58:H58"/>
    <mergeCell ref="E77:H77"/>
    <mergeCell ref="E81:H81"/>
    <mergeCell ref="E79:H79"/>
    <mergeCell ref="E83:H8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B2:BM112"/>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7"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8" t="s">
        <v>111</v>
      </c>
    </row>
    <row r="3" spans="2:46" ht="6.95" customHeight="1">
      <c r="B3" s="138"/>
      <c r="C3" s="139"/>
      <c r="D3" s="139"/>
      <c r="E3" s="139"/>
      <c r="F3" s="139"/>
      <c r="G3" s="139"/>
      <c r="H3" s="139"/>
      <c r="I3" s="140"/>
      <c r="J3" s="139"/>
      <c r="K3" s="139"/>
      <c r="L3" s="21"/>
      <c r="AT3" s="18" t="s">
        <v>84</v>
      </c>
    </row>
    <row r="4" spans="2:46" ht="24.95" customHeight="1">
      <c r="B4" s="21"/>
      <c r="D4" s="141" t="s">
        <v>169</v>
      </c>
      <c r="L4" s="21"/>
      <c r="M4" s="25" t="s">
        <v>10</v>
      </c>
      <c r="AT4" s="18" t="s">
        <v>4</v>
      </c>
    </row>
    <row r="5" spans="2:12" ht="6.95" customHeight="1">
      <c r="B5" s="21"/>
      <c r="L5" s="21"/>
    </row>
    <row r="6" spans="2:12" ht="12" customHeight="1">
      <c r="B6" s="21"/>
      <c r="D6" s="142" t="s">
        <v>16</v>
      </c>
      <c r="L6" s="21"/>
    </row>
    <row r="7" spans="2:12" ht="16.5" customHeight="1">
      <c r="B7" s="21"/>
      <c r="E7" s="143" t="str">
        <f>'Rekapitulace stavby'!K6</f>
        <v>Vestavba podkroví ZŠ Kmochova</v>
      </c>
      <c r="F7" s="142"/>
      <c r="G7" s="142"/>
      <c r="H7" s="142"/>
      <c r="L7" s="21"/>
    </row>
    <row r="8" spans="2:12" ht="12">
      <c r="B8" s="21"/>
      <c r="D8" s="142" t="s">
        <v>170</v>
      </c>
      <c r="L8" s="21"/>
    </row>
    <row r="9" spans="2:12" ht="16.5" customHeight="1">
      <c r="B9" s="21"/>
      <c r="E9" s="143" t="s">
        <v>171</v>
      </c>
      <c r="L9" s="21"/>
    </row>
    <row r="10" spans="2:12" ht="12" customHeight="1">
      <c r="B10" s="21"/>
      <c r="D10" s="142" t="s">
        <v>172</v>
      </c>
      <c r="L10" s="21"/>
    </row>
    <row r="11" spans="2:12" s="1" customFormat="1" ht="16.5" customHeight="1">
      <c r="B11" s="44"/>
      <c r="E11" s="142" t="s">
        <v>2534</v>
      </c>
      <c r="F11" s="1"/>
      <c r="G11" s="1"/>
      <c r="H11" s="1"/>
      <c r="I11" s="144"/>
      <c r="L11" s="44"/>
    </row>
    <row r="12" spans="2:12" s="1" customFormat="1" ht="12" customHeight="1">
      <c r="B12" s="44"/>
      <c r="D12" s="142" t="s">
        <v>2535</v>
      </c>
      <c r="I12" s="144"/>
      <c r="L12" s="44"/>
    </row>
    <row r="13" spans="2:12" s="1" customFormat="1" ht="36.95" customHeight="1">
      <c r="B13" s="44"/>
      <c r="E13" s="145" t="s">
        <v>2646</v>
      </c>
      <c r="F13" s="1"/>
      <c r="G13" s="1"/>
      <c r="H13" s="1"/>
      <c r="I13" s="144"/>
      <c r="L13" s="44"/>
    </row>
    <row r="14" spans="2:12" s="1" customFormat="1" ht="12">
      <c r="B14" s="44"/>
      <c r="I14" s="144"/>
      <c r="L14" s="44"/>
    </row>
    <row r="15" spans="2:12" s="1" customFormat="1" ht="12" customHeight="1">
      <c r="B15" s="44"/>
      <c r="D15" s="142" t="s">
        <v>18</v>
      </c>
      <c r="F15" s="18" t="s">
        <v>21</v>
      </c>
      <c r="I15" s="146" t="s">
        <v>20</v>
      </c>
      <c r="J15" s="18" t="s">
        <v>21</v>
      </c>
      <c r="L15" s="44"/>
    </row>
    <row r="16" spans="2:12" s="1" customFormat="1" ht="12" customHeight="1">
      <c r="B16" s="44"/>
      <c r="D16" s="142" t="s">
        <v>22</v>
      </c>
      <c r="F16" s="18" t="s">
        <v>23</v>
      </c>
      <c r="I16" s="146" t="s">
        <v>24</v>
      </c>
      <c r="J16" s="147" t="str">
        <f>'Rekapitulace stavby'!AN8</f>
        <v>8. 11. 2018</v>
      </c>
      <c r="L16" s="44"/>
    </row>
    <row r="17" spans="2:12" s="1" customFormat="1" ht="10.8" customHeight="1">
      <c r="B17" s="44"/>
      <c r="I17" s="144"/>
      <c r="L17" s="44"/>
    </row>
    <row r="18" spans="2:12" s="1" customFormat="1" ht="12" customHeight="1">
      <c r="B18" s="44"/>
      <c r="D18" s="142" t="s">
        <v>26</v>
      </c>
      <c r="I18" s="146" t="s">
        <v>27</v>
      </c>
      <c r="J18" s="18" t="s">
        <v>28</v>
      </c>
      <c r="L18" s="44"/>
    </row>
    <row r="19" spans="2:12" s="1" customFormat="1" ht="18" customHeight="1">
      <c r="B19" s="44"/>
      <c r="E19" s="18" t="s">
        <v>29</v>
      </c>
      <c r="I19" s="146" t="s">
        <v>30</v>
      </c>
      <c r="J19" s="18" t="s">
        <v>21</v>
      </c>
      <c r="L19" s="44"/>
    </row>
    <row r="20" spans="2:12" s="1" customFormat="1" ht="6.95" customHeight="1">
      <c r="B20" s="44"/>
      <c r="I20" s="144"/>
      <c r="L20" s="44"/>
    </row>
    <row r="21" spans="2:12" s="1" customFormat="1" ht="12" customHeight="1">
      <c r="B21" s="44"/>
      <c r="D21" s="142" t="s">
        <v>31</v>
      </c>
      <c r="I21" s="146" t="s">
        <v>27</v>
      </c>
      <c r="J21" s="34" t="str">
        <f>'Rekapitulace stavby'!AN13</f>
        <v>Vyplň údaj</v>
      </c>
      <c r="L21" s="44"/>
    </row>
    <row r="22" spans="2:12" s="1" customFormat="1" ht="18" customHeight="1">
      <c r="B22" s="44"/>
      <c r="E22" s="34" t="str">
        <f>'Rekapitulace stavby'!E14</f>
        <v>Vyplň údaj</v>
      </c>
      <c r="F22" s="18"/>
      <c r="G22" s="18"/>
      <c r="H22" s="18"/>
      <c r="I22" s="146" t="s">
        <v>30</v>
      </c>
      <c r="J22" s="34" t="str">
        <f>'Rekapitulace stavby'!AN14</f>
        <v>Vyplň údaj</v>
      </c>
      <c r="L22" s="44"/>
    </row>
    <row r="23" spans="2:12" s="1" customFormat="1" ht="6.95" customHeight="1">
      <c r="B23" s="44"/>
      <c r="I23" s="144"/>
      <c r="L23" s="44"/>
    </row>
    <row r="24" spans="2:12" s="1" customFormat="1" ht="12" customHeight="1">
      <c r="B24" s="44"/>
      <c r="D24" s="142" t="s">
        <v>33</v>
      </c>
      <c r="I24" s="146" t="s">
        <v>27</v>
      </c>
      <c r="J24" s="18" t="s">
        <v>21</v>
      </c>
      <c r="L24" s="44"/>
    </row>
    <row r="25" spans="2:12" s="1" customFormat="1" ht="18" customHeight="1">
      <c r="B25" s="44"/>
      <c r="E25" s="18" t="s">
        <v>34</v>
      </c>
      <c r="I25" s="146" t="s">
        <v>30</v>
      </c>
      <c r="J25" s="18" t="s">
        <v>21</v>
      </c>
      <c r="L25" s="44"/>
    </row>
    <row r="26" spans="2:12" s="1" customFormat="1" ht="6.95" customHeight="1">
      <c r="B26" s="44"/>
      <c r="I26" s="144"/>
      <c r="L26" s="44"/>
    </row>
    <row r="27" spans="2:12" s="1" customFormat="1" ht="12" customHeight="1">
      <c r="B27" s="44"/>
      <c r="D27" s="142" t="s">
        <v>36</v>
      </c>
      <c r="I27" s="146" t="s">
        <v>27</v>
      </c>
      <c r="J27" s="18" t="s">
        <v>37</v>
      </c>
      <c r="L27" s="44"/>
    </row>
    <row r="28" spans="2:12" s="1" customFormat="1" ht="18" customHeight="1">
      <c r="B28" s="44"/>
      <c r="E28" s="18" t="s">
        <v>38</v>
      </c>
      <c r="I28" s="146" t="s">
        <v>30</v>
      </c>
      <c r="J28" s="18" t="s">
        <v>21</v>
      </c>
      <c r="L28" s="44"/>
    </row>
    <row r="29" spans="2:12" s="1" customFormat="1" ht="6.95" customHeight="1">
      <c r="B29" s="44"/>
      <c r="I29" s="144"/>
      <c r="L29" s="44"/>
    </row>
    <row r="30" spans="2:12" s="1" customFormat="1" ht="12" customHeight="1">
      <c r="B30" s="44"/>
      <c r="D30" s="142" t="s">
        <v>39</v>
      </c>
      <c r="I30" s="144"/>
      <c r="L30" s="44"/>
    </row>
    <row r="31" spans="2:12" s="7" customFormat="1" ht="45" customHeight="1">
      <c r="B31" s="148"/>
      <c r="E31" s="149" t="s">
        <v>40</v>
      </c>
      <c r="F31" s="149"/>
      <c r="G31" s="149"/>
      <c r="H31" s="149"/>
      <c r="I31" s="150"/>
      <c r="L31" s="148"/>
    </row>
    <row r="32" spans="2:12" s="1" customFormat="1" ht="6.95" customHeight="1">
      <c r="B32" s="44"/>
      <c r="I32" s="144"/>
      <c r="L32" s="44"/>
    </row>
    <row r="33" spans="2:12" s="1" customFormat="1" ht="6.95" customHeight="1">
      <c r="B33" s="44"/>
      <c r="D33" s="72"/>
      <c r="E33" s="72"/>
      <c r="F33" s="72"/>
      <c r="G33" s="72"/>
      <c r="H33" s="72"/>
      <c r="I33" s="151"/>
      <c r="J33" s="72"/>
      <c r="K33" s="72"/>
      <c r="L33" s="44"/>
    </row>
    <row r="34" spans="2:12" s="1" customFormat="1" ht="25.4" customHeight="1">
      <c r="B34" s="44"/>
      <c r="D34" s="152" t="s">
        <v>41</v>
      </c>
      <c r="I34" s="144"/>
      <c r="J34" s="153">
        <f>ROUND(J92,2)</f>
        <v>0</v>
      </c>
      <c r="L34" s="44"/>
    </row>
    <row r="35" spans="2:12" s="1" customFormat="1" ht="6.95" customHeight="1">
      <c r="B35" s="44"/>
      <c r="D35" s="72"/>
      <c r="E35" s="72"/>
      <c r="F35" s="72"/>
      <c r="G35" s="72"/>
      <c r="H35" s="72"/>
      <c r="I35" s="151"/>
      <c r="J35" s="72"/>
      <c r="K35" s="72"/>
      <c r="L35" s="44"/>
    </row>
    <row r="36" spans="2:12" s="1" customFormat="1" ht="14.4" customHeight="1">
      <c r="B36" s="44"/>
      <c r="F36" s="154" t="s">
        <v>43</v>
      </c>
      <c r="I36" s="155" t="s">
        <v>42</v>
      </c>
      <c r="J36" s="154" t="s">
        <v>44</v>
      </c>
      <c r="L36" s="44"/>
    </row>
    <row r="37" spans="2:12" s="1" customFormat="1" ht="14.4" customHeight="1">
      <c r="B37" s="44"/>
      <c r="D37" s="142" t="s">
        <v>45</v>
      </c>
      <c r="E37" s="142" t="s">
        <v>46</v>
      </c>
      <c r="F37" s="156">
        <f>ROUND((SUM(BE92:BE111)),2)</f>
        <v>0</v>
      </c>
      <c r="I37" s="157">
        <v>0.21</v>
      </c>
      <c r="J37" s="156">
        <f>ROUND(((SUM(BE92:BE111))*I37),2)</f>
        <v>0</v>
      </c>
      <c r="L37" s="44"/>
    </row>
    <row r="38" spans="2:12" s="1" customFormat="1" ht="14.4" customHeight="1">
      <c r="B38" s="44"/>
      <c r="E38" s="142" t="s">
        <v>47</v>
      </c>
      <c r="F38" s="156">
        <f>ROUND((SUM(BF92:BF111)),2)</f>
        <v>0</v>
      </c>
      <c r="I38" s="157">
        <v>0.15</v>
      </c>
      <c r="J38" s="156">
        <f>ROUND(((SUM(BF92:BF111))*I38),2)</f>
        <v>0</v>
      </c>
      <c r="L38" s="44"/>
    </row>
    <row r="39" spans="2:12" s="1" customFormat="1" ht="14.4" customHeight="1" hidden="1">
      <c r="B39" s="44"/>
      <c r="E39" s="142" t="s">
        <v>48</v>
      </c>
      <c r="F39" s="156">
        <f>ROUND((SUM(BG92:BG111)),2)</f>
        <v>0</v>
      </c>
      <c r="I39" s="157">
        <v>0.21</v>
      </c>
      <c r="J39" s="156">
        <f>0</f>
        <v>0</v>
      </c>
      <c r="L39" s="44"/>
    </row>
    <row r="40" spans="2:12" s="1" customFormat="1" ht="14.4" customHeight="1" hidden="1">
      <c r="B40" s="44"/>
      <c r="E40" s="142" t="s">
        <v>49</v>
      </c>
      <c r="F40" s="156">
        <f>ROUND((SUM(BH92:BH111)),2)</f>
        <v>0</v>
      </c>
      <c r="I40" s="157">
        <v>0.15</v>
      </c>
      <c r="J40" s="156">
        <f>0</f>
        <v>0</v>
      </c>
      <c r="L40" s="44"/>
    </row>
    <row r="41" spans="2:12" s="1" customFormat="1" ht="14.4" customHeight="1" hidden="1">
      <c r="B41" s="44"/>
      <c r="E41" s="142" t="s">
        <v>50</v>
      </c>
      <c r="F41" s="156">
        <f>ROUND((SUM(BI92:BI111)),2)</f>
        <v>0</v>
      </c>
      <c r="I41" s="157">
        <v>0</v>
      </c>
      <c r="J41" s="156">
        <f>0</f>
        <v>0</v>
      </c>
      <c r="L41" s="44"/>
    </row>
    <row r="42" spans="2:12" s="1" customFormat="1" ht="6.95" customHeight="1">
      <c r="B42" s="44"/>
      <c r="I42" s="144"/>
      <c r="L42" s="44"/>
    </row>
    <row r="43" spans="2:12" s="1" customFormat="1" ht="25.4" customHeight="1">
      <c r="B43" s="44"/>
      <c r="C43" s="158"/>
      <c r="D43" s="159" t="s">
        <v>51</v>
      </c>
      <c r="E43" s="160"/>
      <c r="F43" s="160"/>
      <c r="G43" s="161" t="s">
        <v>52</v>
      </c>
      <c r="H43" s="162" t="s">
        <v>53</v>
      </c>
      <c r="I43" s="163"/>
      <c r="J43" s="164">
        <f>SUM(J34:J41)</f>
        <v>0</v>
      </c>
      <c r="K43" s="165"/>
      <c r="L43" s="44"/>
    </row>
    <row r="44" spans="2:12" s="1" customFormat="1" ht="14.4" customHeight="1">
      <c r="B44" s="166"/>
      <c r="C44" s="167"/>
      <c r="D44" s="167"/>
      <c r="E44" s="167"/>
      <c r="F44" s="167"/>
      <c r="G44" s="167"/>
      <c r="H44" s="167"/>
      <c r="I44" s="168"/>
      <c r="J44" s="167"/>
      <c r="K44" s="167"/>
      <c r="L44" s="44"/>
    </row>
    <row r="48" spans="2:12" s="1" customFormat="1" ht="6.95" customHeight="1">
      <c r="B48" s="169"/>
      <c r="C48" s="170"/>
      <c r="D48" s="170"/>
      <c r="E48" s="170"/>
      <c r="F48" s="170"/>
      <c r="G48" s="170"/>
      <c r="H48" s="170"/>
      <c r="I48" s="171"/>
      <c r="J48" s="170"/>
      <c r="K48" s="170"/>
      <c r="L48" s="44"/>
    </row>
    <row r="49" spans="2:12" s="1" customFormat="1" ht="24.95" customHeight="1">
      <c r="B49" s="39"/>
      <c r="C49" s="24" t="s">
        <v>174</v>
      </c>
      <c r="D49" s="40"/>
      <c r="E49" s="40"/>
      <c r="F49" s="40"/>
      <c r="G49" s="40"/>
      <c r="H49" s="40"/>
      <c r="I49" s="144"/>
      <c r="J49" s="40"/>
      <c r="K49" s="40"/>
      <c r="L49" s="44"/>
    </row>
    <row r="50" spans="2:12" s="1" customFormat="1" ht="6.95" customHeight="1">
      <c r="B50" s="39"/>
      <c r="C50" s="40"/>
      <c r="D50" s="40"/>
      <c r="E50" s="40"/>
      <c r="F50" s="40"/>
      <c r="G50" s="40"/>
      <c r="H50" s="40"/>
      <c r="I50" s="144"/>
      <c r="J50" s="40"/>
      <c r="K50" s="40"/>
      <c r="L50" s="44"/>
    </row>
    <row r="51" spans="2:12" s="1" customFormat="1" ht="12" customHeight="1">
      <c r="B51" s="39"/>
      <c r="C51" s="33" t="s">
        <v>16</v>
      </c>
      <c r="D51" s="40"/>
      <c r="E51" s="40"/>
      <c r="F51" s="40"/>
      <c r="G51" s="40"/>
      <c r="H51" s="40"/>
      <c r="I51" s="144"/>
      <c r="J51" s="40"/>
      <c r="K51" s="40"/>
      <c r="L51" s="44"/>
    </row>
    <row r="52" spans="2:12" s="1" customFormat="1" ht="16.5" customHeight="1">
      <c r="B52" s="39"/>
      <c r="C52" s="40"/>
      <c r="D52" s="40"/>
      <c r="E52" s="172" t="str">
        <f>E7</f>
        <v>Vestavba podkroví ZŠ Kmochova</v>
      </c>
      <c r="F52" s="33"/>
      <c r="G52" s="33"/>
      <c r="H52" s="33"/>
      <c r="I52" s="144"/>
      <c r="J52" s="40"/>
      <c r="K52" s="40"/>
      <c r="L52" s="44"/>
    </row>
    <row r="53" spans="2:12" ht="12" customHeight="1">
      <c r="B53" s="22"/>
      <c r="C53" s="33" t="s">
        <v>170</v>
      </c>
      <c r="D53" s="23"/>
      <c r="E53" s="23"/>
      <c r="F53" s="23"/>
      <c r="G53" s="23"/>
      <c r="H53" s="23"/>
      <c r="I53" s="137"/>
      <c r="J53" s="23"/>
      <c r="K53" s="23"/>
      <c r="L53" s="21"/>
    </row>
    <row r="54" spans="2:12" ht="16.5" customHeight="1">
      <c r="B54" s="22"/>
      <c r="C54" s="23"/>
      <c r="D54" s="23"/>
      <c r="E54" s="172" t="s">
        <v>171</v>
      </c>
      <c r="F54" s="23"/>
      <c r="G54" s="23"/>
      <c r="H54" s="23"/>
      <c r="I54" s="137"/>
      <c r="J54" s="23"/>
      <c r="K54" s="23"/>
      <c r="L54" s="21"/>
    </row>
    <row r="55" spans="2:12" ht="12" customHeight="1">
      <c r="B55" s="22"/>
      <c r="C55" s="33" t="s">
        <v>172</v>
      </c>
      <c r="D55" s="23"/>
      <c r="E55" s="23"/>
      <c r="F55" s="23"/>
      <c r="G55" s="23"/>
      <c r="H55" s="23"/>
      <c r="I55" s="137"/>
      <c r="J55" s="23"/>
      <c r="K55" s="23"/>
      <c r="L55" s="21"/>
    </row>
    <row r="56" spans="2:12" s="1" customFormat="1" ht="16.5" customHeight="1">
      <c r="B56" s="39"/>
      <c r="C56" s="40"/>
      <c r="D56" s="40"/>
      <c r="E56" s="33" t="s">
        <v>2534</v>
      </c>
      <c r="F56" s="40"/>
      <c r="G56" s="40"/>
      <c r="H56" s="40"/>
      <c r="I56" s="144"/>
      <c r="J56" s="40"/>
      <c r="K56" s="40"/>
      <c r="L56" s="44"/>
    </row>
    <row r="57" spans="2:12" s="1" customFormat="1" ht="12" customHeight="1">
      <c r="B57" s="39"/>
      <c r="C57" s="33" t="s">
        <v>2535</v>
      </c>
      <c r="D57" s="40"/>
      <c r="E57" s="40"/>
      <c r="F57" s="40"/>
      <c r="G57" s="40"/>
      <c r="H57" s="40"/>
      <c r="I57" s="144"/>
      <c r="J57" s="40"/>
      <c r="K57" s="40"/>
      <c r="L57" s="44"/>
    </row>
    <row r="58" spans="2:12" s="1" customFormat="1" ht="16.5" customHeight="1">
      <c r="B58" s="39"/>
      <c r="C58" s="40"/>
      <c r="D58" s="40"/>
      <c r="E58" s="65" t="str">
        <f>E13</f>
        <v>SO-01.4.4 - Rozvaděče</v>
      </c>
      <c r="F58" s="40"/>
      <c r="G58" s="40"/>
      <c r="H58" s="40"/>
      <c r="I58" s="144"/>
      <c r="J58" s="40"/>
      <c r="K58" s="40"/>
      <c r="L58" s="44"/>
    </row>
    <row r="59" spans="2:12" s="1" customFormat="1" ht="6.95" customHeight="1">
      <c r="B59" s="39"/>
      <c r="C59" s="40"/>
      <c r="D59" s="40"/>
      <c r="E59" s="40"/>
      <c r="F59" s="40"/>
      <c r="G59" s="40"/>
      <c r="H59" s="40"/>
      <c r="I59" s="144"/>
      <c r="J59" s="40"/>
      <c r="K59" s="40"/>
      <c r="L59" s="44"/>
    </row>
    <row r="60" spans="2:12" s="1" customFormat="1" ht="12" customHeight="1">
      <c r="B60" s="39"/>
      <c r="C60" s="33" t="s">
        <v>22</v>
      </c>
      <c r="D60" s="40"/>
      <c r="E60" s="40"/>
      <c r="F60" s="28" t="str">
        <f>F16</f>
        <v>Kmochova č.p. 943</v>
      </c>
      <c r="G60" s="40"/>
      <c r="H60" s="40"/>
      <c r="I60" s="146" t="s">
        <v>24</v>
      </c>
      <c r="J60" s="68" t="str">
        <f>IF(J16="","",J16)</f>
        <v>8. 11. 2018</v>
      </c>
      <c r="K60" s="40"/>
      <c r="L60" s="44"/>
    </row>
    <row r="61" spans="2:12" s="1" customFormat="1" ht="6.95" customHeight="1">
      <c r="B61" s="39"/>
      <c r="C61" s="40"/>
      <c r="D61" s="40"/>
      <c r="E61" s="40"/>
      <c r="F61" s="40"/>
      <c r="G61" s="40"/>
      <c r="H61" s="40"/>
      <c r="I61" s="144"/>
      <c r="J61" s="40"/>
      <c r="K61" s="40"/>
      <c r="L61" s="44"/>
    </row>
    <row r="62" spans="2:12" s="1" customFormat="1" ht="13.65" customHeight="1">
      <c r="B62" s="39"/>
      <c r="C62" s="33" t="s">
        <v>26</v>
      </c>
      <c r="D62" s="40"/>
      <c r="E62" s="40"/>
      <c r="F62" s="28" t="str">
        <f>E19</f>
        <v>SONET Building s.r.o</v>
      </c>
      <c r="G62" s="40"/>
      <c r="H62" s="40"/>
      <c r="I62" s="146" t="s">
        <v>33</v>
      </c>
      <c r="J62" s="37" t="str">
        <f>E25</f>
        <v>Sodomka Lukáš</v>
      </c>
      <c r="K62" s="40"/>
      <c r="L62" s="44"/>
    </row>
    <row r="63" spans="2:12" s="1" customFormat="1" ht="13.65" customHeight="1">
      <c r="B63" s="39"/>
      <c r="C63" s="33" t="s">
        <v>31</v>
      </c>
      <c r="D63" s="40"/>
      <c r="E63" s="40"/>
      <c r="F63" s="28" t="str">
        <f>IF(E22="","",E22)</f>
        <v>Vyplň údaj</v>
      </c>
      <c r="G63" s="40"/>
      <c r="H63" s="40"/>
      <c r="I63" s="146" t="s">
        <v>36</v>
      </c>
      <c r="J63" s="37" t="str">
        <f>E28</f>
        <v>Toman Martin</v>
      </c>
      <c r="K63" s="40"/>
      <c r="L63" s="44"/>
    </row>
    <row r="64" spans="2:12" s="1" customFormat="1" ht="10.3" customHeight="1">
      <c r="B64" s="39"/>
      <c r="C64" s="40"/>
      <c r="D64" s="40"/>
      <c r="E64" s="40"/>
      <c r="F64" s="40"/>
      <c r="G64" s="40"/>
      <c r="H64" s="40"/>
      <c r="I64" s="144"/>
      <c r="J64" s="40"/>
      <c r="K64" s="40"/>
      <c r="L64" s="44"/>
    </row>
    <row r="65" spans="2:12" s="1" customFormat="1" ht="29.25" customHeight="1">
      <c r="B65" s="39"/>
      <c r="C65" s="173" t="s">
        <v>175</v>
      </c>
      <c r="D65" s="174"/>
      <c r="E65" s="174"/>
      <c r="F65" s="174"/>
      <c r="G65" s="174"/>
      <c r="H65" s="174"/>
      <c r="I65" s="175"/>
      <c r="J65" s="176" t="s">
        <v>176</v>
      </c>
      <c r="K65" s="174"/>
      <c r="L65" s="44"/>
    </row>
    <row r="66" spans="2:12" s="1" customFormat="1" ht="10.3" customHeight="1">
      <c r="B66" s="39"/>
      <c r="C66" s="40"/>
      <c r="D66" s="40"/>
      <c r="E66" s="40"/>
      <c r="F66" s="40"/>
      <c r="G66" s="40"/>
      <c r="H66" s="40"/>
      <c r="I66" s="144"/>
      <c r="J66" s="40"/>
      <c r="K66" s="40"/>
      <c r="L66" s="44"/>
    </row>
    <row r="67" spans="2:47" s="1" customFormat="1" ht="22.8" customHeight="1">
      <c r="B67" s="39"/>
      <c r="C67" s="177" t="s">
        <v>73</v>
      </c>
      <c r="D67" s="40"/>
      <c r="E67" s="40"/>
      <c r="F67" s="40"/>
      <c r="G67" s="40"/>
      <c r="H67" s="40"/>
      <c r="I67" s="144"/>
      <c r="J67" s="98">
        <f>J92</f>
        <v>0</v>
      </c>
      <c r="K67" s="40"/>
      <c r="L67" s="44"/>
      <c r="AU67" s="18" t="s">
        <v>177</v>
      </c>
    </row>
    <row r="68" spans="2:12" s="8" customFormat="1" ht="24.95" customHeight="1">
      <c r="B68" s="178"/>
      <c r="C68" s="179"/>
      <c r="D68" s="180" t="s">
        <v>2647</v>
      </c>
      <c r="E68" s="181"/>
      <c r="F68" s="181"/>
      <c r="G68" s="181"/>
      <c r="H68" s="181"/>
      <c r="I68" s="182"/>
      <c r="J68" s="183">
        <f>J93</f>
        <v>0</v>
      </c>
      <c r="K68" s="179"/>
      <c r="L68" s="184"/>
    </row>
    <row r="69" spans="2:12" s="1" customFormat="1" ht="21.8" customHeight="1">
      <c r="B69" s="39"/>
      <c r="C69" s="40"/>
      <c r="D69" s="40"/>
      <c r="E69" s="40"/>
      <c r="F69" s="40"/>
      <c r="G69" s="40"/>
      <c r="H69" s="40"/>
      <c r="I69" s="144"/>
      <c r="J69" s="40"/>
      <c r="K69" s="40"/>
      <c r="L69" s="44"/>
    </row>
    <row r="70" spans="2:12" s="1" customFormat="1" ht="6.95" customHeight="1">
      <c r="B70" s="58"/>
      <c r="C70" s="59"/>
      <c r="D70" s="59"/>
      <c r="E70" s="59"/>
      <c r="F70" s="59"/>
      <c r="G70" s="59"/>
      <c r="H70" s="59"/>
      <c r="I70" s="168"/>
      <c r="J70" s="59"/>
      <c r="K70" s="59"/>
      <c r="L70" s="44"/>
    </row>
    <row r="74" spans="2:12" s="1" customFormat="1" ht="6.95" customHeight="1">
      <c r="B74" s="60"/>
      <c r="C74" s="61"/>
      <c r="D74" s="61"/>
      <c r="E74" s="61"/>
      <c r="F74" s="61"/>
      <c r="G74" s="61"/>
      <c r="H74" s="61"/>
      <c r="I74" s="171"/>
      <c r="J74" s="61"/>
      <c r="K74" s="61"/>
      <c r="L74" s="44"/>
    </row>
    <row r="75" spans="2:12" s="1" customFormat="1" ht="24.95" customHeight="1">
      <c r="B75" s="39"/>
      <c r="C75" s="24" t="s">
        <v>206</v>
      </c>
      <c r="D75" s="40"/>
      <c r="E75" s="40"/>
      <c r="F75" s="40"/>
      <c r="G75" s="40"/>
      <c r="H75" s="40"/>
      <c r="I75" s="144"/>
      <c r="J75" s="40"/>
      <c r="K75" s="40"/>
      <c r="L75" s="44"/>
    </row>
    <row r="76" spans="2:12" s="1" customFormat="1" ht="6.95" customHeight="1">
      <c r="B76" s="39"/>
      <c r="C76" s="40"/>
      <c r="D76" s="40"/>
      <c r="E76" s="40"/>
      <c r="F76" s="40"/>
      <c r="G76" s="40"/>
      <c r="H76" s="40"/>
      <c r="I76" s="144"/>
      <c r="J76" s="40"/>
      <c r="K76" s="40"/>
      <c r="L76" s="44"/>
    </row>
    <row r="77" spans="2:12" s="1" customFormat="1" ht="12" customHeight="1">
      <c r="B77" s="39"/>
      <c r="C77" s="33" t="s">
        <v>16</v>
      </c>
      <c r="D77" s="40"/>
      <c r="E77" s="40"/>
      <c r="F77" s="40"/>
      <c r="G77" s="40"/>
      <c r="H77" s="40"/>
      <c r="I77" s="144"/>
      <c r="J77" s="40"/>
      <c r="K77" s="40"/>
      <c r="L77" s="44"/>
    </row>
    <row r="78" spans="2:12" s="1" customFormat="1" ht="16.5" customHeight="1">
      <c r="B78" s="39"/>
      <c r="C78" s="40"/>
      <c r="D78" s="40"/>
      <c r="E78" s="172" t="str">
        <f>E7</f>
        <v>Vestavba podkroví ZŠ Kmochova</v>
      </c>
      <c r="F78" s="33"/>
      <c r="G78" s="33"/>
      <c r="H78" s="33"/>
      <c r="I78" s="144"/>
      <c r="J78" s="40"/>
      <c r="K78" s="40"/>
      <c r="L78" s="44"/>
    </row>
    <row r="79" spans="2:12" ht="12" customHeight="1">
      <c r="B79" s="22"/>
      <c r="C79" s="33" t="s">
        <v>170</v>
      </c>
      <c r="D79" s="23"/>
      <c r="E79" s="23"/>
      <c r="F79" s="23"/>
      <c r="G79" s="23"/>
      <c r="H79" s="23"/>
      <c r="I79" s="137"/>
      <c r="J79" s="23"/>
      <c r="K79" s="23"/>
      <c r="L79" s="21"/>
    </row>
    <row r="80" spans="2:12" ht="16.5" customHeight="1">
      <c r="B80" s="22"/>
      <c r="C80" s="23"/>
      <c r="D80" s="23"/>
      <c r="E80" s="172" t="s">
        <v>171</v>
      </c>
      <c r="F80" s="23"/>
      <c r="G80" s="23"/>
      <c r="H80" s="23"/>
      <c r="I80" s="137"/>
      <c r="J80" s="23"/>
      <c r="K80" s="23"/>
      <c r="L80" s="21"/>
    </row>
    <row r="81" spans="2:12" ht="12" customHeight="1">
      <c r="B81" s="22"/>
      <c r="C81" s="33" t="s">
        <v>172</v>
      </c>
      <c r="D81" s="23"/>
      <c r="E81" s="23"/>
      <c r="F81" s="23"/>
      <c r="G81" s="23"/>
      <c r="H81" s="23"/>
      <c r="I81" s="137"/>
      <c r="J81" s="23"/>
      <c r="K81" s="23"/>
      <c r="L81" s="21"/>
    </row>
    <row r="82" spans="2:12" s="1" customFormat="1" ht="16.5" customHeight="1">
      <c r="B82" s="39"/>
      <c r="C82" s="40"/>
      <c r="D82" s="40"/>
      <c r="E82" s="33" t="s">
        <v>2534</v>
      </c>
      <c r="F82" s="40"/>
      <c r="G82" s="40"/>
      <c r="H82" s="40"/>
      <c r="I82" s="144"/>
      <c r="J82" s="40"/>
      <c r="K82" s="40"/>
      <c r="L82" s="44"/>
    </row>
    <row r="83" spans="2:12" s="1" customFormat="1" ht="12" customHeight="1">
      <c r="B83" s="39"/>
      <c r="C83" s="33" t="s">
        <v>2535</v>
      </c>
      <c r="D83" s="40"/>
      <c r="E83" s="40"/>
      <c r="F83" s="40"/>
      <c r="G83" s="40"/>
      <c r="H83" s="40"/>
      <c r="I83" s="144"/>
      <c r="J83" s="40"/>
      <c r="K83" s="40"/>
      <c r="L83" s="44"/>
    </row>
    <row r="84" spans="2:12" s="1" customFormat="1" ht="16.5" customHeight="1">
      <c r="B84" s="39"/>
      <c r="C84" s="40"/>
      <c r="D84" s="40"/>
      <c r="E84" s="65" t="str">
        <f>E13</f>
        <v>SO-01.4.4 - Rozvaděče</v>
      </c>
      <c r="F84" s="40"/>
      <c r="G84" s="40"/>
      <c r="H84" s="40"/>
      <c r="I84" s="144"/>
      <c r="J84" s="40"/>
      <c r="K84" s="40"/>
      <c r="L84" s="44"/>
    </row>
    <row r="85" spans="2:12" s="1" customFormat="1" ht="6.95" customHeight="1">
      <c r="B85" s="39"/>
      <c r="C85" s="40"/>
      <c r="D85" s="40"/>
      <c r="E85" s="40"/>
      <c r="F85" s="40"/>
      <c r="G85" s="40"/>
      <c r="H85" s="40"/>
      <c r="I85" s="144"/>
      <c r="J85" s="40"/>
      <c r="K85" s="40"/>
      <c r="L85" s="44"/>
    </row>
    <row r="86" spans="2:12" s="1" customFormat="1" ht="12" customHeight="1">
      <c r="B86" s="39"/>
      <c r="C86" s="33" t="s">
        <v>22</v>
      </c>
      <c r="D86" s="40"/>
      <c r="E86" s="40"/>
      <c r="F86" s="28" t="str">
        <f>F16</f>
        <v>Kmochova č.p. 943</v>
      </c>
      <c r="G86" s="40"/>
      <c r="H86" s="40"/>
      <c r="I86" s="146" t="s">
        <v>24</v>
      </c>
      <c r="J86" s="68" t="str">
        <f>IF(J16="","",J16)</f>
        <v>8. 11. 2018</v>
      </c>
      <c r="K86" s="40"/>
      <c r="L86" s="44"/>
    </row>
    <row r="87" spans="2:12" s="1" customFormat="1" ht="6.95" customHeight="1">
      <c r="B87" s="39"/>
      <c r="C87" s="40"/>
      <c r="D87" s="40"/>
      <c r="E87" s="40"/>
      <c r="F87" s="40"/>
      <c r="G87" s="40"/>
      <c r="H87" s="40"/>
      <c r="I87" s="144"/>
      <c r="J87" s="40"/>
      <c r="K87" s="40"/>
      <c r="L87" s="44"/>
    </row>
    <row r="88" spans="2:12" s="1" customFormat="1" ht="13.65" customHeight="1">
      <c r="B88" s="39"/>
      <c r="C88" s="33" t="s">
        <v>26</v>
      </c>
      <c r="D88" s="40"/>
      <c r="E88" s="40"/>
      <c r="F88" s="28" t="str">
        <f>E19</f>
        <v>SONET Building s.r.o</v>
      </c>
      <c r="G88" s="40"/>
      <c r="H88" s="40"/>
      <c r="I88" s="146" t="s">
        <v>33</v>
      </c>
      <c r="J88" s="37" t="str">
        <f>E25</f>
        <v>Sodomka Lukáš</v>
      </c>
      <c r="K88" s="40"/>
      <c r="L88" s="44"/>
    </row>
    <row r="89" spans="2:12" s="1" customFormat="1" ht="13.65" customHeight="1">
      <c r="B89" s="39"/>
      <c r="C89" s="33" t="s">
        <v>31</v>
      </c>
      <c r="D89" s="40"/>
      <c r="E89" s="40"/>
      <c r="F89" s="28" t="str">
        <f>IF(E22="","",E22)</f>
        <v>Vyplň údaj</v>
      </c>
      <c r="G89" s="40"/>
      <c r="H89" s="40"/>
      <c r="I89" s="146" t="s">
        <v>36</v>
      </c>
      <c r="J89" s="37" t="str">
        <f>E28</f>
        <v>Toman Martin</v>
      </c>
      <c r="K89" s="40"/>
      <c r="L89" s="44"/>
    </row>
    <row r="90" spans="2:12" s="1" customFormat="1" ht="10.3" customHeight="1">
      <c r="B90" s="39"/>
      <c r="C90" s="40"/>
      <c r="D90" s="40"/>
      <c r="E90" s="40"/>
      <c r="F90" s="40"/>
      <c r="G90" s="40"/>
      <c r="H90" s="40"/>
      <c r="I90" s="144"/>
      <c r="J90" s="40"/>
      <c r="K90" s="40"/>
      <c r="L90" s="44"/>
    </row>
    <row r="91" spans="2:20" s="10" customFormat="1" ht="29.25" customHeight="1">
      <c r="B91" s="191"/>
      <c r="C91" s="192" t="s">
        <v>207</v>
      </c>
      <c r="D91" s="193" t="s">
        <v>60</v>
      </c>
      <c r="E91" s="193" t="s">
        <v>56</v>
      </c>
      <c r="F91" s="193" t="s">
        <v>57</v>
      </c>
      <c r="G91" s="193" t="s">
        <v>208</v>
      </c>
      <c r="H91" s="193" t="s">
        <v>209</v>
      </c>
      <c r="I91" s="194" t="s">
        <v>210</v>
      </c>
      <c r="J91" s="193" t="s">
        <v>176</v>
      </c>
      <c r="K91" s="195" t="s">
        <v>211</v>
      </c>
      <c r="L91" s="196"/>
      <c r="M91" s="88" t="s">
        <v>21</v>
      </c>
      <c r="N91" s="89" t="s">
        <v>45</v>
      </c>
      <c r="O91" s="89" t="s">
        <v>212</v>
      </c>
      <c r="P91" s="89" t="s">
        <v>213</v>
      </c>
      <c r="Q91" s="89" t="s">
        <v>214</v>
      </c>
      <c r="R91" s="89" t="s">
        <v>215</v>
      </c>
      <c r="S91" s="89" t="s">
        <v>216</v>
      </c>
      <c r="T91" s="90" t="s">
        <v>217</v>
      </c>
    </row>
    <row r="92" spans="2:63" s="1" customFormat="1" ht="22.8" customHeight="1">
      <c r="B92" s="39"/>
      <c r="C92" s="95" t="s">
        <v>218</v>
      </c>
      <c r="D92" s="40"/>
      <c r="E92" s="40"/>
      <c r="F92" s="40"/>
      <c r="G92" s="40"/>
      <c r="H92" s="40"/>
      <c r="I92" s="144"/>
      <c r="J92" s="197">
        <f>BK92</f>
        <v>0</v>
      </c>
      <c r="K92" s="40"/>
      <c r="L92" s="44"/>
      <c r="M92" s="91"/>
      <c r="N92" s="92"/>
      <c r="O92" s="92"/>
      <c r="P92" s="198">
        <f>P93</f>
        <v>0</v>
      </c>
      <c r="Q92" s="92"/>
      <c r="R92" s="198">
        <f>R93</f>
        <v>0</v>
      </c>
      <c r="S92" s="92"/>
      <c r="T92" s="199">
        <f>T93</f>
        <v>0</v>
      </c>
      <c r="AT92" s="18" t="s">
        <v>74</v>
      </c>
      <c r="AU92" s="18" t="s">
        <v>177</v>
      </c>
      <c r="BK92" s="200">
        <f>BK93</f>
        <v>0</v>
      </c>
    </row>
    <row r="93" spans="2:63" s="11" customFormat="1" ht="25.9" customHeight="1">
      <c r="B93" s="201"/>
      <c r="C93" s="202"/>
      <c r="D93" s="203" t="s">
        <v>74</v>
      </c>
      <c r="E93" s="204" t="s">
        <v>2519</v>
      </c>
      <c r="F93" s="204" t="s">
        <v>2648</v>
      </c>
      <c r="G93" s="202"/>
      <c r="H93" s="202"/>
      <c r="I93" s="205"/>
      <c r="J93" s="206">
        <f>BK93</f>
        <v>0</v>
      </c>
      <c r="K93" s="202"/>
      <c r="L93" s="207"/>
      <c r="M93" s="208"/>
      <c r="N93" s="209"/>
      <c r="O93" s="209"/>
      <c r="P93" s="210">
        <f>SUM(P94:P111)</f>
        <v>0</v>
      </c>
      <c r="Q93" s="209"/>
      <c r="R93" s="210">
        <f>SUM(R94:R111)</f>
        <v>0</v>
      </c>
      <c r="S93" s="209"/>
      <c r="T93" s="211">
        <f>SUM(T94:T111)</f>
        <v>0</v>
      </c>
      <c r="AR93" s="212" t="s">
        <v>82</v>
      </c>
      <c r="AT93" s="213" t="s">
        <v>74</v>
      </c>
      <c r="AU93" s="213" t="s">
        <v>75</v>
      </c>
      <c r="AY93" s="212" t="s">
        <v>221</v>
      </c>
      <c r="BK93" s="214">
        <f>SUM(BK94:BK111)</f>
        <v>0</v>
      </c>
    </row>
    <row r="94" spans="2:65" s="1" customFormat="1" ht="16.5" customHeight="1">
      <c r="B94" s="39"/>
      <c r="C94" s="217" t="s">
        <v>82</v>
      </c>
      <c r="D94" s="217" t="s">
        <v>223</v>
      </c>
      <c r="E94" s="218" t="s">
        <v>2649</v>
      </c>
      <c r="F94" s="219" t="s">
        <v>2650</v>
      </c>
      <c r="G94" s="220" t="s">
        <v>1266</v>
      </c>
      <c r="H94" s="221">
        <v>1</v>
      </c>
      <c r="I94" s="222"/>
      <c r="J94" s="223">
        <f>ROUND(I94*H94,2)</f>
        <v>0</v>
      </c>
      <c r="K94" s="219" t="s">
        <v>365</v>
      </c>
      <c r="L94" s="44"/>
      <c r="M94" s="224" t="s">
        <v>21</v>
      </c>
      <c r="N94" s="225" t="s">
        <v>46</v>
      </c>
      <c r="O94" s="80"/>
      <c r="P94" s="226">
        <f>O94*H94</f>
        <v>0</v>
      </c>
      <c r="Q94" s="226">
        <v>0</v>
      </c>
      <c r="R94" s="226">
        <f>Q94*H94</f>
        <v>0</v>
      </c>
      <c r="S94" s="226">
        <v>0</v>
      </c>
      <c r="T94" s="227">
        <f>S94*H94</f>
        <v>0</v>
      </c>
      <c r="AR94" s="18" t="s">
        <v>228</v>
      </c>
      <c r="AT94" s="18" t="s">
        <v>223</v>
      </c>
      <c r="AU94" s="18" t="s">
        <v>82</v>
      </c>
      <c r="AY94" s="18" t="s">
        <v>221</v>
      </c>
      <c r="BE94" s="228">
        <f>IF(N94="základní",J94,0)</f>
        <v>0</v>
      </c>
      <c r="BF94" s="228">
        <f>IF(N94="snížená",J94,0)</f>
        <v>0</v>
      </c>
      <c r="BG94" s="228">
        <f>IF(N94="zákl. přenesená",J94,0)</f>
        <v>0</v>
      </c>
      <c r="BH94" s="228">
        <f>IF(N94="sníž. přenesená",J94,0)</f>
        <v>0</v>
      </c>
      <c r="BI94" s="228">
        <f>IF(N94="nulová",J94,0)</f>
        <v>0</v>
      </c>
      <c r="BJ94" s="18" t="s">
        <v>82</v>
      </c>
      <c r="BK94" s="228">
        <f>ROUND(I94*H94,2)</f>
        <v>0</v>
      </c>
      <c r="BL94" s="18" t="s">
        <v>228</v>
      </c>
      <c r="BM94" s="18" t="s">
        <v>84</v>
      </c>
    </row>
    <row r="95" spans="2:47" s="1" customFormat="1" ht="12">
      <c r="B95" s="39"/>
      <c r="C95" s="40"/>
      <c r="D95" s="229" t="s">
        <v>2298</v>
      </c>
      <c r="E95" s="40"/>
      <c r="F95" s="230" t="s">
        <v>2651</v>
      </c>
      <c r="G95" s="40"/>
      <c r="H95" s="40"/>
      <c r="I95" s="144"/>
      <c r="J95" s="40"/>
      <c r="K95" s="40"/>
      <c r="L95" s="44"/>
      <c r="M95" s="231"/>
      <c r="N95" s="80"/>
      <c r="O95" s="80"/>
      <c r="P95" s="80"/>
      <c r="Q95" s="80"/>
      <c r="R95" s="80"/>
      <c r="S95" s="80"/>
      <c r="T95" s="81"/>
      <c r="AT95" s="18" t="s">
        <v>2298</v>
      </c>
      <c r="AU95" s="18" t="s">
        <v>82</v>
      </c>
    </row>
    <row r="96" spans="2:65" s="1" customFormat="1" ht="16.5" customHeight="1">
      <c r="B96" s="39"/>
      <c r="C96" s="217" t="s">
        <v>84</v>
      </c>
      <c r="D96" s="217" t="s">
        <v>223</v>
      </c>
      <c r="E96" s="218" t="s">
        <v>2652</v>
      </c>
      <c r="F96" s="219" t="s">
        <v>2653</v>
      </c>
      <c r="G96" s="220" t="s">
        <v>1266</v>
      </c>
      <c r="H96" s="221">
        <v>1</v>
      </c>
      <c r="I96" s="222"/>
      <c r="J96" s="223">
        <f>ROUND(I96*H96,2)</f>
        <v>0</v>
      </c>
      <c r="K96" s="219" t="s">
        <v>365</v>
      </c>
      <c r="L96" s="44"/>
      <c r="M96" s="224" t="s">
        <v>21</v>
      </c>
      <c r="N96" s="225" t="s">
        <v>46</v>
      </c>
      <c r="O96" s="80"/>
      <c r="P96" s="226">
        <f>O96*H96</f>
        <v>0</v>
      </c>
      <c r="Q96" s="226">
        <v>0</v>
      </c>
      <c r="R96" s="226">
        <f>Q96*H96</f>
        <v>0</v>
      </c>
      <c r="S96" s="226">
        <v>0</v>
      </c>
      <c r="T96" s="227">
        <f>S96*H96</f>
        <v>0</v>
      </c>
      <c r="AR96" s="18" t="s">
        <v>228</v>
      </c>
      <c r="AT96" s="18" t="s">
        <v>223</v>
      </c>
      <c r="AU96" s="18" t="s">
        <v>82</v>
      </c>
      <c r="AY96" s="18" t="s">
        <v>221</v>
      </c>
      <c r="BE96" s="228">
        <f>IF(N96="základní",J96,0)</f>
        <v>0</v>
      </c>
      <c r="BF96" s="228">
        <f>IF(N96="snížená",J96,0)</f>
        <v>0</v>
      </c>
      <c r="BG96" s="228">
        <f>IF(N96="zákl. přenesená",J96,0)</f>
        <v>0</v>
      </c>
      <c r="BH96" s="228">
        <f>IF(N96="sníž. přenesená",J96,0)</f>
        <v>0</v>
      </c>
      <c r="BI96" s="228">
        <f>IF(N96="nulová",J96,0)</f>
        <v>0</v>
      </c>
      <c r="BJ96" s="18" t="s">
        <v>82</v>
      </c>
      <c r="BK96" s="228">
        <f>ROUND(I96*H96,2)</f>
        <v>0</v>
      </c>
      <c r="BL96" s="18" t="s">
        <v>228</v>
      </c>
      <c r="BM96" s="18" t="s">
        <v>228</v>
      </c>
    </row>
    <row r="97" spans="2:65" s="1" customFormat="1" ht="16.5" customHeight="1">
      <c r="B97" s="39"/>
      <c r="C97" s="217" t="s">
        <v>101</v>
      </c>
      <c r="D97" s="217" t="s">
        <v>223</v>
      </c>
      <c r="E97" s="218" t="s">
        <v>2654</v>
      </c>
      <c r="F97" s="219" t="s">
        <v>2655</v>
      </c>
      <c r="G97" s="220" t="s">
        <v>1266</v>
      </c>
      <c r="H97" s="221">
        <v>4</v>
      </c>
      <c r="I97" s="222"/>
      <c r="J97" s="223">
        <f>ROUND(I97*H97,2)</f>
        <v>0</v>
      </c>
      <c r="K97" s="219" t="s">
        <v>365</v>
      </c>
      <c r="L97" s="44"/>
      <c r="M97" s="224" t="s">
        <v>21</v>
      </c>
      <c r="N97" s="225" t="s">
        <v>46</v>
      </c>
      <c r="O97" s="80"/>
      <c r="P97" s="226">
        <f>O97*H97</f>
        <v>0</v>
      </c>
      <c r="Q97" s="226">
        <v>0</v>
      </c>
      <c r="R97" s="226">
        <f>Q97*H97</f>
        <v>0</v>
      </c>
      <c r="S97" s="226">
        <v>0</v>
      </c>
      <c r="T97" s="227">
        <f>S97*H97</f>
        <v>0</v>
      </c>
      <c r="AR97" s="18" t="s">
        <v>228</v>
      </c>
      <c r="AT97" s="18" t="s">
        <v>223</v>
      </c>
      <c r="AU97" s="18" t="s">
        <v>82</v>
      </c>
      <c r="AY97" s="18" t="s">
        <v>221</v>
      </c>
      <c r="BE97" s="228">
        <f>IF(N97="základní",J97,0)</f>
        <v>0</v>
      </c>
      <c r="BF97" s="228">
        <f>IF(N97="snížená",J97,0)</f>
        <v>0</v>
      </c>
      <c r="BG97" s="228">
        <f>IF(N97="zákl. přenesená",J97,0)</f>
        <v>0</v>
      </c>
      <c r="BH97" s="228">
        <f>IF(N97="sníž. přenesená",J97,0)</f>
        <v>0</v>
      </c>
      <c r="BI97" s="228">
        <f>IF(N97="nulová",J97,0)</f>
        <v>0</v>
      </c>
      <c r="BJ97" s="18" t="s">
        <v>82</v>
      </c>
      <c r="BK97" s="228">
        <f>ROUND(I97*H97,2)</f>
        <v>0</v>
      </c>
      <c r="BL97" s="18" t="s">
        <v>228</v>
      </c>
      <c r="BM97" s="18" t="s">
        <v>271</v>
      </c>
    </row>
    <row r="98" spans="2:65" s="1" customFormat="1" ht="16.5" customHeight="1">
      <c r="B98" s="39"/>
      <c r="C98" s="217" t="s">
        <v>228</v>
      </c>
      <c r="D98" s="217" t="s">
        <v>223</v>
      </c>
      <c r="E98" s="218" t="s">
        <v>2656</v>
      </c>
      <c r="F98" s="219" t="s">
        <v>2657</v>
      </c>
      <c r="G98" s="220" t="s">
        <v>1266</v>
      </c>
      <c r="H98" s="221">
        <v>2</v>
      </c>
      <c r="I98" s="222"/>
      <c r="J98" s="223">
        <f>ROUND(I98*H98,2)</f>
        <v>0</v>
      </c>
      <c r="K98" s="219" t="s">
        <v>365</v>
      </c>
      <c r="L98" s="44"/>
      <c r="M98" s="224" t="s">
        <v>21</v>
      </c>
      <c r="N98" s="225" t="s">
        <v>46</v>
      </c>
      <c r="O98" s="80"/>
      <c r="P98" s="226">
        <f>O98*H98</f>
        <v>0</v>
      </c>
      <c r="Q98" s="226">
        <v>0</v>
      </c>
      <c r="R98" s="226">
        <f>Q98*H98</f>
        <v>0</v>
      </c>
      <c r="S98" s="226">
        <v>0</v>
      </c>
      <c r="T98" s="227">
        <f>S98*H98</f>
        <v>0</v>
      </c>
      <c r="AR98" s="18" t="s">
        <v>228</v>
      </c>
      <c r="AT98" s="18" t="s">
        <v>223</v>
      </c>
      <c r="AU98" s="18" t="s">
        <v>82</v>
      </c>
      <c r="AY98" s="18" t="s">
        <v>221</v>
      </c>
      <c r="BE98" s="228">
        <f>IF(N98="základní",J98,0)</f>
        <v>0</v>
      </c>
      <c r="BF98" s="228">
        <f>IF(N98="snížená",J98,0)</f>
        <v>0</v>
      </c>
      <c r="BG98" s="228">
        <f>IF(N98="zákl. přenesená",J98,0)</f>
        <v>0</v>
      </c>
      <c r="BH98" s="228">
        <f>IF(N98="sníž. přenesená",J98,0)</f>
        <v>0</v>
      </c>
      <c r="BI98" s="228">
        <f>IF(N98="nulová",J98,0)</f>
        <v>0</v>
      </c>
      <c r="BJ98" s="18" t="s">
        <v>82</v>
      </c>
      <c r="BK98" s="228">
        <f>ROUND(I98*H98,2)</f>
        <v>0</v>
      </c>
      <c r="BL98" s="18" t="s">
        <v>228</v>
      </c>
      <c r="BM98" s="18" t="s">
        <v>282</v>
      </c>
    </row>
    <row r="99" spans="2:65" s="1" customFormat="1" ht="16.5" customHeight="1">
      <c r="B99" s="39"/>
      <c r="C99" s="217" t="s">
        <v>267</v>
      </c>
      <c r="D99" s="217" t="s">
        <v>223</v>
      </c>
      <c r="E99" s="218" t="s">
        <v>2658</v>
      </c>
      <c r="F99" s="219" t="s">
        <v>2659</v>
      </c>
      <c r="G99" s="220" t="s">
        <v>1266</v>
      </c>
      <c r="H99" s="221">
        <v>4</v>
      </c>
      <c r="I99" s="222"/>
      <c r="J99" s="223">
        <f>ROUND(I99*H99,2)</f>
        <v>0</v>
      </c>
      <c r="K99" s="219" t="s">
        <v>365</v>
      </c>
      <c r="L99" s="44"/>
      <c r="M99" s="224" t="s">
        <v>21</v>
      </c>
      <c r="N99" s="225" t="s">
        <v>46</v>
      </c>
      <c r="O99" s="80"/>
      <c r="P99" s="226">
        <f>O99*H99</f>
        <v>0</v>
      </c>
      <c r="Q99" s="226">
        <v>0</v>
      </c>
      <c r="R99" s="226">
        <f>Q99*H99</f>
        <v>0</v>
      </c>
      <c r="S99" s="226">
        <v>0</v>
      </c>
      <c r="T99" s="227">
        <f>S99*H99</f>
        <v>0</v>
      </c>
      <c r="AR99" s="18" t="s">
        <v>228</v>
      </c>
      <c r="AT99" s="18" t="s">
        <v>223</v>
      </c>
      <c r="AU99" s="18" t="s">
        <v>82</v>
      </c>
      <c r="AY99" s="18" t="s">
        <v>221</v>
      </c>
      <c r="BE99" s="228">
        <f>IF(N99="základní",J99,0)</f>
        <v>0</v>
      </c>
      <c r="BF99" s="228">
        <f>IF(N99="snížená",J99,0)</f>
        <v>0</v>
      </c>
      <c r="BG99" s="228">
        <f>IF(N99="zákl. přenesená",J99,0)</f>
        <v>0</v>
      </c>
      <c r="BH99" s="228">
        <f>IF(N99="sníž. přenesená",J99,0)</f>
        <v>0</v>
      </c>
      <c r="BI99" s="228">
        <f>IF(N99="nulová",J99,0)</f>
        <v>0</v>
      </c>
      <c r="BJ99" s="18" t="s">
        <v>82</v>
      </c>
      <c r="BK99" s="228">
        <f>ROUND(I99*H99,2)</f>
        <v>0</v>
      </c>
      <c r="BL99" s="18" t="s">
        <v>228</v>
      </c>
      <c r="BM99" s="18" t="s">
        <v>292</v>
      </c>
    </row>
    <row r="100" spans="2:65" s="1" customFormat="1" ht="16.5" customHeight="1">
      <c r="B100" s="39"/>
      <c r="C100" s="217" t="s">
        <v>271</v>
      </c>
      <c r="D100" s="217" t="s">
        <v>223</v>
      </c>
      <c r="E100" s="218" t="s">
        <v>2660</v>
      </c>
      <c r="F100" s="219" t="s">
        <v>2661</v>
      </c>
      <c r="G100" s="220" t="s">
        <v>1266</v>
      </c>
      <c r="H100" s="221">
        <v>15</v>
      </c>
      <c r="I100" s="222"/>
      <c r="J100" s="223">
        <f>ROUND(I100*H100,2)</f>
        <v>0</v>
      </c>
      <c r="K100" s="219" t="s">
        <v>365</v>
      </c>
      <c r="L100" s="44"/>
      <c r="M100" s="224" t="s">
        <v>21</v>
      </c>
      <c r="N100" s="225" t="s">
        <v>46</v>
      </c>
      <c r="O100" s="80"/>
      <c r="P100" s="226">
        <f>O100*H100</f>
        <v>0</v>
      </c>
      <c r="Q100" s="226">
        <v>0</v>
      </c>
      <c r="R100" s="226">
        <f>Q100*H100</f>
        <v>0</v>
      </c>
      <c r="S100" s="226">
        <v>0</v>
      </c>
      <c r="T100" s="227">
        <f>S100*H100</f>
        <v>0</v>
      </c>
      <c r="AR100" s="18" t="s">
        <v>228</v>
      </c>
      <c r="AT100" s="18" t="s">
        <v>223</v>
      </c>
      <c r="AU100" s="18" t="s">
        <v>82</v>
      </c>
      <c r="AY100" s="18" t="s">
        <v>221</v>
      </c>
      <c r="BE100" s="228">
        <f>IF(N100="základní",J100,0)</f>
        <v>0</v>
      </c>
      <c r="BF100" s="228">
        <f>IF(N100="snížená",J100,0)</f>
        <v>0</v>
      </c>
      <c r="BG100" s="228">
        <f>IF(N100="zákl. přenesená",J100,0)</f>
        <v>0</v>
      </c>
      <c r="BH100" s="228">
        <f>IF(N100="sníž. přenesená",J100,0)</f>
        <v>0</v>
      </c>
      <c r="BI100" s="228">
        <f>IF(N100="nulová",J100,0)</f>
        <v>0</v>
      </c>
      <c r="BJ100" s="18" t="s">
        <v>82</v>
      </c>
      <c r="BK100" s="228">
        <f>ROUND(I100*H100,2)</f>
        <v>0</v>
      </c>
      <c r="BL100" s="18" t="s">
        <v>228</v>
      </c>
      <c r="BM100" s="18" t="s">
        <v>305</v>
      </c>
    </row>
    <row r="101" spans="2:65" s="1" customFormat="1" ht="16.5" customHeight="1">
      <c r="B101" s="39"/>
      <c r="C101" s="217" t="s">
        <v>276</v>
      </c>
      <c r="D101" s="217" t="s">
        <v>223</v>
      </c>
      <c r="E101" s="218" t="s">
        <v>2662</v>
      </c>
      <c r="F101" s="219" t="s">
        <v>2663</v>
      </c>
      <c r="G101" s="220" t="s">
        <v>1266</v>
      </c>
      <c r="H101" s="221">
        <v>55</v>
      </c>
      <c r="I101" s="222"/>
      <c r="J101" s="223">
        <f>ROUND(I101*H101,2)</f>
        <v>0</v>
      </c>
      <c r="K101" s="219" t="s">
        <v>365</v>
      </c>
      <c r="L101" s="44"/>
      <c r="M101" s="224" t="s">
        <v>21</v>
      </c>
      <c r="N101" s="225" t="s">
        <v>46</v>
      </c>
      <c r="O101" s="80"/>
      <c r="P101" s="226">
        <f>O101*H101</f>
        <v>0</v>
      </c>
      <c r="Q101" s="226">
        <v>0</v>
      </c>
      <c r="R101" s="226">
        <f>Q101*H101</f>
        <v>0</v>
      </c>
      <c r="S101" s="226">
        <v>0</v>
      </c>
      <c r="T101" s="227">
        <f>S101*H101</f>
        <v>0</v>
      </c>
      <c r="AR101" s="18" t="s">
        <v>228</v>
      </c>
      <c r="AT101" s="18" t="s">
        <v>223</v>
      </c>
      <c r="AU101" s="18" t="s">
        <v>82</v>
      </c>
      <c r="AY101" s="18" t="s">
        <v>221</v>
      </c>
      <c r="BE101" s="228">
        <f>IF(N101="základní",J101,0)</f>
        <v>0</v>
      </c>
      <c r="BF101" s="228">
        <f>IF(N101="snížená",J101,0)</f>
        <v>0</v>
      </c>
      <c r="BG101" s="228">
        <f>IF(N101="zákl. přenesená",J101,0)</f>
        <v>0</v>
      </c>
      <c r="BH101" s="228">
        <f>IF(N101="sníž. přenesená",J101,0)</f>
        <v>0</v>
      </c>
      <c r="BI101" s="228">
        <f>IF(N101="nulová",J101,0)</f>
        <v>0</v>
      </c>
      <c r="BJ101" s="18" t="s">
        <v>82</v>
      </c>
      <c r="BK101" s="228">
        <f>ROUND(I101*H101,2)</f>
        <v>0</v>
      </c>
      <c r="BL101" s="18" t="s">
        <v>228</v>
      </c>
      <c r="BM101" s="18" t="s">
        <v>333</v>
      </c>
    </row>
    <row r="102" spans="2:65" s="1" customFormat="1" ht="16.5" customHeight="1">
      <c r="B102" s="39"/>
      <c r="C102" s="217" t="s">
        <v>282</v>
      </c>
      <c r="D102" s="217" t="s">
        <v>223</v>
      </c>
      <c r="E102" s="218" t="s">
        <v>2664</v>
      </c>
      <c r="F102" s="219" t="s">
        <v>2665</v>
      </c>
      <c r="G102" s="220" t="s">
        <v>1266</v>
      </c>
      <c r="H102" s="221">
        <v>1</v>
      </c>
      <c r="I102" s="222"/>
      <c r="J102" s="223">
        <f>ROUND(I102*H102,2)</f>
        <v>0</v>
      </c>
      <c r="K102" s="219" t="s">
        <v>365</v>
      </c>
      <c r="L102" s="44"/>
      <c r="M102" s="224" t="s">
        <v>21</v>
      </c>
      <c r="N102" s="225" t="s">
        <v>46</v>
      </c>
      <c r="O102" s="80"/>
      <c r="P102" s="226">
        <f>O102*H102</f>
        <v>0</v>
      </c>
      <c r="Q102" s="226">
        <v>0</v>
      </c>
      <c r="R102" s="226">
        <f>Q102*H102</f>
        <v>0</v>
      </c>
      <c r="S102" s="226">
        <v>0</v>
      </c>
      <c r="T102" s="227">
        <f>S102*H102</f>
        <v>0</v>
      </c>
      <c r="AR102" s="18" t="s">
        <v>228</v>
      </c>
      <c r="AT102" s="18" t="s">
        <v>223</v>
      </c>
      <c r="AU102" s="18" t="s">
        <v>82</v>
      </c>
      <c r="AY102" s="18" t="s">
        <v>221</v>
      </c>
      <c r="BE102" s="228">
        <f>IF(N102="základní",J102,0)</f>
        <v>0</v>
      </c>
      <c r="BF102" s="228">
        <f>IF(N102="snížená",J102,0)</f>
        <v>0</v>
      </c>
      <c r="BG102" s="228">
        <f>IF(N102="zákl. přenesená",J102,0)</f>
        <v>0</v>
      </c>
      <c r="BH102" s="228">
        <f>IF(N102="sníž. přenesená",J102,0)</f>
        <v>0</v>
      </c>
      <c r="BI102" s="228">
        <f>IF(N102="nulová",J102,0)</f>
        <v>0</v>
      </c>
      <c r="BJ102" s="18" t="s">
        <v>82</v>
      </c>
      <c r="BK102" s="228">
        <f>ROUND(I102*H102,2)</f>
        <v>0</v>
      </c>
      <c r="BL102" s="18" t="s">
        <v>228</v>
      </c>
      <c r="BM102" s="18" t="s">
        <v>350</v>
      </c>
    </row>
    <row r="103" spans="2:65" s="1" customFormat="1" ht="16.5" customHeight="1">
      <c r="B103" s="39"/>
      <c r="C103" s="217" t="s">
        <v>287</v>
      </c>
      <c r="D103" s="217" t="s">
        <v>223</v>
      </c>
      <c r="E103" s="218" t="s">
        <v>2666</v>
      </c>
      <c r="F103" s="219" t="s">
        <v>2667</v>
      </c>
      <c r="G103" s="220" t="s">
        <v>1266</v>
      </c>
      <c r="H103" s="221">
        <v>4</v>
      </c>
      <c r="I103" s="222"/>
      <c r="J103" s="223">
        <f>ROUND(I103*H103,2)</f>
        <v>0</v>
      </c>
      <c r="K103" s="219" t="s">
        <v>365</v>
      </c>
      <c r="L103" s="44"/>
      <c r="M103" s="224" t="s">
        <v>21</v>
      </c>
      <c r="N103" s="225" t="s">
        <v>46</v>
      </c>
      <c r="O103" s="80"/>
      <c r="P103" s="226">
        <f>O103*H103</f>
        <v>0</v>
      </c>
      <c r="Q103" s="226">
        <v>0</v>
      </c>
      <c r="R103" s="226">
        <f>Q103*H103</f>
        <v>0</v>
      </c>
      <c r="S103" s="226">
        <v>0</v>
      </c>
      <c r="T103" s="227">
        <f>S103*H103</f>
        <v>0</v>
      </c>
      <c r="AR103" s="18" t="s">
        <v>228</v>
      </c>
      <c r="AT103" s="18" t="s">
        <v>223</v>
      </c>
      <c r="AU103" s="18" t="s">
        <v>82</v>
      </c>
      <c r="AY103" s="18" t="s">
        <v>221</v>
      </c>
      <c r="BE103" s="228">
        <f>IF(N103="základní",J103,0)</f>
        <v>0</v>
      </c>
      <c r="BF103" s="228">
        <f>IF(N103="snížená",J103,0)</f>
        <v>0</v>
      </c>
      <c r="BG103" s="228">
        <f>IF(N103="zákl. přenesená",J103,0)</f>
        <v>0</v>
      </c>
      <c r="BH103" s="228">
        <f>IF(N103="sníž. přenesená",J103,0)</f>
        <v>0</v>
      </c>
      <c r="BI103" s="228">
        <f>IF(N103="nulová",J103,0)</f>
        <v>0</v>
      </c>
      <c r="BJ103" s="18" t="s">
        <v>82</v>
      </c>
      <c r="BK103" s="228">
        <f>ROUND(I103*H103,2)</f>
        <v>0</v>
      </c>
      <c r="BL103" s="18" t="s">
        <v>228</v>
      </c>
      <c r="BM103" s="18" t="s">
        <v>362</v>
      </c>
    </row>
    <row r="104" spans="2:65" s="1" customFormat="1" ht="16.5" customHeight="1">
      <c r="B104" s="39"/>
      <c r="C104" s="217" t="s">
        <v>292</v>
      </c>
      <c r="D104" s="217" t="s">
        <v>223</v>
      </c>
      <c r="E104" s="218" t="s">
        <v>2668</v>
      </c>
      <c r="F104" s="219" t="s">
        <v>2669</v>
      </c>
      <c r="G104" s="220" t="s">
        <v>1266</v>
      </c>
      <c r="H104" s="221">
        <v>4</v>
      </c>
      <c r="I104" s="222"/>
      <c r="J104" s="223">
        <f>ROUND(I104*H104,2)</f>
        <v>0</v>
      </c>
      <c r="K104" s="219" t="s">
        <v>365</v>
      </c>
      <c r="L104" s="44"/>
      <c r="M104" s="224" t="s">
        <v>21</v>
      </c>
      <c r="N104" s="225" t="s">
        <v>46</v>
      </c>
      <c r="O104" s="80"/>
      <c r="P104" s="226">
        <f>O104*H104</f>
        <v>0</v>
      </c>
      <c r="Q104" s="226">
        <v>0</v>
      </c>
      <c r="R104" s="226">
        <f>Q104*H104</f>
        <v>0</v>
      </c>
      <c r="S104" s="226">
        <v>0</v>
      </c>
      <c r="T104" s="227">
        <f>S104*H104</f>
        <v>0</v>
      </c>
      <c r="AR104" s="18" t="s">
        <v>228</v>
      </c>
      <c r="AT104" s="18" t="s">
        <v>223</v>
      </c>
      <c r="AU104" s="18" t="s">
        <v>82</v>
      </c>
      <c r="AY104" s="18" t="s">
        <v>221</v>
      </c>
      <c r="BE104" s="228">
        <f>IF(N104="základní",J104,0)</f>
        <v>0</v>
      </c>
      <c r="BF104" s="228">
        <f>IF(N104="snížená",J104,0)</f>
        <v>0</v>
      </c>
      <c r="BG104" s="228">
        <f>IF(N104="zákl. přenesená",J104,0)</f>
        <v>0</v>
      </c>
      <c r="BH104" s="228">
        <f>IF(N104="sníž. přenesená",J104,0)</f>
        <v>0</v>
      </c>
      <c r="BI104" s="228">
        <f>IF(N104="nulová",J104,0)</f>
        <v>0</v>
      </c>
      <c r="BJ104" s="18" t="s">
        <v>82</v>
      </c>
      <c r="BK104" s="228">
        <f>ROUND(I104*H104,2)</f>
        <v>0</v>
      </c>
      <c r="BL104" s="18" t="s">
        <v>228</v>
      </c>
      <c r="BM104" s="18" t="s">
        <v>383</v>
      </c>
    </row>
    <row r="105" spans="2:65" s="1" customFormat="1" ht="16.5" customHeight="1">
      <c r="B105" s="39"/>
      <c r="C105" s="217" t="s">
        <v>299</v>
      </c>
      <c r="D105" s="217" t="s">
        <v>223</v>
      </c>
      <c r="E105" s="218" t="s">
        <v>2670</v>
      </c>
      <c r="F105" s="219" t="s">
        <v>2671</v>
      </c>
      <c r="G105" s="220" t="s">
        <v>1266</v>
      </c>
      <c r="H105" s="221">
        <v>2</v>
      </c>
      <c r="I105" s="222"/>
      <c r="J105" s="223">
        <f>ROUND(I105*H105,2)</f>
        <v>0</v>
      </c>
      <c r="K105" s="219" t="s">
        <v>365</v>
      </c>
      <c r="L105" s="44"/>
      <c r="M105" s="224" t="s">
        <v>21</v>
      </c>
      <c r="N105" s="225" t="s">
        <v>46</v>
      </c>
      <c r="O105" s="80"/>
      <c r="P105" s="226">
        <f>O105*H105</f>
        <v>0</v>
      </c>
      <c r="Q105" s="226">
        <v>0</v>
      </c>
      <c r="R105" s="226">
        <f>Q105*H105</f>
        <v>0</v>
      </c>
      <c r="S105" s="226">
        <v>0</v>
      </c>
      <c r="T105" s="227">
        <f>S105*H105</f>
        <v>0</v>
      </c>
      <c r="AR105" s="18" t="s">
        <v>228</v>
      </c>
      <c r="AT105" s="18" t="s">
        <v>223</v>
      </c>
      <c r="AU105" s="18" t="s">
        <v>82</v>
      </c>
      <c r="AY105" s="18" t="s">
        <v>221</v>
      </c>
      <c r="BE105" s="228">
        <f>IF(N105="základní",J105,0)</f>
        <v>0</v>
      </c>
      <c r="BF105" s="228">
        <f>IF(N105="snížená",J105,0)</f>
        <v>0</v>
      </c>
      <c r="BG105" s="228">
        <f>IF(N105="zákl. přenesená",J105,0)</f>
        <v>0</v>
      </c>
      <c r="BH105" s="228">
        <f>IF(N105="sníž. přenesená",J105,0)</f>
        <v>0</v>
      </c>
      <c r="BI105" s="228">
        <f>IF(N105="nulová",J105,0)</f>
        <v>0</v>
      </c>
      <c r="BJ105" s="18" t="s">
        <v>82</v>
      </c>
      <c r="BK105" s="228">
        <f>ROUND(I105*H105,2)</f>
        <v>0</v>
      </c>
      <c r="BL105" s="18" t="s">
        <v>228</v>
      </c>
      <c r="BM105" s="18" t="s">
        <v>399</v>
      </c>
    </row>
    <row r="106" spans="2:65" s="1" customFormat="1" ht="16.5" customHeight="1">
      <c r="B106" s="39"/>
      <c r="C106" s="217" t="s">
        <v>305</v>
      </c>
      <c r="D106" s="217" t="s">
        <v>223</v>
      </c>
      <c r="E106" s="218" t="s">
        <v>2672</v>
      </c>
      <c r="F106" s="219" t="s">
        <v>2673</v>
      </c>
      <c r="G106" s="220" t="s">
        <v>1266</v>
      </c>
      <c r="H106" s="221">
        <v>2</v>
      </c>
      <c r="I106" s="222"/>
      <c r="J106" s="223">
        <f>ROUND(I106*H106,2)</f>
        <v>0</v>
      </c>
      <c r="K106" s="219" t="s">
        <v>365</v>
      </c>
      <c r="L106" s="44"/>
      <c r="M106" s="224" t="s">
        <v>21</v>
      </c>
      <c r="N106" s="225" t="s">
        <v>46</v>
      </c>
      <c r="O106" s="80"/>
      <c r="P106" s="226">
        <f>O106*H106</f>
        <v>0</v>
      </c>
      <c r="Q106" s="226">
        <v>0</v>
      </c>
      <c r="R106" s="226">
        <f>Q106*H106</f>
        <v>0</v>
      </c>
      <c r="S106" s="226">
        <v>0</v>
      </c>
      <c r="T106" s="227">
        <f>S106*H106</f>
        <v>0</v>
      </c>
      <c r="AR106" s="18" t="s">
        <v>228</v>
      </c>
      <c r="AT106" s="18" t="s">
        <v>223</v>
      </c>
      <c r="AU106" s="18" t="s">
        <v>82</v>
      </c>
      <c r="AY106" s="18" t="s">
        <v>221</v>
      </c>
      <c r="BE106" s="228">
        <f>IF(N106="základní",J106,0)</f>
        <v>0</v>
      </c>
      <c r="BF106" s="228">
        <f>IF(N106="snížená",J106,0)</f>
        <v>0</v>
      </c>
      <c r="BG106" s="228">
        <f>IF(N106="zákl. přenesená",J106,0)</f>
        <v>0</v>
      </c>
      <c r="BH106" s="228">
        <f>IF(N106="sníž. přenesená",J106,0)</f>
        <v>0</v>
      </c>
      <c r="BI106" s="228">
        <f>IF(N106="nulová",J106,0)</f>
        <v>0</v>
      </c>
      <c r="BJ106" s="18" t="s">
        <v>82</v>
      </c>
      <c r="BK106" s="228">
        <f>ROUND(I106*H106,2)</f>
        <v>0</v>
      </c>
      <c r="BL106" s="18" t="s">
        <v>228</v>
      </c>
      <c r="BM106" s="18" t="s">
        <v>418</v>
      </c>
    </row>
    <row r="107" spans="2:65" s="1" customFormat="1" ht="16.5" customHeight="1">
      <c r="B107" s="39"/>
      <c r="C107" s="217" t="s">
        <v>326</v>
      </c>
      <c r="D107" s="217" t="s">
        <v>223</v>
      </c>
      <c r="E107" s="218" t="s">
        <v>2674</v>
      </c>
      <c r="F107" s="219" t="s">
        <v>2675</v>
      </c>
      <c r="G107" s="220" t="s">
        <v>730</v>
      </c>
      <c r="H107" s="221">
        <v>4</v>
      </c>
      <c r="I107" s="222"/>
      <c r="J107" s="223">
        <f>ROUND(I107*H107,2)</f>
        <v>0</v>
      </c>
      <c r="K107" s="219" t="s">
        <v>365</v>
      </c>
      <c r="L107" s="44"/>
      <c r="M107" s="224" t="s">
        <v>21</v>
      </c>
      <c r="N107" s="225" t="s">
        <v>46</v>
      </c>
      <c r="O107" s="80"/>
      <c r="P107" s="226">
        <f>O107*H107</f>
        <v>0</v>
      </c>
      <c r="Q107" s="226">
        <v>0</v>
      </c>
      <c r="R107" s="226">
        <f>Q107*H107</f>
        <v>0</v>
      </c>
      <c r="S107" s="226">
        <v>0</v>
      </c>
      <c r="T107" s="227">
        <f>S107*H107</f>
        <v>0</v>
      </c>
      <c r="AR107" s="18" t="s">
        <v>228</v>
      </c>
      <c r="AT107" s="18" t="s">
        <v>223</v>
      </c>
      <c r="AU107" s="18" t="s">
        <v>82</v>
      </c>
      <c r="AY107" s="18" t="s">
        <v>221</v>
      </c>
      <c r="BE107" s="228">
        <f>IF(N107="základní",J107,0)</f>
        <v>0</v>
      </c>
      <c r="BF107" s="228">
        <f>IF(N107="snížená",J107,0)</f>
        <v>0</v>
      </c>
      <c r="BG107" s="228">
        <f>IF(N107="zákl. přenesená",J107,0)</f>
        <v>0</v>
      </c>
      <c r="BH107" s="228">
        <f>IF(N107="sníž. přenesená",J107,0)</f>
        <v>0</v>
      </c>
      <c r="BI107" s="228">
        <f>IF(N107="nulová",J107,0)</f>
        <v>0</v>
      </c>
      <c r="BJ107" s="18" t="s">
        <v>82</v>
      </c>
      <c r="BK107" s="228">
        <f>ROUND(I107*H107,2)</f>
        <v>0</v>
      </c>
      <c r="BL107" s="18" t="s">
        <v>228</v>
      </c>
      <c r="BM107" s="18" t="s">
        <v>430</v>
      </c>
    </row>
    <row r="108" spans="2:65" s="1" customFormat="1" ht="16.5" customHeight="1">
      <c r="B108" s="39"/>
      <c r="C108" s="217" t="s">
        <v>333</v>
      </c>
      <c r="D108" s="217" t="s">
        <v>223</v>
      </c>
      <c r="E108" s="218" t="s">
        <v>2676</v>
      </c>
      <c r="F108" s="219" t="s">
        <v>2677</v>
      </c>
      <c r="G108" s="220" t="s">
        <v>1266</v>
      </c>
      <c r="H108" s="221">
        <v>4</v>
      </c>
      <c r="I108" s="222"/>
      <c r="J108" s="223">
        <f>ROUND(I108*H108,2)</f>
        <v>0</v>
      </c>
      <c r="K108" s="219" t="s">
        <v>365</v>
      </c>
      <c r="L108" s="44"/>
      <c r="M108" s="224" t="s">
        <v>21</v>
      </c>
      <c r="N108" s="225" t="s">
        <v>46</v>
      </c>
      <c r="O108" s="80"/>
      <c r="P108" s="226">
        <f>O108*H108</f>
        <v>0</v>
      </c>
      <c r="Q108" s="226">
        <v>0</v>
      </c>
      <c r="R108" s="226">
        <f>Q108*H108</f>
        <v>0</v>
      </c>
      <c r="S108" s="226">
        <v>0</v>
      </c>
      <c r="T108" s="227">
        <f>S108*H108</f>
        <v>0</v>
      </c>
      <c r="AR108" s="18" t="s">
        <v>228</v>
      </c>
      <c r="AT108" s="18" t="s">
        <v>223</v>
      </c>
      <c r="AU108" s="18" t="s">
        <v>82</v>
      </c>
      <c r="AY108" s="18" t="s">
        <v>221</v>
      </c>
      <c r="BE108" s="228">
        <f>IF(N108="základní",J108,0)</f>
        <v>0</v>
      </c>
      <c r="BF108" s="228">
        <f>IF(N108="snížená",J108,0)</f>
        <v>0</v>
      </c>
      <c r="BG108" s="228">
        <f>IF(N108="zákl. přenesená",J108,0)</f>
        <v>0</v>
      </c>
      <c r="BH108" s="228">
        <f>IF(N108="sníž. přenesená",J108,0)</f>
        <v>0</v>
      </c>
      <c r="BI108" s="228">
        <f>IF(N108="nulová",J108,0)</f>
        <v>0</v>
      </c>
      <c r="BJ108" s="18" t="s">
        <v>82</v>
      </c>
      <c r="BK108" s="228">
        <f>ROUND(I108*H108,2)</f>
        <v>0</v>
      </c>
      <c r="BL108" s="18" t="s">
        <v>228</v>
      </c>
      <c r="BM108" s="18" t="s">
        <v>440</v>
      </c>
    </row>
    <row r="109" spans="2:65" s="1" customFormat="1" ht="16.5" customHeight="1">
      <c r="B109" s="39"/>
      <c r="C109" s="217" t="s">
        <v>8</v>
      </c>
      <c r="D109" s="217" t="s">
        <v>223</v>
      </c>
      <c r="E109" s="218" t="s">
        <v>2678</v>
      </c>
      <c r="F109" s="219" t="s">
        <v>2679</v>
      </c>
      <c r="G109" s="220" t="s">
        <v>730</v>
      </c>
      <c r="H109" s="221">
        <v>0.2</v>
      </c>
      <c r="I109" s="222"/>
      <c r="J109" s="223">
        <f>ROUND(I109*H109,2)</f>
        <v>0</v>
      </c>
      <c r="K109" s="219" t="s">
        <v>365</v>
      </c>
      <c r="L109" s="44"/>
      <c r="M109" s="224" t="s">
        <v>21</v>
      </c>
      <c r="N109" s="225" t="s">
        <v>46</v>
      </c>
      <c r="O109" s="80"/>
      <c r="P109" s="226">
        <f>O109*H109</f>
        <v>0</v>
      </c>
      <c r="Q109" s="226">
        <v>0</v>
      </c>
      <c r="R109" s="226">
        <f>Q109*H109</f>
        <v>0</v>
      </c>
      <c r="S109" s="226">
        <v>0</v>
      </c>
      <c r="T109" s="227">
        <f>S109*H109</f>
        <v>0</v>
      </c>
      <c r="AR109" s="18" t="s">
        <v>228</v>
      </c>
      <c r="AT109" s="18" t="s">
        <v>223</v>
      </c>
      <c r="AU109" s="18" t="s">
        <v>82</v>
      </c>
      <c r="AY109" s="18" t="s">
        <v>221</v>
      </c>
      <c r="BE109" s="228">
        <f>IF(N109="základní",J109,0)</f>
        <v>0</v>
      </c>
      <c r="BF109" s="228">
        <f>IF(N109="snížená",J109,0)</f>
        <v>0</v>
      </c>
      <c r="BG109" s="228">
        <f>IF(N109="zákl. přenesená",J109,0)</f>
        <v>0</v>
      </c>
      <c r="BH109" s="228">
        <f>IF(N109="sníž. přenesená",J109,0)</f>
        <v>0</v>
      </c>
      <c r="BI109" s="228">
        <f>IF(N109="nulová",J109,0)</f>
        <v>0</v>
      </c>
      <c r="BJ109" s="18" t="s">
        <v>82</v>
      </c>
      <c r="BK109" s="228">
        <f>ROUND(I109*H109,2)</f>
        <v>0</v>
      </c>
      <c r="BL109" s="18" t="s">
        <v>228</v>
      </c>
      <c r="BM109" s="18" t="s">
        <v>450</v>
      </c>
    </row>
    <row r="110" spans="2:65" s="1" customFormat="1" ht="16.5" customHeight="1">
      <c r="B110" s="39"/>
      <c r="C110" s="217" t="s">
        <v>350</v>
      </c>
      <c r="D110" s="217" t="s">
        <v>223</v>
      </c>
      <c r="E110" s="218" t="s">
        <v>2601</v>
      </c>
      <c r="F110" s="219" t="s">
        <v>2602</v>
      </c>
      <c r="G110" s="220" t="s">
        <v>2389</v>
      </c>
      <c r="H110" s="292"/>
      <c r="I110" s="222"/>
      <c r="J110" s="223">
        <f>ROUND(I110*H110,2)</f>
        <v>0</v>
      </c>
      <c r="K110" s="219" t="s">
        <v>365</v>
      </c>
      <c r="L110" s="44"/>
      <c r="M110" s="224" t="s">
        <v>21</v>
      </c>
      <c r="N110" s="225" t="s">
        <v>46</v>
      </c>
      <c r="O110" s="80"/>
      <c r="P110" s="226">
        <f>O110*H110</f>
        <v>0</v>
      </c>
      <c r="Q110" s="226">
        <v>0</v>
      </c>
      <c r="R110" s="226">
        <f>Q110*H110</f>
        <v>0</v>
      </c>
      <c r="S110" s="226">
        <v>0</v>
      </c>
      <c r="T110" s="227">
        <f>S110*H110</f>
        <v>0</v>
      </c>
      <c r="AR110" s="18" t="s">
        <v>228</v>
      </c>
      <c r="AT110" s="18" t="s">
        <v>223</v>
      </c>
      <c r="AU110" s="18" t="s">
        <v>82</v>
      </c>
      <c r="AY110" s="18" t="s">
        <v>221</v>
      </c>
      <c r="BE110" s="228">
        <f>IF(N110="základní",J110,0)</f>
        <v>0</v>
      </c>
      <c r="BF110" s="228">
        <f>IF(N110="snížená",J110,0)</f>
        <v>0</v>
      </c>
      <c r="BG110" s="228">
        <f>IF(N110="zákl. přenesená",J110,0)</f>
        <v>0</v>
      </c>
      <c r="BH110" s="228">
        <f>IF(N110="sníž. přenesená",J110,0)</f>
        <v>0</v>
      </c>
      <c r="BI110" s="228">
        <f>IF(N110="nulová",J110,0)</f>
        <v>0</v>
      </c>
      <c r="BJ110" s="18" t="s">
        <v>82</v>
      </c>
      <c r="BK110" s="228">
        <f>ROUND(I110*H110,2)</f>
        <v>0</v>
      </c>
      <c r="BL110" s="18" t="s">
        <v>228</v>
      </c>
      <c r="BM110" s="18" t="s">
        <v>460</v>
      </c>
    </row>
    <row r="111" spans="2:65" s="1" customFormat="1" ht="16.5" customHeight="1">
      <c r="B111" s="39"/>
      <c r="C111" s="217" t="s">
        <v>355</v>
      </c>
      <c r="D111" s="217" t="s">
        <v>223</v>
      </c>
      <c r="E111" s="218" t="s">
        <v>2603</v>
      </c>
      <c r="F111" s="219" t="s">
        <v>2604</v>
      </c>
      <c r="G111" s="220" t="s">
        <v>2389</v>
      </c>
      <c r="H111" s="292"/>
      <c r="I111" s="222"/>
      <c r="J111" s="223">
        <f>ROUND(I111*H111,2)</f>
        <v>0</v>
      </c>
      <c r="K111" s="219" t="s">
        <v>365</v>
      </c>
      <c r="L111" s="44"/>
      <c r="M111" s="290" t="s">
        <v>21</v>
      </c>
      <c r="N111" s="291" t="s">
        <v>46</v>
      </c>
      <c r="O111" s="287"/>
      <c r="P111" s="288">
        <f>O111*H111</f>
        <v>0</v>
      </c>
      <c r="Q111" s="288">
        <v>0</v>
      </c>
      <c r="R111" s="288">
        <f>Q111*H111</f>
        <v>0</v>
      </c>
      <c r="S111" s="288">
        <v>0</v>
      </c>
      <c r="T111" s="289">
        <f>S111*H111</f>
        <v>0</v>
      </c>
      <c r="AR111" s="18" t="s">
        <v>228</v>
      </c>
      <c r="AT111" s="18" t="s">
        <v>223</v>
      </c>
      <c r="AU111" s="18" t="s">
        <v>82</v>
      </c>
      <c r="AY111" s="18" t="s">
        <v>221</v>
      </c>
      <c r="BE111" s="228">
        <f>IF(N111="základní",J111,0)</f>
        <v>0</v>
      </c>
      <c r="BF111" s="228">
        <f>IF(N111="snížená",J111,0)</f>
        <v>0</v>
      </c>
      <c r="BG111" s="228">
        <f>IF(N111="zákl. přenesená",J111,0)</f>
        <v>0</v>
      </c>
      <c r="BH111" s="228">
        <f>IF(N111="sníž. přenesená",J111,0)</f>
        <v>0</v>
      </c>
      <c r="BI111" s="228">
        <f>IF(N111="nulová",J111,0)</f>
        <v>0</v>
      </c>
      <c r="BJ111" s="18" t="s">
        <v>82</v>
      </c>
      <c r="BK111" s="228">
        <f>ROUND(I111*H111,2)</f>
        <v>0</v>
      </c>
      <c r="BL111" s="18" t="s">
        <v>228</v>
      </c>
      <c r="BM111" s="18" t="s">
        <v>475</v>
      </c>
    </row>
    <row r="112" spans="2:12" s="1" customFormat="1" ht="6.95" customHeight="1">
      <c r="B112" s="58"/>
      <c r="C112" s="59"/>
      <c r="D112" s="59"/>
      <c r="E112" s="59"/>
      <c r="F112" s="59"/>
      <c r="G112" s="59"/>
      <c r="H112" s="59"/>
      <c r="I112" s="168"/>
      <c r="J112" s="59"/>
      <c r="K112" s="59"/>
      <c r="L112" s="44"/>
    </row>
  </sheetData>
  <sheetProtection password="CC35" sheet="1" objects="1" scenarios="1" formatColumns="0" formatRows="0" autoFilter="0"/>
  <autoFilter ref="C91:K111"/>
  <mergeCells count="15">
    <mergeCell ref="E7:H7"/>
    <mergeCell ref="E11:H11"/>
    <mergeCell ref="E9:H9"/>
    <mergeCell ref="E13:H13"/>
    <mergeCell ref="E22:H22"/>
    <mergeCell ref="E31:H31"/>
    <mergeCell ref="E52:H52"/>
    <mergeCell ref="E56:H56"/>
    <mergeCell ref="E54:H54"/>
    <mergeCell ref="E58:H58"/>
    <mergeCell ref="E78:H78"/>
    <mergeCell ref="E82:H82"/>
    <mergeCell ref="E80:H80"/>
    <mergeCell ref="E84:H84"/>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B2:BM130"/>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7"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8" t="s">
        <v>117</v>
      </c>
    </row>
    <row r="3" spans="2:46" ht="6.95" customHeight="1">
      <c r="B3" s="138"/>
      <c r="C3" s="139"/>
      <c r="D3" s="139"/>
      <c r="E3" s="139"/>
      <c r="F3" s="139"/>
      <c r="G3" s="139"/>
      <c r="H3" s="139"/>
      <c r="I3" s="140"/>
      <c r="J3" s="139"/>
      <c r="K3" s="139"/>
      <c r="L3" s="21"/>
      <c r="AT3" s="18" t="s">
        <v>84</v>
      </c>
    </row>
    <row r="4" spans="2:46" ht="24.95" customHeight="1">
      <c r="B4" s="21"/>
      <c r="D4" s="141" t="s">
        <v>169</v>
      </c>
      <c r="L4" s="21"/>
      <c r="M4" s="25" t="s">
        <v>10</v>
      </c>
      <c r="AT4" s="18" t="s">
        <v>4</v>
      </c>
    </row>
    <row r="5" spans="2:12" ht="6.95" customHeight="1">
      <c r="B5" s="21"/>
      <c r="L5" s="21"/>
    </row>
    <row r="6" spans="2:12" ht="12" customHeight="1">
      <c r="B6" s="21"/>
      <c r="D6" s="142" t="s">
        <v>16</v>
      </c>
      <c r="L6" s="21"/>
    </row>
    <row r="7" spans="2:12" ht="16.5" customHeight="1">
      <c r="B7" s="21"/>
      <c r="E7" s="143" t="str">
        <f>'Rekapitulace stavby'!K6</f>
        <v>Vestavba podkroví ZŠ Kmochova</v>
      </c>
      <c r="F7" s="142"/>
      <c r="G7" s="142"/>
      <c r="H7" s="142"/>
      <c r="L7" s="21"/>
    </row>
    <row r="8" spans="2:12" ht="12">
      <c r="B8" s="21"/>
      <c r="D8" s="142" t="s">
        <v>170</v>
      </c>
      <c r="L8" s="21"/>
    </row>
    <row r="9" spans="2:12" ht="16.5" customHeight="1">
      <c r="B9" s="21"/>
      <c r="E9" s="143" t="s">
        <v>171</v>
      </c>
      <c r="L9" s="21"/>
    </row>
    <row r="10" spans="2:12" ht="12" customHeight="1">
      <c r="B10" s="21"/>
      <c r="D10" s="142" t="s">
        <v>172</v>
      </c>
      <c r="L10" s="21"/>
    </row>
    <row r="11" spans="2:12" s="1" customFormat="1" ht="16.5" customHeight="1">
      <c r="B11" s="44"/>
      <c r="E11" s="142" t="s">
        <v>2680</v>
      </c>
      <c r="F11" s="1"/>
      <c r="G11" s="1"/>
      <c r="H11" s="1"/>
      <c r="I11" s="144"/>
      <c r="L11" s="44"/>
    </row>
    <row r="12" spans="2:12" s="1" customFormat="1" ht="12" customHeight="1">
      <c r="B12" s="44"/>
      <c r="D12" s="142" t="s">
        <v>2535</v>
      </c>
      <c r="I12" s="144"/>
      <c r="L12" s="44"/>
    </row>
    <row r="13" spans="2:12" s="1" customFormat="1" ht="36.95" customHeight="1">
      <c r="B13" s="44"/>
      <c r="E13" s="145" t="s">
        <v>2681</v>
      </c>
      <c r="F13" s="1"/>
      <c r="G13" s="1"/>
      <c r="H13" s="1"/>
      <c r="I13" s="144"/>
      <c r="L13" s="44"/>
    </row>
    <row r="14" spans="2:12" s="1" customFormat="1" ht="12">
      <c r="B14" s="44"/>
      <c r="I14" s="144"/>
      <c r="L14" s="44"/>
    </row>
    <row r="15" spans="2:12" s="1" customFormat="1" ht="12" customHeight="1">
      <c r="B15" s="44"/>
      <c r="D15" s="142" t="s">
        <v>18</v>
      </c>
      <c r="F15" s="18" t="s">
        <v>21</v>
      </c>
      <c r="I15" s="146" t="s">
        <v>20</v>
      </c>
      <c r="J15" s="18" t="s">
        <v>21</v>
      </c>
      <c r="L15" s="44"/>
    </row>
    <row r="16" spans="2:12" s="1" customFormat="1" ht="12" customHeight="1">
      <c r="B16" s="44"/>
      <c r="D16" s="142" t="s">
        <v>22</v>
      </c>
      <c r="F16" s="18" t="s">
        <v>23</v>
      </c>
      <c r="I16" s="146" t="s">
        <v>24</v>
      </c>
      <c r="J16" s="147" t="str">
        <f>'Rekapitulace stavby'!AN8</f>
        <v>8. 11. 2018</v>
      </c>
      <c r="L16" s="44"/>
    </row>
    <row r="17" spans="2:12" s="1" customFormat="1" ht="10.8" customHeight="1">
      <c r="B17" s="44"/>
      <c r="I17" s="144"/>
      <c r="L17" s="44"/>
    </row>
    <row r="18" spans="2:12" s="1" customFormat="1" ht="12" customHeight="1">
      <c r="B18" s="44"/>
      <c r="D18" s="142" t="s">
        <v>26</v>
      </c>
      <c r="I18" s="146" t="s">
        <v>27</v>
      </c>
      <c r="J18" s="18" t="s">
        <v>28</v>
      </c>
      <c r="L18" s="44"/>
    </row>
    <row r="19" spans="2:12" s="1" customFormat="1" ht="18" customHeight="1">
      <c r="B19" s="44"/>
      <c r="E19" s="18" t="s">
        <v>29</v>
      </c>
      <c r="I19" s="146" t="s">
        <v>30</v>
      </c>
      <c r="J19" s="18" t="s">
        <v>21</v>
      </c>
      <c r="L19" s="44"/>
    </row>
    <row r="20" spans="2:12" s="1" customFormat="1" ht="6.95" customHeight="1">
      <c r="B20" s="44"/>
      <c r="I20" s="144"/>
      <c r="L20" s="44"/>
    </row>
    <row r="21" spans="2:12" s="1" customFormat="1" ht="12" customHeight="1">
      <c r="B21" s="44"/>
      <c r="D21" s="142" t="s">
        <v>31</v>
      </c>
      <c r="I21" s="146" t="s">
        <v>27</v>
      </c>
      <c r="J21" s="34" t="str">
        <f>'Rekapitulace stavby'!AN13</f>
        <v>Vyplň údaj</v>
      </c>
      <c r="L21" s="44"/>
    </row>
    <row r="22" spans="2:12" s="1" customFormat="1" ht="18" customHeight="1">
      <c r="B22" s="44"/>
      <c r="E22" s="34" t="str">
        <f>'Rekapitulace stavby'!E14</f>
        <v>Vyplň údaj</v>
      </c>
      <c r="F22" s="18"/>
      <c r="G22" s="18"/>
      <c r="H22" s="18"/>
      <c r="I22" s="146" t="s">
        <v>30</v>
      </c>
      <c r="J22" s="34" t="str">
        <f>'Rekapitulace stavby'!AN14</f>
        <v>Vyplň údaj</v>
      </c>
      <c r="L22" s="44"/>
    </row>
    <row r="23" spans="2:12" s="1" customFormat="1" ht="6.95" customHeight="1">
      <c r="B23" s="44"/>
      <c r="I23" s="144"/>
      <c r="L23" s="44"/>
    </row>
    <row r="24" spans="2:12" s="1" customFormat="1" ht="12" customHeight="1">
      <c r="B24" s="44"/>
      <c r="D24" s="142" t="s">
        <v>33</v>
      </c>
      <c r="I24" s="146" t="s">
        <v>27</v>
      </c>
      <c r="J24" s="18" t="s">
        <v>21</v>
      </c>
      <c r="L24" s="44"/>
    </row>
    <row r="25" spans="2:12" s="1" customFormat="1" ht="18" customHeight="1">
      <c r="B25" s="44"/>
      <c r="E25" s="18" t="s">
        <v>34</v>
      </c>
      <c r="I25" s="146" t="s">
        <v>30</v>
      </c>
      <c r="J25" s="18" t="s">
        <v>21</v>
      </c>
      <c r="L25" s="44"/>
    </row>
    <row r="26" spans="2:12" s="1" customFormat="1" ht="6.95" customHeight="1">
      <c r="B26" s="44"/>
      <c r="I26" s="144"/>
      <c r="L26" s="44"/>
    </row>
    <row r="27" spans="2:12" s="1" customFormat="1" ht="12" customHeight="1">
      <c r="B27" s="44"/>
      <c r="D27" s="142" t="s">
        <v>36</v>
      </c>
      <c r="I27" s="146" t="s">
        <v>27</v>
      </c>
      <c r="J27" s="18" t="s">
        <v>37</v>
      </c>
      <c r="L27" s="44"/>
    </row>
    <row r="28" spans="2:12" s="1" customFormat="1" ht="18" customHeight="1">
      <c r="B28" s="44"/>
      <c r="E28" s="18" t="s">
        <v>38</v>
      </c>
      <c r="I28" s="146" t="s">
        <v>30</v>
      </c>
      <c r="J28" s="18" t="s">
        <v>21</v>
      </c>
      <c r="L28" s="44"/>
    </row>
    <row r="29" spans="2:12" s="1" customFormat="1" ht="6.95" customHeight="1">
      <c r="B29" s="44"/>
      <c r="I29" s="144"/>
      <c r="L29" s="44"/>
    </row>
    <row r="30" spans="2:12" s="1" customFormat="1" ht="12" customHeight="1">
      <c r="B30" s="44"/>
      <c r="D30" s="142" t="s">
        <v>39</v>
      </c>
      <c r="I30" s="144"/>
      <c r="L30" s="44"/>
    </row>
    <row r="31" spans="2:12" s="7" customFormat="1" ht="45" customHeight="1">
      <c r="B31" s="148"/>
      <c r="E31" s="149" t="s">
        <v>40</v>
      </c>
      <c r="F31" s="149"/>
      <c r="G31" s="149"/>
      <c r="H31" s="149"/>
      <c r="I31" s="150"/>
      <c r="L31" s="148"/>
    </row>
    <row r="32" spans="2:12" s="1" customFormat="1" ht="6.95" customHeight="1">
      <c r="B32" s="44"/>
      <c r="I32" s="144"/>
      <c r="L32" s="44"/>
    </row>
    <row r="33" spans="2:12" s="1" customFormat="1" ht="6.95" customHeight="1">
      <c r="B33" s="44"/>
      <c r="D33" s="72"/>
      <c r="E33" s="72"/>
      <c r="F33" s="72"/>
      <c r="G33" s="72"/>
      <c r="H33" s="72"/>
      <c r="I33" s="151"/>
      <c r="J33" s="72"/>
      <c r="K33" s="72"/>
      <c r="L33" s="44"/>
    </row>
    <row r="34" spans="2:12" s="1" customFormat="1" ht="25.4" customHeight="1">
      <c r="B34" s="44"/>
      <c r="D34" s="152" t="s">
        <v>41</v>
      </c>
      <c r="I34" s="144"/>
      <c r="J34" s="153">
        <f>ROUND(J91,2)</f>
        <v>0</v>
      </c>
      <c r="L34" s="44"/>
    </row>
    <row r="35" spans="2:12" s="1" customFormat="1" ht="6.95" customHeight="1">
      <c r="B35" s="44"/>
      <c r="D35" s="72"/>
      <c r="E35" s="72"/>
      <c r="F35" s="72"/>
      <c r="G35" s="72"/>
      <c r="H35" s="72"/>
      <c r="I35" s="151"/>
      <c r="J35" s="72"/>
      <c r="K35" s="72"/>
      <c r="L35" s="44"/>
    </row>
    <row r="36" spans="2:12" s="1" customFormat="1" ht="14.4" customHeight="1">
      <c r="B36" s="44"/>
      <c r="F36" s="154" t="s">
        <v>43</v>
      </c>
      <c r="I36" s="155" t="s">
        <v>42</v>
      </c>
      <c r="J36" s="154" t="s">
        <v>44</v>
      </c>
      <c r="L36" s="44"/>
    </row>
    <row r="37" spans="2:12" s="1" customFormat="1" ht="14.4" customHeight="1">
      <c r="B37" s="44"/>
      <c r="D37" s="142" t="s">
        <v>45</v>
      </c>
      <c r="E37" s="142" t="s">
        <v>46</v>
      </c>
      <c r="F37" s="156">
        <f>ROUND((SUM(BE91:BE129)),2)</f>
        <v>0</v>
      </c>
      <c r="I37" s="157">
        <v>0.21</v>
      </c>
      <c r="J37" s="156">
        <f>ROUND(((SUM(BE91:BE129))*I37),2)</f>
        <v>0</v>
      </c>
      <c r="L37" s="44"/>
    </row>
    <row r="38" spans="2:12" s="1" customFormat="1" ht="14.4" customHeight="1">
      <c r="B38" s="44"/>
      <c r="E38" s="142" t="s">
        <v>47</v>
      </c>
      <c r="F38" s="156">
        <f>ROUND((SUM(BF91:BF129)),2)</f>
        <v>0</v>
      </c>
      <c r="I38" s="157">
        <v>0.15</v>
      </c>
      <c r="J38" s="156">
        <f>ROUND(((SUM(BF91:BF129))*I38),2)</f>
        <v>0</v>
      </c>
      <c r="L38" s="44"/>
    </row>
    <row r="39" spans="2:12" s="1" customFormat="1" ht="14.4" customHeight="1" hidden="1">
      <c r="B39" s="44"/>
      <c r="E39" s="142" t="s">
        <v>48</v>
      </c>
      <c r="F39" s="156">
        <f>ROUND((SUM(BG91:BG129)),2)</f>
        <v>0</v>
      </c>
      <c r="I39" s="157">
        <v>0.21</v>
      </c>
      <c r="J39" s="156">
        <f>0</f>
        <v>0</v>
      </c>
      <c r="L39" s="44"/>
    </row>
    <row r="40" spans="2:12" s="1" customFormat="1" ht="14.4" customHeight="1" hidden="1">
      <c r="B40" s="44"/>
      <c r="E40" s="142" t="s">
        <v>49</v>
      </c>
      <c r="F40" s="156">
        <f>ROUND((SUM(BH91:BH129)),2)</f>
        <v>0</v>
      </c>
      <c r="I40" s="157">
        <v>0.15</v>
      </c>
      <c r="J40" s="156">
        <f>0</f>
        <v>0</v>
      </c>
      <c r="L40" s="44"/>
    </row>
    <row r="41" spans="2:12" s="1" customFormat="1" ht="14.4" customHeight="1" hidden="1">
      <c r="B41" s="44"/>
      <c r="E41" s="142" t="s">
        <v>50</v>
      </c>
      <c r="F41" s="156">
        <f>ROUND((SUM(BI91:BI129)),2)</f>
        <v>0</v>
      </c>
      <c r="I41" s="157">
        <v>0</v>
      </c>
      <c r="J41" s="156">
        <f>0</f>
        <v>0</v>
      </c>
      <c r="L41" s="44"/>
    </row>
    <row r="42" spans="2:12" s="1" customFormat="1" ht="6.95" customHeight="1">
      <c r="B42" s="44"/>
      <c r="I42" s="144"/>
      <c r="L42" s="44"/>
    </row>
    <row r="43" spans="2:12" s="1" customFormat="1" ht="25.4" customHeight="1">
      <c r="B43" s="44"/>
      <c r="C43" s="158"/>
      <c r="D43" s="159" t="s">
        <v>51</v>
      </c>
      <c r="E43" s="160"/>
      <c r="F43" s="160"/>
      <c r="G43" s="161" t="s">
        <v>52</v>
      </c>
      <c r="H43" s="162" t="s">
        <v>53</v>
      </c>
      <c r="I43" s="163"/>
      <c r="J43" s="164">
        <f>SUM(J34:J41)</f>
        <v>0</v>
      </c>
      <c r="K43" s="165"/>
      <c r="L43" s="44"/>
    </row>
    <row r="44" spans="2:12" s="1" customFormat="1" ht="14.4" customHeight="1">
      <c r="B44" s="166"/>
      <c r="C44" s="167"/>
      <c r="D44" s="167"/>
      <c r="E44" s="167"/>
      <c r="F44" s="167"/>
      <c r="G44" s="167"/>
      <c r="H44" s="167"/>
      <c r="I44" s="168"/>
      <c r="J44" s="167"/>
      <c r="K44" s="167"/>
      <c r="L44" s="44"/>
    </row>
    <row r="48" spans="2:12" s="1" customFormat="1" ht="6.95" customHeight="1">
      <c r="B48" s="169"/>
      <c r="C48" s="170"/>
      <c r="D48" s="170"/>
      <c r="E48" s="170"/>
      <c r="F48" s="170"/>
      <c r="G48" s="170"/>
      <c r="H48" s="170"/>
      <c r="I48" s="171"/>
      <c r="J48" s="170"/>
      <c r="K48" s="170"/>
      <c r="L48" s="44"/>
    </row>
    <row r="49" spans="2:12" s="1" customFormat="1" ht="24.95" customHeight="1">
      <c r="B49" s="39"/>
      <c r="C49" s="24" t="s">
        <v>174</v>
      </c>
      <c r="D49" s="40"/>
      <c r="E49" s="40"/>
      <c r="F49" s="40"/>
      <c r="G49" s="40"/>
      <c r="H49" s="40"/>
      <c r="I49" s="144"/>
      <c r="J49" s="40"/>
      <c r="K49" s="40"/>
      <c r="L49" s="44"/>
    </row>
    <row r="50" spans="2:12" s="1" customFormat="1" ht="6.95" customHeight="1">
      <c r="B50" s="39"/>
      <c r="C50" s="40"/>
      <c r="D50" s="40"/>
      <c r="E50" s="40"/>
      <c r="F50" s="40"/>
      <c r="G50" s="40"/>
      <c r="H50" s="40"/>
      <c r="I50" s="144"/>
      <c r="J50" s="40"/>
      <c r="K50" s="40"/>
      <c r="L50" s="44"/>
    </row>
    <row r="51" spans="2:12" s="1" customFormat="1" ht="12" customHeight="1">
      <c r="B51" s="39"/>
      <c r="C51" s="33" t="s">
        <v>16</v>
      </c>
      <c r="D51" s="40"/>
      <c r="E51" s="40"/>
      <c r="F51" s="40"/>
      <c r="G51" s="40"/>
      <c r="H51" s="40"/>
      <c r="I51" s="144"/>
      <c r="J51" s="40"/>
      <c r="K51" s="40"/>
      <c r="L51" s="44"/>
    </row>
    <row r="52" spans="2:12" s="1" customFormat="1" ht="16.5" customHeight="1">
      <c r="B52" s="39"/>
      <c r="C52" s="40"/>
      <c r="D52" s="40"/>
      <c r="E52" s="172" t="str">
        <f>E7</f>
        <v>Vestavba podkroví ZŠ Kmochova</v>
      </c>
      <c r="F52" s="33"/>
      <c r="G52" s="33"/>
      <c r="H52" s="33"/>
      <c r="I52" s="144"/>
      <c r="J52" s="40"/>
      <c r="K52" s="40"/>
      <c r="L52" s="44"/>
    </row>
    <row r="53" spans="2:12" ht="12" customHeight="1">
      <c r="B53" s="22"/>
      <c r="C53" s="33" t="s">
        <v>170</v>
      </c>
      <c r="D53" s="23"/>
      <c r="E53" s="23"/>
      <c r="F53" s="23"/>
      <c r="G53" s="23"/>
      <c r="H53" s="23"/>
      <c r="I53" s="137"/>
      <c r="J53" s="23"/>
      <c r="K53" s="23"/>
      <c r="L53" s="21"/>
    </row>
    <row r="54" spans="2:12" ht="16.5" customHeight="1">
      <c r="B54" s="22"/>
      <c r="C54" s="23"/>
      <c r="D54" s="23"/>
      <c r="E54" s="172" t="s">
        <v>171</v>
      </c>
      <c r="F54" s="23"/>
      <c r="G54" s="23"/>
      <c r="H54" s="23"/>
      <c r="I54" s="137"/>
      <c r="J54" s="23"/>
      <c r="K54" s="23"/>
      <c r="L54" s="21"/>
    </row>
    <row r="55" spans="2:12" ht="12" customHeight="1">
      <c r="B55" s="22"/>
      <c r="C55" s="33" t="s">
        <v>172</v>
      </c>
      <c r="D55" s="23"/>
      <c r="E55" s="23"/>
      <c r="F55" s="23"/>
      <c r="G55" s="23"/>
      <c r="H55" s="23"/>
      <c r="I55" s="137"/>
      <c r="J55" s="23"/>
      <c r="K55" s="23"/>
      <c r="L55" s="21"/>
    </row>
    <row r="56" spans="2:12" s="1" customFormat="1" ht="16.5" customHeight="1">
      <c r="B56" s="39"/>
      <c r="C56" s="40"/>
      <c r="D56" s="40"/>
      <c r="E56" s="33" t="s">
        <v>2680</v>
      </c>
      <c r="F56" s="40"/>
      <c r="G56" s="40"/>
      <c r="H56" s="40"/>
      <c r="I56" s="144"/>
      <c r="J56" s="40"/>
      <c r="K56" s="40"/>
      <c r="L56" s="44"/>
    </row>
    <row r="57" spans="2:12" s="1" customFormat="1" ht="12" customHeight="1">
      <c r="B57" s="39"/>
      <c r="C57" s="33" t="s">
        <v>2535</v>
      </c>
      <c r="D57" s="40"/>
      <c r="E57" s="40"/>
      <c r="F57" s="40"/>
      <c r="G57" s="40"/>
      <c r="H57" s="40"/>
      <c r="I57" s="144"/>
      <c r="J57" s="40"/>
      <c r="K57" s="40"/>
      <c r="L57" s="44"/>
    </row>
    <row r="58" spans="2:12" s="1" customFormat="1" ht="16.5" customHeight="1">
      <c r="B58" s="39"/>
      <c r="C58" s="40"/>
      <c r="D58" s="40"/>
      <c r="E58" s="65" t="str">
        <f>E13</f>
        <v>SO-01.5.1 - Univerzální kabelážní systém</v>
      </c>
      <c r="F58" s="40"/>
      <c r="G58" s="40"/>
      <c r="H58" s="40"/>
      <c r="I58" s="144"/>
      <c r="J58" s="40"/>
      <c r="K58" s="40"/>
      <c r="L58" s="44"/>
    </row>
    <row r="59" spans="2:12" s="1" customFormat="1" ht="6.95" customHeight="1">
      <c r="B59" s="39"/>
      <c r="C59" s="40"/>
      <c r="D59" s="40"/>
      <c r="E59" s="40"/>
      <c r="F59" s="40"/>
      <c r="G59" s="40"/>
      <c r="H59" s="40"/>
      <c r="I59" s="144"/>
      <c r="J59" s="40"/>
      <c r="K59" s="40"/>
      <c r="L59" s="44"/>
    </row>
    <row r="60" spans="2:12" s="1" customFormat="1" ht="12" customHeight="1">
      <c r="B60" s="39"/>
      <c r="C60" s="33" t="s">
        <v>22</v>
      </c>
      <c r="D60" s="40"/>
      <c r="E60" s="40"/>
      <c r="F60" s="28" t="str">
        <f>F16</f>
        <v>Kmochova č.p. 943</v>
      </c>
      <c r="G60" s="40"/>
      <c r="H60" s="40"/>
      <c r="I60" s="146" t="s">
        <v>24</v>
      </c>
      <c r="J60" s="68" t="str">
        <f>IF(J16="","",J16)</f>
        <v>8. 11. 2018</v>
      </c>
      <c r="K60" s="40"/>
      <c r="L60" s="44"/>
    </row>
    <row r="61" spans="2:12" s="1" customFormat="1" ht="6.95" customHeight="1">
      <c r="B61" s="39"/>
      <c r="C61" s="40"/>
      <c r="D61" s="40"/>
      <c r="E61" s="40"/>
      <c r="F61" s="40"/>
      <c r="G61" s="40"/>
      <c r="H61" s="40"/>
      <c r="I61" s="144"/>
      <c r="J61" s="40"/>
      <c r="K61" s="40"/>
      <c r="L61" s="44"/>
    </row>
    <row r="62" spans="2:12" s="1" customFormat="1" ht="13.65" customHeight="1">
      <c r="B62" s="39"/>
      <c r="C62" s="33" t="s">
        <v>26</v>
      </c>
      <c r="D62" s="40"/>
      <c r="E62" s="40"/>
      <c r="F62" s="28" t="str">
        <f>E19</f>
        <v>SONET Building s.r.o</v>
      </c>
      <c r="G62" s="40"/>
      <c r="H62" s="40"/>
      <c r="I62" s="146" t="s">
        <v>33</v>
      </c>
      <c r="J62" s="37" t="str">
        <f>E25</f>
        <v>Sodomka Lukáš</v>
      </c>
      <c r="K62" s="40"/>
      <c r="L62" s="44"/>
    </row>
    <row r="63" spans="2:12" s="1" customFormat="1" ht="13.65" customHeight="1">
      <c r="B63" s="39"/>
      <c r="C63" s="33" t="s">
        <v>31</v>
      </c>
      <c r="D63" s="40"/>
      <c r="E63" s="40"/>
      <c r="F63" s="28" t="str">
        <f>IF(E22="","",E22)</f>
        <v>Vyplň údaj</v>
      </c>
      <c r="G63" s="40"/>
      <c r="H63" s="40"/>
      <c r="I63" s="146" t="s">
        <v>36</v>
      </c>
      <c r="J63" s="37" t="str">
        <f>E28</f>
        <v>Toman Martin</v>
      </c>
      <c r="K63" s="40"/>
      <c r="L63" s="44"/>
    </row>
    <row r="64" spans="2:12" s="1" customFormat="1" ht="10.3" customHeight="1">
      <c r="B64" s="39"/>
      <c r="C64" s="40"/>
      <c r="D64" s="40"/>
      <c r="E64" s="40"/>
      <c r="F64" s="40"/>
      <c r="G64" s="40"/>
      <c r="H64" s="40"/>
      <c r="I64" s="144"/>
      <c r="J64" s="40"/>
      <c r="K64" s="40"/>
      <c r="L64" s="44"/>
    </row>
    <row r="65" spans="2:12" s="1" customFormat="1" ht="29.25" customHeight="1">
      <c r="B65" s="39"/>
      <c r="C65" s="173" t="s">
        <v>175</v>
      </c>
      <c r="D65" s="174"/>
      <c r="E65" s="174"/>
      <c r="F65" s="174"/>
      <c r="G65" s="174"/>
      <c r="H65" s="174"/>
      <c r="I65" s="175"/>
      <c r="J65" s="176" t="s">
        <v>176</v>
      </c>
      <c r="K65" s="174"/>
      <c r="L65" s="44"/>
    </row>
    <row r="66" spans="2:12" s="1" customFormat="1" ht="10.3" customHeight="1">
      <c r="B66" s="39"/>
      <c r="C66" s="40"/>
      <c r="D66" s="40"/>
      <c r="E66" s="40"/>
      <c r="F66" s="40"/>
      <c r="G66" s="40"/>
      <c r="H66" s="40"/>
      <c r="I66" s="144"/>
      <c r="J66" s="40"/>
      <c r="K66" s="40"/>
      <c r="L66" s="44"/>
    </row>
    <row r="67" spans="2:47" s="1" customFormat="1" ht="22.8" customHeight="1">
      <c r="B67" s="39"/>
      <c r="C67" s="177" t="s">
        <v>73</v>
      </c>
      <c r="D67" s="40"/>
      <c r="E67" s="40"/>
      <c r="F67" s="40"/>
      <c r="G67" s="40"/>
      <c r="H67" s="40"/>
      <c r="I67" s="144"/>
      <c r="J67" s="98">
        <f>J91</f>
        <v>0</v>
      </c>
      <c r="K67" s="40"/>
      <c r="L67" s="44"/>
      <c r="AU67" s="18" t="s">
        <v>177</v>
      </c>
    </row>
    <row r="68" spans="2:12" s="1" customFormat="1" ht="21.8" customHeight="1">
      <c r="B68" s="39"/>
      <c r="C68" s="40"/>
      <c r="D68" s="40"/>
      <c r="E68" s="40"/>
      <c r="F68" s="40"/>
      <c r="G68" s="40"/>
      <c r="H68" s="40"/>
      <c r="I68" s="144"/>
      <c r="J68" s="40"/>
      <c r="K68" s="40"/>
      <c r="L68" s="44"/>
    </row>
    <row r="69" spans="2:12" s="1" customFormat="1" ht="6.95" customHeight="1">
      <c r="B69" s="58"/>
      <c r="C69" s="59"/>
      <c r="D69" s="59"/>
      <c r="E69" s="59"/>
      <c r="F69" s="59"/>
      <c r="G69" s="59"/>
      <c r="H69" s="59"/>
      <c r="I69" s="168"/>
      <c r="J69" s="59"/>
      <c r="K69" s="59"/>
      <c r="L69" s="44"/>
    </row>
    <row r="73" spans="2:12" s="1" customFormat="1" ht="6.95" customHeight="1">
      <c r="B73" s="60"/>
      <c r="C73" s="61"/>
      <c r="D73" s="61"/>
      <c r="E73" s="61"/>
      <c r="F73" s="61"/>
      <c r="G73" s="61"/>
      <c r="H73" s="61"/>
      <c r="I73" s="171"/>
      <c r="J73" s="61"/>
      <c r="K73" s="61"/>
      <c r="L73" s="44"/>
    </row>
    <row r="74" spans="2:12" s="1" customFormat="1" ht="24.95" customHeight="1">
      <c r="B74" s="39"/>
      <c r="C74" s="24" t="s">
        <v>206</v>
      </c>
      <c r="D74" s="40"/>
      <c r="E74" s="40"/>
      <c r="F74" s="40"/>
      <c r="G74" s="40"/>
      <c r="H74" s="40"/>
      <c r="I74" s="144"/>
      <c r="J74" s="40"/>
      <c r="K74" s="40"/>
      <c r="L74" s="44"/>
    </row>
    <row r="75" spans="2:12" s="1" customFormat="1" ht="6.95" customHeight="1">
      <c r="B75" s="39"/>
      <c r="C75" s="40"/>
      <c r="D75" s="40"/>
      <c r="E75" s="40"/>
      <c r="F75" s="40"/>
      <c r="G75" s="40"/>
      <c r="H75" s="40"/>
      <c r="I75" s="144"/>
      <c r="J75" s="40"/>
      <c r="K75" s="40"/>
      <c r="L75" s="44"/>
    </row>
    <row r="76" spans="2:12" s="1" customFormat="1" ht="12" customHeight="1">
      <c r="B76" s="39"/>
      <c r="C76" s="33" t="s">
        <v>16</v>
      </c>
      <c r="D76" s="40"/>
      <c r="E76" s="40"/>
      <c r="F76" s="40"/>
      <c r="G76" s="40"/>
      <c r="H76" s="40"/>
      <c r="I76" s="144"/>
      <c r="J76" s="40"/>
      <c r="K76" s="40"/>
      <c r="L76" s="44"/>
    </row>
    <row r="77" spans="2:12" s="1" customFormat="1" ht="16.5" customHeight="1">
      <c r="B77" s="39"/>
      <c r="C77" s="40"/>
      <c r="D77" s="40"/>
      <c r="E77" s="172" t="str">
        <f>E7</f>
        <v>Vestavba podkroví ZŠ Kmochova</v>
      </c>
      <c r="F77" s="33"/>
      <c r="G77" s="33"/>
      <c r="H77" s="33"/>
      <c r="I77" s="144"/>
      <c r="J77" s="40"/>
      <c r="K77" s="40"/>
      <c r="L77" s="44"/>
    </row>
    <row r="78" spans="2:12" ht="12" customHeight="1">
      <c r="B78" s="22"/>
      <c r="C78" s="33" t="s">
        <v>170</v>
      </c>
      <c r="D78" s="23"/>
      <c r="E78" s="23"/>
      <c r="F78" s="23"/>
      <c r="G78" s="23"/>
      <c r="H78" s="23"/>
      <c r="I78" s="137"/>
      <c r="J78" s="23"/>
      <c r="K78" s="23"/>
      <c r="L78" s="21"/>
    </row>
    <row r="79" spans="2:12" ht="16.5" customHeight="1">
      <c r="B79" s="22"/>
      <c r="C79" s="23"/>
      <c r="D79" s="23"/>
      <c r="E79" s="172" t="s">
        <v>171</v>
      </c>
      <c r="F79" s="23"/>
      <c r="G79" s="23"/>
      <c r="H79" s="23"/>
      <c r="I79" s="137"/>
      <c r="J79" s="23"/>
      <c r="K79" s="23"/>
      <c r="L79" s="21"/>
    </row>
    <row r="80" spans="2:12" ht="12" customHeight="1">
      <c r="B80" s="22"/>
      <c r="C80" s="33" t="s">
        <v>172</v>
      </c>
      <c r="D80" s="23"/>
      <c r="E80" s="23"/>
      <c r="F80" s="23"/>
      <c r="G80" s="23"/>
      <c r="H80" s="23"/>
      <c r="I80" s="137"/>
      <c r="J80" s="23"/>
      <c r="K80" s="23"/>
      <c r="L80" s="21"/>
    </row>
    <row r="81" spans="2:12" s="1" customFormat="1" ht="16.5" customHeight="1">
      <c r="B81" s="39"/>
      <c r="C81" s="40"/>
      <c r="D81" s="40"/>
      <c r="E81" s="33" t="s">
        <v>2680</v>
      </c>
      <c r="F81" s="40"/>
      <c r="G81" s="40"/>
      <c r="H81" s="40"/>
      <c r="I81" s="144"/>
      <c r="J81" s="40"/>
      <c r="K81" s="40"/>
      <c r="L81" s="44"/>
    </row>
    <row r="82" spans="2:12" s="1" customFormat="1" ht="12" customHeight="1">
      <c r="B82" s="39"/>
      <c r="C82" s="33" t="s">
        <v>2535</v>
      </c>
      <c r="D82" s="40"/>
      <c r="E82" s="40"/>
      <c r="F82" s="40"/>
      <c r="G82" s="40"/>
      <c r="H82" s="40"/>
      <c r="I82" s="144"/>
      <c r="J82" s="40"/>
      <c r="K82" s="40"/>
      <c r="L82" s="44"/>
    </row>
    <row r="83" spans="2:12" s="1" customFormat="1" ht="16.5" customHeight="1">
      <c r="B83" s="39"/>
      <c r="C83" s="40"/>
      <c r="D83" s="40"/>
      <c r="E83" s="65" t="str">
        <f>E13</f>
        <v>SO-01.5.1 - Univerzální kabelážní systém</v>
      </c>
      <c r="F83" s="40"/>
      <c r="G83" s="40"/>
      <c r="H83" s="40"/>
      <c r="I83" s="144"/>
      <c r="J83" s="40"/>
      <c r="K83" s="40"/>
      <c r="L83" s="44"/>
    </row>
    <row r="84" spans="2:12" s="1" customFormat="1" ht="6.95" customHeight="1">
      <c r="B84" s="39"/>
      <c r="C84" s="40"/>
      <c r="D84" s="40"/>
      <c r="E84" s="40"/>
      <c r="F84" s="40"/>
      <c r="G84" s="40"/>
      <c r="H84" s="40"/>
      <c r="I84" s="144"/>
      <c r="J84" s="40"/>
      <c r="K84" s="40"/>
      <c r="L84" s="44"/>
    </row>
    <row r="85" spans="2:12" s="1" customFormat="1" ht="12" customHeight="1">
      <c r="B85" s="39"/>
      <c r="C85" s="33" t="s">
        <v>22</v>
      </c>
      <c r="D85" s="40"/>
      <c r="E85" s="40"/>
      <c r="F85" s="28" t="str">
        <f>F16</f>
        <v>Kmochova č.p. 943</v>
      </c>
      <c r="G85" s="40"/>
      <c r="H85" s="40"/>
      <c r="I85" s="146" t="s">
        <v>24</v>
      </c>
      <c r="J85" s="68" t="str">
        <f>IF(J16="","",J16)</f>
        <v>8. 11. 2018</v>
      </c>
      <c r="K85" s="40"/>
      <c r="L85" s="44"/>
    </row>
    <row r="86" spans="2:12" s="1" customFormat="1" ht="6.95" customHeight="1">
      <c r="B86" s="39"/>
      <c r="C86" s="40"/>
      <c r="D86" s="40"/>
      <c r="E86" s="40"/>
      <c r="F86" s="40"/>
      <c r="G86" s="40"/>
      <c r="H86" s="40"/>
      <c r="I86" s="144"/>
      <c r="J86" s="40"/>
      <c r="K86" s="40"/>
      <c r="L86" s="44"/>
    </row>
    <row r="87" spans="2:12" s="1" customFormat="1" ht="13.65" customHeight="1">
      <c r="B87" s="39"/>
      <c r="C87" s="33" t="s">
        <v>26</v>
      </c>
      <c r="D87" s="40"/>
      <c r="E87" s="40"/>
      <c r="F87" s="28" t="str">
        <f>E19</f>
        <v>SONET Building s.r.o</v>
      </c>
      <c r="G87" s="40"/>
      <c r="H87" s="40"/>
      <c r="I87" s="146" t="s">
        <v>33</v>
      </c>
      <c r="J87" s="37" t="str">
        <f>E25</f>
        <v>Sodomka Lukáš</v>
      </c>
      <c r="K87" s="40"/>
      <c r="L87" s="44"/>
    </row>
    <row r="88" spans="2:12" s="1" customFormat="1" ht="13.65" customHeight="1">
      <c r="B88" s="39"/>
      <c r="C88" s="33" t="s">
        <v>31</v>
      </c>
      <c r="D88" s="40"/>
      <c r="E88" s="40"/>
      <c r="F88" s="28" t="str">
        <f>IF(E22="","",E22)</f>
        <v>Vyplň údaj</v>
      </c>
      <c r="G88" s="40"/>
      <c r="H88" s="40"/>
      <c r="I88" s="146" t="s">
        <v>36</v>
      </c>
      <c r="J88" s="37" t="str">
        <f>E28</f>
        <v>Toman Martin</v>
      </c>
      <c r="K88" s="40"/>
      <c r="L88" s="44"/>
    </row>
    <row r="89" spans="2:12" s="1" customFormat="1" ht="10.3" customHeight="1">
      <c r="B89" s="39"/>
      <c r="C89" s="40"/>
      <c r="D89" s="40"/>
      <c r="E89" s="40"/>
      <c r="F89" s="40"/>
      <c r="G89" s="40"/>
      <c r="H89" s="40"/>
      <c r="I89" s="144"/>
      <c r="J89" s="40"/>
      <c r="K89" s="40"/>
      <c r="L89" s="44"/>
    </row>
    <row r="90" spans="2:20" s="10" customFormat="1" ht="29.25" customHeight="1">
      <c r="B90" s="191"/>
      <c r="C90" s="192" t="s">
        <v>207</v>
      </c>
      <c r="D90" s="193" t="s">
        <v>60</v>
      </c>
      <c r="E90" s="193" t="s">
        <v>56</v>
      </c>
      <c r="F90" s="193" t="s">
        <v>57</v>
      </c>
      <c r="G90" s="193" t="s">
        <v>208</v>
      </c>
      <c r="H90" s="193" t="s">
        <v>209</v>
      </c>
      <c r="I90" s="194" t="s">
        <v>210</v>
      </c>
      <c r="J90" s="193" t="s">
        <v>176</v>
      </c>
      <c r="K90" s="195" t="s">
        <v>211</v>
      </c>
      <c r="L90" s="196"/>
      <c r="M90" s="88" t="s">
        <v>21</v>
      </c>
      <c r="N90" s="89" t="s">
        <v>45</v>
      </c>
      <c r="O90" s="89" t="s">
        <v>212</v>
      </c>
      <c r="P90" s="89" t="s">
        <v>213</v>
      </c>
      <c r="Q90" s="89" t="s">
        <v>214</v>
      </c>
      <c r="R90" s="89" t="s">
        <v>215</v>
      </c>
      <c r="S90" s="89" t="s">
        <v>216</v>
      </c>
      <c r="T90" s="90" t="s">
        <v>217</v>
      </c>
    </row>
    <row r="91" spans="2:63" s="1" customFormat="1" ht="22.8" customHeight="1">
      <c r="B91" s="39"/>
      <c r="C91" s="95" t="s">
        <v>218</v>
      </c>
      <c r="D91" s="40"/>
      <c r="E91" s="40"/>
      <c r="F91" s="40"/>
      <c r="G91" s="40"/>
      <c r="H91" s="40"/>
      <c r="I91" s="144"/>
      <c r="J91" s="197">
        <f>BK91</f>
        <v>0</v>
      </c>
      <c r="K91" s="40"/>
      <c r="L91" s="44"/>
      <c r="M91" s="91"/>
      <c r="N91" s="92"/>
      <c r="O91" s="92"/>
      <c r="P91" s="198">
        <f>SUM(P92:P129)</f>
        <v>0</v>
      </c>
      <c r="Q91" s="92"/>
      <c r="R91" s="198">
        <f>SUM(R92:R129)</f>
        <v>0</v>
      </c>
      <c r="S91" s="92"/>
      <c r="T91" s="199">
        <f>SUM(T92:T129)</f>
        <v>0</v>
      </c>
      <c r="AT91" s="18" t="s">
        <v>74</v>
      </c>
      <c r="AU91" s="18" t="s">
        <v>177</v>
      </c>
      <c r="BK91" s="200">
        <f>SUM(BK92:BK129)</f>
        <v>0</v>
      </c>
    </row>
    <row r="92" spans="2:65" s="1" customFormat="1" ht="16.5" customHeight="1">
      <c r="B92" s="39"/>
      <c r="C92" s="217" t="s">
        <v>82</v>
      </c>
      <c r="D92" s="217" t="s">
        <v>223</v>
      </c>
      <c r="E92" s="218" t="s">
        <v>82</v>
      </c>
      <c r="F92" s="219" t="s">
        <v>2682</v>
      </c>
      <c r="G92" s="220" t="s">
        <v>1266</v>
      </c>
      <c r="H92" s="221">
        <v>1</v>
      </c>
      <c r="I92" s="222"/>
      <c r="J92" s="223">
        <f>ROUND(I92*H92,2)</f>
        <v>0</v>
      </c>
      <c r="K92" s="219" t="s">
        <v>365</v>
      </c>
      <c r="L92" s="44"/>
      <c r="M92" s="224" t="s">
        <v>21</v>
      </c>
      <c r="N92" s="225" t="s">
        <v>46</v>
      </c>
      <c r="O92" s="80"/>
      <c r="P92" s="226">
        <f>O92*H92</f>
        <v>0</v>
      </c>
      <c r="Q92" s="226">
        <v>0</v>
      </c>
      <c r="R92" s="226">
        <f>Q92*H92</f>
        <v>0</v>
      </c>
      <c r="S92" s="226">
        <v>0</v>
      </c>
      <c r="T92" s="227">
        <f>S92*H92</f>
        <v>0</v>
      </c>
      <c r="AR92" s="18" t="s">
        <v>228</v>
      </c>
      <c r="AT92" s="18" t="s">
        <v>223</v>
      </c>
      <c r="AU92" s="18" t="s">
        <v>75</v>
      </c>
      <c r="AY92" s="18" t="s">
        <v>221</v>
      </c>
      <c r="BE92" s="228">
        <f>IF(N92="základní",J92,0)</f>
        <v>0</v>
      </c>
      <c r="BF92" s="228">
        <f>IF(N92="snížená",J92,0)</f>
        <v>0</v>
      </c>
      <c r="BG92" s="228">
        <f>IF(N92="zákl. přenesená",J92,0)</f>
        <v>0</v>
      </c>
      <c r="BH92" s="228">
        <f>IF(N92="sníž. přenesená",J92,0)</f>
        <v>0</v>
      </c>
      <c r="BI92" s="228">
        <f>IF(N92="nulová",J92,0)</f>
        <v>0</v>
      </c>
      <c r="BJ92" s="18" t="s">
        <v>82</v>
      </c>
      <c r="BK92" s="228">
        <f>ROUND(I92*H92,2)</f>
        <v>0</v>
      </c>
      <c r="BL92" s="18" t="s">
        <v>228</v>
      </c>
      <c r="BM92" s="18" t="s">
        <v>84</v>
      </c>
    </row>
    <row r="93" spans="2:65" s="1" customFormat="1" ht="16.5" customHeight="1">
      <c r="B93" s="39"/>
      <c r="C93" s="217" t="s">
        <v>84</v>
      </c>
      <c r="D93" s="217" t="s">
        <v>223</v>
      </c>
      <c r="E93" s="218" t="s">
        <v>84</v>
      </c>
      <c r="F93" s="219" t="s">
        <v>2683</v>
      </c>
      <c r="G93" s="220" t="s">
        <v>1266</v>
      </c>
      <c r="H93" s="221">
        <v>1</v>
      </c>
      <c r="I93" s="222"/>
      <c r="J93" s="223">
        <f>ROUND(I93*H93,2)</f>
        <v>0</v>
      </c>
      <c r="K93" s="219" t="s">
        <v>365</v>
      </c>
      <c r="L93" s="44"/>
      <c r="M93" s="224" t="s">
        <v>21</v>
      </c>
      <c r="N93" s="225" t="s">
        <v>46</v>
      </c>
      <c r="O93" s="80"/>
      <c r="P93" s="226">
        <f>O93*H93</f>
        <v>0</v>
      </c>
      <c r="Q93" s="226">
        <v>0</v>
      </c>
      <c r="R93" s="226">
        <f>Q93*H93</f>
        <v>0</v>
      </c>
      <c r="S93" s="226">
        <v>0</v>
      </c>
      <c r="T93" s="227">
        <f>S93*H93</f>
        <v>0</v>
      </c>
      <c r="AR93" s="18" t="s">
        <v>228</v>
      </c>
      <c r="AT93" s="18" t="s">
        <v>223</v>
      </c>
      <c r="AU93" s="18" t="s">
        <v>75</v>
      </c>
      <c r="AY93" s="18" t="s">
        <v>221</v>
      </c>
      <c r="BE93" s="228">
        <f>IF(N93="základní",J93,0)</f>
        <v>0</v>
      </c>
      <c r="BF93" s="228">
        <f>IF(N93="snížená",J93,0)</f>
        <v>0</v>
      </c>
      <c r="BG93" s="228">
        <f>IF(N93="zákl. přenesená",J93,0)</f>
        <v>0</v>
      </c>
      <c r="BH93" s="228">
        <f>IF(N93="sníž. přenesená",J93,0)</f>
        <v>0</v>
      </c>
      <c r="BI93" s="228">
        <f>IF(N93="nulová",J93,0)</f>
        <v>0</v>
      </c>
      <c r="BJ93" s="18" t="s">
        <v>82</v>
      </c>
      <c r="BK93" s="228">
        <f>ROUND(I93*H93,2)</f>
        <v>0</v>
      </c>
      <c r="BL93" s="18" t="s">
        <v>228</v>
      </c>
      <c r="BM93" s="18" t="s">
        <v>228</v>
      </c>
    </row>
    <row r="94" spans="2:65" s="1" customFormat="1" ht="16.5" customHeight="1">
      <c r="B94" s="39"/>
      <c r="C94" s="217" t="s">
        <v>101</v>
      </c>
      <c r="D94" s="217" t="s">
        <v>223</v>
      </c>
      <c r="E94" s="218" t="s">
        <v>101</v>
      </c>
      <c r="F94" s="219" t="s">
        <v>2684</v>
      </c>
      <c r="G94" s="220" t="s">
        <v>1266</v>
      </c>
      <c r="H94" s="221">
        <v>1</v>
      </c>
      <c r="I94" s="222"/>
      <c r="J94" s="223">
        <f>ROUND(I94*H94,2)</f>
        <v>0</v>
      </c>
      <c r="K94" s="219" t="s">
        <v>365</v>
      </c>
      <c r="L94" s="44"/>
      <c r="M94" s="224" t="s">
        <v>21</v>
      </c>
      <c r="N94" s="225" t="s">
        <v>46</v>
      </c>
      <c r="O94" s="80"/>
      <c r="P94" s="226">
        <f>O94*H94</f>
        <v>0</v>
      </c>
      <c r="Q94" s="226">
        <v>0</v>
      </c>
      <c r="R94" s="226">
        <f>Q94*H94</f>
        <v>0</v>
      </c>
      <c r="S94" s="226">
        <v>0</v>
      </c>
      <c r="T94" s="227">
        <f>S94*H94</f>
        <v>0</v>
      </c>
      <c r="AR94" s="18" t="s">
        <v>228</v>
      </c>
      <c r="AT94" s="18" t="s">
        <v>223</v>
      </c>
      <c r="AU94" s="18" t="s">
        <v>75</v>
      </c>
      <c r="AY94" s="18" t="s">
        <v>221</v>
      </c>
      <c r="BE94" s="228">
        <f>IF(N94="základní",J94,0)</f>
        <v>0</v>
      </c>
      <c r="BF94" s="228">
        <f>IF(N94="snížená",J94,0)</f>
        <v>0</v>
      </c>
      <c r="BG94" s="228">
        <f>IF(N94="zákl. přenesená",J94,0)</f>
        <v>0</v>
      </c>
      <c r="BH94" s="228">
        <f>IF(N94="sníž. přenesená",J94,0)</f>
        <v>0</v>
      </c>
      <c r="BI94" s="228">
        <f>IF(N94="nulová",J94,0)</f>
        <v>0</v>
      </c>
      <c r="BJ94" s="18" t="s">
        <v>82</v>
      </c>
      <c r="BK94" s="228">
        <f>ROUND(I94*H94,2)</f>
        <v>0</v>
      </c>
      <c r="BL94" s="18" t="s">
        <v>228</v>
      </c>
      <c r="BM94" s="18" t="s">
        <v>271</v>
      </c>
    </row>
    <row r="95" spans="2:65" s="1" customFormat="1" ht="16.5" customHeight="1">
      <c r="B95" s="39"/>
      <c r="C95" s="217" t="s">
        <v>228</v>
      </c>
      <c r="D95" s="217" t="s">
        <v>223</v>
      </c>
      <c r="E95" s="218" t="s">
        <v>228</v>
      </c>
      <c r="F95" s="219" t="s">
        <v>2685</v>
      </c>
      <c r="G95" s="220" t="s">
        <v>1266</v>
      </c>
      <c r="H95" s="221">
        <v>1</v>
      </c>
      <c r="I95" s="222"/>
      <c r="J95" s="223">
        <f>ROUND(I95*H95,2)</f>
        <v>0</v>
      </c>
      <c r="K95" s="219" t="s">
        <v>365</v>
      </c>
      <c r="L95" s="44"/>
      <c r="M95" s="224" t="s">
        <v>21</v>
      </c>
      <c r="N95" s="225" t="s">
        <v>46</v>
      </c>
      <c r="O95" s="80"/>
      <c r="P95" s="226">
        <f>O95*H95</f>
        <v>0</v>
      </c>
      <c r="Q95" s="226">
        <v>0</v>
      </c>
      <c r="R95" s="226">
        <f>Q95*H95</f>
        <v>0</v>
      </c>
      <c r="S95" s="226">
        <v>0</v>
      </c>
      <c r="T95" s="227">
        <f>S95*H95</f>
        <v>0</v>
      </c>
      <c r="AR95" s="18" t="s">
        <v>228</v>
      </c>
      <c r="AT95" s="18" t="s">
        <v>223</v>
      </c>
      <c r="AU95" s="18" t="s">
        <v>75</v>
      </c>
      <c r="AY95" s="18" t="s">
        <v>221</v>
      </c>
      <c r="BE95" s="228">
        <f>IF(N95="základní",J95,0)</f>
        <v>0</v>
      </c>
      <c r="BF95" s="228">
        <f>IF(N95="snížená",J95,0)</f>
        <v>0</v>
      </c>
      <c r="BG95" s="228">
        <f>IF(N95="zákl. přenesená",J95,0)</f>
        <v>0</v>
      </c>
      <c r="BH95" s="228">
        <f>IF(N95="sníž. přenesená",J95,0)</f>
        <v>0</v>
      </c>
      <c r="BI95" s="228">
        <f>IF(N95="nulová",J95,0)</f>
        <v>0</v>
      </c>
      <c r="BJ95" s="18" t="s">
        <v>82</v>
      </c>
      <c r="BK95" s="228">
        <f>ROUND(I95*H95,2)</f>
        <v>0</v>
      </c>
      <c r="BL95" s="18" t="s">
        <v>228</v>
      </c>
      <c r="BM95" s="18" t="s">
        <v>282</v>
      </c>
    </row>
    <row r="96" spans="2:65" s="1" customFormat="1" ht="16.5" customHeight="1">
      <c r="B96" s="39"/>
      <c r="C96" s="217" t="s">
        <v>267</v>
      </c>
      <c r="D96" s="217" t="s">
        <v>223</v>
      </c>
      <c r="E96" s="218" t="s">
        <v>267</v>
      </c>
      <c r="F96" s="219" t="s">
        <v>2686</v>
      </c>
      <c r="G96" s="220" t="s">
        <v>1266</v>
      </c>
      <c r="H96" s="221">
        <v>1</v>
      </c>
      <c r="I96" s="222"/>
      <c r="J96" s="223">
        <f>ROUND(I96*H96,2)</f>
        <v>0</v>
      </c>
      <c r="K96" s="219" t="s">
        <v>365</v>
      </c>
      <c r="L96" s="44"/>
      <c r="M96" s="224" t="s">
        <v>21</v>
      </c>
      <c r="N96" s="225" t="s">
        <v>46</v>
      </c>
      <c r="O96" s="80"/>
      <c r="P96" s="226">
        <f>O96*H96</f>
        <v>0</v>
      </c>
      <c r="Q96" s="226">
        <v>0</v>
      </c>
      <c r="R96" s="226">
        <f>Q96*H96</f>
        <v>0</v>
      </c>
      <c r="S96" s="226">
        <v>0</v>
      </c>
      <c r="T96" s="227">
        <f>S96*H96</f>
        <v>0</v>
      </c>
      <c r="AR96" s="18" t="s">
        <v>228</v>
      </c>
      <c r="AT96" s="18" t="s">
        <v>223</v>
      </c>
      <c r="AU96" s="18" t="s">
        <v>75</v>
      </c>
      <c r="AY96" s="18" t="s">
        <v>221</v>
      </c>
      <c r="BE96" s="228">
        <f>IF(N96="základní",J96,0)</f>
        <v>0</v>
      </c>
      <c r="BF96" s="228">
        <f>IF(N96="snížená",J96,0)</f>
        <v>0</v>
      </c>
      <c r="BG96" s="228">
        <f>IF(N96="zákl. přenesená",J96,0)</f>
        <v>0</v>
      </c>
      <c r="BH96" s="228">
        <f>IF(N96="sníž. přenesená",J96,0)</f>
        <v>0</v>
      </c>
      <c r="BI96" s="228">
        <f>IF(N96="nulová",J96,0)</f>
        <v>0</v>
      </c>
      <c r="BJ96" s="18" t="s">
        <v>82</v>
      </c>
      <c r="BK96" s="228">
        <f>ROUND(I96*H96,2)</f>
        <v>0</v>
      </c>
      <c r="BL96" s="18" t="s">
        <v>228</v>
      </c>
      <c r="BM96" s="18" t="s">
        <v>292</v>
      </c>
    </row>
    <row r="97" spans="2:65" s="1" customFormat="1" ht="16.5" customHeight="1">
      <c r="B97" s="39"/>
      <c r="C97" s="217" t="s">
        <v>271</v>
      </c>
      <c r="D97" s="217" t="s">
        <v>223</v>
      </c>
      <c r="E97" s="218" t="s">
        <v>271</v>
      </c>
      <c r="F97" s="219" t="s">
        <v>2687</v>
      </c>
      <c r="G97" s="220" t="s">
        <v>1266</v>
      </c>
      <c r="H97" s="221">
        <v>2</v>
      </c>
      <c r="I97" s="222"/>
      <c r="J97" s="223">
        <f>ROUND(I97*H97,2)</f>
        <v>0</v>
      </c>
      <c r="K97" s="219" t="s">
        <v>365</v>
      </c>
      <c r="L97" s="44"/>
      <c r="M97" s="224" t="s">
        <v>21</v>
      </c>
      <c r="N97" s="225" t="s">
        <v>46</v>
      </c>
      <c r="O97" s="80"/>
      <c r="P97" s="226">
        <f>O97*H97</f>
        <v>0</v>
      </c>
      <c r="Q97" s="226">
        <v>0</v>
      </c>
      <c r="R97" s="226">
        <f>Q97*H97</f>
        <v>0</v>
      </c>
      <c r="S97" s="226">
        <v>0</v>
      </c>
      <c r="T97" s="227">
        <f>S97*H97</f>
        <v>0</v>
      </c>
      <c r="AR97" s="18" t="s">
        <v>228</v>
      </c>
      <c r="AT97" s="18" t="s">
        <v>223</v>
      </c>
      <c r="AU97" s="18" t="s">
        <v>75</v>
      </c>
      <c r="AY97" s="18" t="s">
        <v>221</v>
      </c>
      <c r="BE97" s="228">
        <f>IF(N97="základní",J97,0)</f>
        <v>0</v>
      </c>
      <c r="BF97" s="228">
        <f>IF(N97="snížená",J97,0)</f>
        <v>0</v>
      </c>
      <c r="BG97" s="228">
        <f>IF(N97="zákl. přenesená",J97,0)</f>
        <v>0</v>
      </c>
      <c r="BH97" s="228">
        <f>IF(N97="sníž. přenesená",J97,0)</f>
        <v>0</v>
      </c>
      <c r="BI97" s="228">
        <f>IF(N97="nulová",J97,0)</f>
        <v>0</v>
      </c>
      <c r="BJ97" s="18" t="s">
        <v>82</v>
      </c>
      <c r="BK97" s="228">
        <f>ROUND(I97*H97,2)</f>
        <v>0</v>
      </c>
      <c r="BL97" s="18" t="s">
        <v>228</v>
      </c>
      <c r="BM97" s="18" t="s">
        <v>305</v>
      </c>
    </row>
    <row r="98" spans="2:65" s="1" customFormat="1" ht="16.5" customHeight="1">
      <c r="B98" s="39"/>
      <c r="C98" s="217" t="s">
        <v>276</v>
      </c>
      <c r="D98" s="217" t="s">
        <v>223</v>
      </c>
      <c r="E98" s="218" t="s">
        <v>276</v>
      </c>
      <c r="F98" s="219" t="s">
        <v>2688</v>
      </c>
      <c r="G98" s="220" t="s">
        <v>1266</v>
      </c>
      <c r="H98" s="221">
        <v>2</v>
      </c>
      <c r="I98" s="222"/>
      <c r="J98" s="223">
        <f>ROUND(I98*H98,2)</f>
        <v>0</v>
      </c>
      <c r="K98" s="219" t="s">
        <v>365</v>
      </c>
      <c r="L98" s="44"/>
      <c r="M98" s="224" t="s">
        <v>21</v>
      </c>
      <c r="N98" s="225" t="s">
        <v>46</v>
      </c>
      <c r="O98" s="80"/>
      <c r="P98" s="226">
        <f>O98*H98</f>
        <v>0</v>
      </c>
      <c r="Q98" s="226">
        <v>0</v>
      </c>
      <c r="R98" s="226">
        <f>Q98*H98</f>
        <v>0</v>
      </c>
      <c r="S98" s="226">
        <v>0</v>
      </c>
      <c r="T98" s="227">
        <f>S98*H98</f>
        <v>0</v>
      </c>
      <c r="AR98" s="18" t="s">
        <v>228</v>
      </c>
      <c r="AT98" s="18" t="s">
        <v>223</v>
      </c>
      <c r="AU98" s="18" t="s">
        <v>75</v>
      </c>
      <c r="AY98" s="18" t="s">
        <v>221</v>
      </c>
      <c r="BE98" s="228">
        <f>IF(N98="základní",J98,0)</f>
        <v>0</v>
      </c>
      <c r="BF98" s="228">
        <f>IF(N98="snížená",J98,0)</f>
        <v>0</v>
      </c>
      <c r="BG98" s="228">
        <f>IF(N98="zákl. přenesená",J98,0)</f>
        <v>0</v>
      </c>
      <c r="BH98" s="228">
        <f>IF(N98="sníž. přenesená",J98,0)</f>
        <v>0</v>
      </c>
      <c r="BI98" s="228">
        <f>IF(N98="nulová",J98,0)</f>
        <v>0</v>
      </c>
      <c r="BJ98" s="18" t="s">
        <v>82</v>
      </c>
      <c r="BK98" s="228">
        <f>ROUND(I98*H98,2)</f>
        <v>0</v>
      </c>
      <c r="BL98" s="18" t="s">
        <v>228</v>
      </c>
      <c r="BM98" s="18" t="s">
        <v>333</v>
      </c>
    </row>
    <row r="99" spans="2:65" s="1" customFormat="1" ht="16.5" customHeight="1">
      <c r="B99" s="39"/>
      <c r="C99" s="217" t="s">
        <v>282</v>
      </c>
      <c r="D99" s="217" t="s">
        <v>223</v>
      </c>
      <c r="E99" s="218" t="s">
        <v>282</v>
      </c>
      <c r="F99" s="219" t="s">
        <v>2689</v>
      </c>
      <c r="G99" s="220" t="s">
        <v>1266</v>
      </c>
      <c r="H99" s="221">
        <v>2</v>
      </c>
      <c r="I99" s="222"/>
      <c r="J99" s="223">
        <f>ROUND(I99*H99,2)</f>
        <v>0</v>
      </c>
      <c r="K99" s="219" t="s">
        <v>365</v>
      </c>
      <c r="L99" s="44"/>
      <c r="M99" s="224" t="s">
        <v>21</v>
      </c>
      <c r="N99" s="225" t="s">
        <v>46</v>
      </c>
      <c r="O99" s="80"/>
      <c r="P99" s="226">
        <f>O99*H99</f>
        <v>0</v>
      </c>
      <c r="Q99" s="226">
        <v>0</v>
      </c>
      <c r="R99" s="226">
        <f>Q99*H99</f>
        <v>0</v>
      </c>
      <c r="S99" s="226">
        <v>0</v>
      </c>
      <c r="T99" s="227">
        <f>S99*H99</f>
        <v>0</v>
      </c>
      <c r="AR99" s="18" t="s">
        <v>228</v>
      </c>
      <c r="AT99" s="18" t="s">
        <v>223</v>
      </c>
      <c r="AU99" s="18" t="s">
        <v>75</v>
      </c>
      <c r="AY99" s="18" t="s">
        <v>221</v>
      </c>
      <c r="BE99" s="228">
        <f>IF(N99="základní",J99,0)</f>
        <v>0</v>
      </c>
      <c r="BF99" s="228">
        <f>IF(N99="snížená",J99,0)</f>
        <v>0</v>
      </c>
      <c r="BG99" s="228">
        <f>IF(N99="zákl. přenesená",J99,0)</f>
        <v>0</v>
      </c>
      <c r="BH99" s="228">
        <f>IF(N99="sníž. přenesená",J99,0)</f>
        <v>0</v>
      </c>
      <c r="BI99" s="228">
        <f>IF(N99="nulová",J99,0)</f>
        <v>0</v>
      </c>
      <c r="BJ99" s="18" t="s">
        <v>82</v>
      </c>
      <c r="BK99" s="228">
        <f>ROUND(I99*H99,2)</f>
        <v>0</v>
      </c>
      <c r="BL99" s="18" t="s">
        <v>228</v>
      </c>
      <c r="BM99" s="18" t="s">
        <v>350</v>
      </c>
    </row>
    <row r="100" spans="2:65" s="1" customFormat="1" ht="16.5" customHeight="1">
      <c r="B100" s="39"/>
      <c r="C100" s="217" t="s">
        <v>287</v>
      </c>
      <c r="D100" s="217" t="s">
        <v>223</v>
      </c>
      <c r="E100" s="218" t="s">
        <v>287</v>
      </c>
      <c r="F100" s="219" t="s">
        <v>2690</v>
      </c>
      <c r="G100" s="220" t="s">
        <v>1266</v>
      </c>
      <c r="H100" s="221">
        <v>3</v>
      </c>
      <c r="I100" s="222"/>
      <c r="J100" s="223">
        <f>ROUND(I100*H100,2)</f>
        <v>0</v>
      </c>
      <c r="K100" s="219" t="s">
        <v>365</v>
      </c>
      <c r="L100" s="44"/>
      <c r="M100" s="224" t="s">
        <v>21</v>
      </c>
      <c r="N100" s="225" t="s">
        <v>46</v>
      </c>
      <c r="O100" s="80"/>
      <c r="P100" s="226">
        <f>O100*H100</f>
        <v>0</v>
      </c>
      <c r="Q100" s="226">
        <v>0</v>
      </c>
      <c r="R100" s="226">
        <f>Q100*H100</f>
        <v>0</v>
      </c>
      <c r="S100" s="226">
        <v>0</v>
      </c>
      <c r="T100" s="227">
        <f>S100*H100</f>
        <v>0</v>
      </c>
      <c r="AR100" s="18" t="s">
        <v>228</v>
      </c>
      <c r="AT100" s="18" t="s">
        <v>223</v>
      </c>
      <c r="AU100" s="18" t="s">
        <v>75</v>
      </c>
      <c r="AY100" s="18" t="s">
        <v>221</v>
      </c>
      <c r="BE100" s="228">
        <f>IF(N100="základní",J100,0)</f>
        <v>0</v>
      </c>
      <c r="BF100" s="228">
        <f>IF(N100="snížená",J100,0)</f>
        <v>0</v>
      </c>
      <c r="BG100" s="228">
        <f>IF(N100="zákl. přenesená",J100,0)</f>
        <v>0</v>
      </c>
      <c r="BH100" s="228">
        <f>IF(N100="sníž. přenesená",J100,0)</f>
        <v>0</v>
      </c>
      <c r="BI100" s="228">
        <f>IF(N100="nulová",J100,0)</f>
        <v>0</v>
      </c>
      <c r="BJ100" s="18" t="s">
        <v>82</v>
      </c>
      <c r="BK100" s="228">
        <f>ROUND(I100*H100,2)</f>
        <v>0</v>
      </c>
      <c r="BL100" s="18" t="s">
        <v>228</v>
      </c>
      <c r="BM100" s="18" t="s">
        <v>362</v>
      </c>
    </row>
    <row r="101" spans="2:65" s="1" customFormat="1" ht="16.5" customHeight="1">
      <c r="B101" s="39"/>
      <c r="C101" s="217" t="s">
        <v>292</v>
      </c>
      <c r="D101" s="217" t="s">
        <v>223</v>
      </c>
      <c r="E101" s="218" t="s">
        <v>292</v>
      </c>
      <c r="F101" s="219" t="s">
        <v>2691</v>
      </c>
      <c r="G101" s="220" t="s">
        <v>1266</v>
      </c>
      <c r="H101" s="221">
        <v>1</v>
      </c>
      <c r="I101" s="222"/>
      <c r="J101" s="223">
        <f>ROUND(I101*H101,2)</f>
        <v>0</v>
      </c>
      <c r="K101" s="219" t="s">
        <v>365</v>
      </c>
      <c r="L101" s="44"/>
      <c r="M101" s="224" t="s">
        <v>21</v>
      </c>
      <c r="N101" s="225" t="s">
        <v>46</v>
      </c>
      <c r="O101" s="80"/>
      <c r="P101" s="226">
        <f>O101*H101</f>
        <v>0</v>
      </c>
      <c r="Q101" s="226">
        <v>0</v>
      </c>
      <c r="R101" s="226">
        <f>Q101*H101</f>
        <v>0</v>
      </c>
      <c r="S101" s="226">
        <v>0</v>
      </c>
      <c r="T101" s="227">
        <f>S101*H101</f>
        <v>0</v>
      </c>
      <c r="AR101" s="18" t="s">
        <v>228</v>
      </c>
      <c r="AT101" s="18" t="s">
        <v>223</v>
      </c>
      <c r="AU101" s="18" t="s">
        <v>75</v>
      </c>
      <c r="AY101" s="18" t="s">
        <v>221</v>
      </c>
      <c r="BE101" s="228">
        <f>IF(N101="základní",J101,0)</f>
        <v>0</v>
      </c>
      <c r="BF101" s="228">
        <f>IF(N101="snížená",J101,0)</f>
        <v>0</v>
      </c>
      <c r="BG101" s="228">
        <f>IF(N101="zákl. přenesená",J101,0)</f>
        <v>0</v>
      </c>
      <c r="BH101" s="228">
        <f>IF(N101="sníž. přenesená",J101,0)</f>
        <v>0</v>
      </c>
      <c r="BI101" s="228">
        <f>IF(N101="nulová",J101,0)</f>
        <v>0</v>
      </c>
      <c r="BJ101" s="18" t="s">
        <v>82</v>
      </c>
      <c r="BK101" s="228">
        <f>ROUND(I101*H101,2)</f>
        <v>0</v>
      </c>
      <c r="BL101" s="18" t="s">
        <v>228</v>
      </c>
      <c r="BM101" s="18" t="s">
        <v>383</v>
      </c>
    </row>
    <row r="102" spans="2:65" s="1" customFormat="1" ht="16.5" customHeight="1">
      <c r="B102" s="39"/>
      <c r="C102" s="217" t="s">
        <v>299</v>
      </c>
      <c r="D102" s="217" t="s">
        <v>223</v>
      </c>
      <c r="E102" s="218" t="s">
        <v>299</v>
      </c>
      <c r="F102" s="219" t="s">
        <v>2692</v>
      </c>
      <c r="G102" s="220" t="s">
        <v>1266</v>
      </c>
      <c r="H102" s="221">
        <v>1</v>
      </c>
      <c r="I102" s="222"/>
      <c r="J102" s="223">
        <f>ROUND(I102*H102,2)</f>
        <v>0</v>
      </c>
      <c r="K102" s="219" t="s">
        <v>365</v>
      </c>
      <c r="L102" s="44"/>
      <c r="M102" s="224" t="s">
        <v>21</v>
      </c>
      <c r="N102" s="225" t="s">
        <v>46</v>
      </c>
      <c r="O102" s="80"/>
      <c r="P102" s="226">
        <f>O102*H102</f>
        <v>0</v>
      </c>
      <c r="Q102" s="226">
        <v>0</v>
      </c>
      <c r="R102" s="226">
        <f>Q102*H102</f>
        <v>0</v>
      </c>
      <c r="S102" s="226">
        <v>0</v>
      </c>
      <c r="T102" s="227">
        <f>S102*H102</f>
        <v>0</v>
      </c>
      <c r="AR102" s="18" t="s">
        <v>228</v>
      </c>
      <c r="AT102" s="18" t="s">
        <v>223</v>
      </c>
      <c r="AU102" s="18" t="s">
        <v>75</v>
      </c>
      <c r="AY102" s="18" t="s">
        <v>221</v>
      </c>
      <c r="BE102" s="228">
        <f>IF(N102="základní",J102,0)</f>
        <v>0</v>
      </c>
      <c r="BF102" s="228">
        <f>IF(N102="snížená",J102,0)</f>
        <v>0</v>
      </c>
      <c r="BG102" s="228">
        <f>IF(N102="zákl. přenesená",J102,0)</f>
        <v>0</v>
      </c>
      <c r="BH102" s="228">
        <f>IF(N102="sníž. přenesená",J102,0)</f>
        <v>0</v>
      </c>
      <c r="BI102" s="228">
        <f>IF(N102="nulová",J102,0)</f>
        <v>0</v>
      </c>
      <c r="BJ102" s="18" t="s">
        <v>82</v>
      </c>
      <c r="BK102" s="228">
        <f>ROUND(I102*H102,2)</f>
        <v>0</v>
      </c>
      <c r="BL102" s="18" t="s">
        <v>228</v>
      </c>
      <c r="BM102" s="18" t="s">
        <v>399</v>
      </c>
    </row>
    <row r="103" spans="2:65" s="1" customFormat="1" ht="16.5" customHeight="1">
      <c r="B103" s="39"/>
      <c r="C103" s="217" t="s">
        <v>305</v>
      </c>
      <c r="D103" s="217" t="s">
        <v>223</v>
      </c>
      <c r="E103" s="218" t="s">
        <v>305</v>
      </c>
      <c r="F103" s="219" t="s">
        <v>2693</v>
      </c>
      <c r="G103" s="220" t="s">
        <v>730</v>
      </c>
      <c r="H103" s="221">
        <v>148</v>
      </c>
      <c r="I103" s="222"/>
      <c r="J103" s="223">
        <f>ROUND(I103*H103,2)</f>
        <v>0</v>
      </c>
      <c r="K103" s="219" t="s">
        <v>365</v>
      </c>
      <c r="L103" s="44"/>
      <c r="M103" s="224" t="s">
        <v>21</v>
      </c>
      <c r="N103" s="225" t="s">
        <v>46</v>
      </c>
      <c r="O103" s="80"/>
      <c r="P103" s="226">
        <f>O103*H103</f>
        <v>0</v>
      </c>
      <c r="Q103" s="226">
        <v>0</v>
      </c>
      <c r="R103" s="226">
        <f>Q103*H103</f>
        <v>0</v>
      </c>
      <c r="S103" s="226">
        <v>0</v>
      </c>
      <c r="T103" s="227">
        <f>S103*H103</f>
        <v>0</v>
      </c>
      <c r="AR103" s="18" t="s">
        <v>228</v>
      </c>
      <c r="AT103" s="18" t="s">
        <v>223</v>
      </c>
      <c r="AU103" s="18" t="s">
        <v>75</v>
      </c>
      <c r="AY103" s="18" t="s">
        <v>221</v>
      </c>
      <c r="BE103" s="228">
        <f>IF(N103="základní",J103,0)</f>
        <v>0</v>
      </c>
      <c r="BF103" s="228">
        <f>IF(N103="snížená",J103,0)</f>
        <v>0</v>
      </c>
      <c r="BG103" s="228">
        <f>IF(N103="zákl. přenesená",J103,0)</f>
        <v>0</v>
      </c>
      <c r="BH103" s="228">
        <f>IF(N103="sníž. přenesená",J103,0)</f>
        <v>0</v>
      </c>
      <c r="BI103" s="228">
        <f>IF(N103="nulová",J103,0)</f>
        <v>0</v>
      </c>
      <c r="BJ103" s="18" t="s">
        <v>82</v>
      </c>
      <c r="BK103" s="228">
        <f>ROUND(I103*H103,2)</f>
        <v>0</v>
      </c>
      <c r="BL103" s="18" t="s">
        <v>228</v>
      </c>
      <c r="BM103" s="18" t="s">
        <v>418</v>
      </c>
    </row>
    <row r="104" spans="2:65" s="1" customFormat="1" ht="16.5" customHeight="1">
      <c r="B104" s="39"/>
      <c r="C104" s="217" t="s">
        <v>326</v>
      </c>
      <c r="D104" s="217" t="s">
        <v>223</v>
      </c>
      <c r="E104" s="218" t="s">
        <v>326</v>
      </c>
      <c r="F104" s="219" t="s">
        <v>2694</v>
      </c>
      <c r="G104" s="220" t="s">
        <v>1266</v>
      </c>
      <c r="H104" s="221">
        <v>2</v>
      </c>
      <c r="I104" s="222"/>
      <c r="J104" s="223">
        <f>ROUND(I104*H104,2)</f>
        <v>0</v>
      </c>
      <c r="K104" s="219" t="s">
        <v>365</v>
      </c>
      <c r="L104" s="44"/>
      <c r="M104" s="224" t="s">
        <v>21</v>
      </c>
      <c r="N104" s="225" t="s">
        <v>46</v>
      </c>
      <c r="O104" s="80"/>
      <c r="P104" s="226">
        <f>O104*H104</f>
        <v>0</v>
      </c>
      <c r="Q104" s="226">
        <v>0</v>
      </c>
      <c r="R104" s="226">
        <f>Q104*H104</f>
        <v>0</v>
      </c>
      <c r="S104" s="226">
        <v>0</v>
      </c>
      <c r="T104" s="227">
        <f>S104*H104</f>
        <v>0</v>
      </c>
      <c r="AR104" s="18" t="s">
        <v>228</v>
      </c>
      <c r="AT104" s="18" t="s">
        <v>223</v>
      </c>
      <c r="AU104" s="18" t="s">
        <v>75</v>
      </c>
      <c r="AY104" s="18" t="s">
        <v>221</v>
      </c>
      <c r="BE104" s="228">
        <f>IF(N104="základní",J104,0)</f>
        <v>0</v>
      </c>
      <c r="BF104" s="228">
        <f>IF(N104="snížená",J104,0)</f>
        <v>0</v>
      </c>
      <c r="BG104" s="228">
        <f>IF(N104="zákl. přenesená",J104,0)</f>
        <v>0</v>
      </c>
      <c r="BH104" s="228">
        <f>IF(N104="sníž. přenesená",J104,0)</f>
        <v>0</v>
      </c>
      <c r="BI104" s="228">
        <f>IF(N104="nulová",J104,0)</f>
        <v>0</v>
      </c>
      <c r="BJ104" s="18" t="s">
        <v>82</v>
      </c>
      <c r="BK104" s="228">
        <f>ROUND(I104*H104,2)</f>
        <v>0</v>
      </c>
      <c r="BL104" s="18" t="s">
        <v>228</v>
      </c>
      <c r="BM104" s="18" t="s">
        <v>430</v>
      </c>
    </row>
    <row r="105" spans="2:65" s="1" customFormat="1" ht="16.5" customHeight="1">
      <c r="B105" s="39"/>
      <c r="C105" s="217" t="s">
        <v>333</v>
      </c>
      <c r="D105" s="217" t="s">
        <v>223</v>
      </c>
      <c r="E105" s="218" t="s">
        <v>333</v>
      </c>
      <c r="F105" s="219" t="s">
        <v>2695</v>
      </c>
      <c r="G105" s="220" t="s">
        <v>1266</v>
      </c>
      <c r="H105" s="221">
        <v>2</v>
      </c>
      <c r="I105" s="222"/>
      <c r="J105" s="223">
        <f>ROUND(I105*H105,2)</f>
        <v>0</v>
      </c>
      <c r="K105" s="219" t="s">
        <v>365</v>
      </c>
      <c r="L105" s="44"/>
      <c r="M105" s="224" t="s">
        <v>21</v>
      </c>
      <c r="N105" s="225" t="s">
        <v>46</v>
      </c>
      <c r="O105" s="80"/>
      <c r="P105" s="226">
        <f>O105*H105</f>
        <v>0</v>
      </c>
      <c r="Q105" s="226">
        <v>0</v>
      </c>
      <c r="R105" s="226">
        <f>Q105*H105</f>
        <v>0</v>
      </c>
      <c r="S105" s="226">
        <v>0</v>
      </c>
      <c r="T105" s="227">
        <f>S105*H105</f>
        <v>0</v>
      </c>
      <c r="AR105" s="18" t="s">
        <v>228</v>
      </c>
      <c r="AT105" s="18" t="s">
        <v>223</v>
      </c>
      <c r="AU105" s="18" t="s">
        <v>75</v>
      </c>
      <c r="AY105" s="18" t="s">
        <v>221</v>
      </c>
      <c r="BE105" s="228">
        <f>IF(N105="základní",J105,0)</f>
        <v>0</v>
      </c>
      <c r="BF105" s="228">
        <f>IF(N105="snížená",J105,0)</f>
        <v>0</v>
      </c>
      <c r="BG105" s="228">
        <f>IF(N105="zákl. přenesená",J105,0)</f>
        <v>0</v>
      </c>
      <c r="BH105" s="228">
        <f>IF(N105="sníž. přenesená",J105,0)</f>
        <v>0</v>
      </c>
      <c r="BI105" s="228">
        <f>IF(N105="nulová",J105,0)</f>
        <v>0</v>
      </c>
      <c r="BJ105" s="18" t="s">
        <v>82</v>
      </c>
      <c r="BK105" s="228">
        <f>ROUND(I105*H105,2)</f>
        <v>0</v>
      </c>
      <c r="BL105" s="18" t="s">
        <v>228</v>
      </c>
      <c r="BM105" s="18" t="s">
        <v>440</v>
      </c>
    </row>
    <row r="106" spans="2:65" s="1" customFormat="1" ht="16.5" customHeight="1">
      <c r="B106" s="39"/>
      <c r="C106" s="217" t="s">
        <v>8</v>
      </c>
      <c r="D106" s="217" t="s">
        <v>223</v>
      </c>
      <c r="E106" s="218" t="s">
        <v>8</v>
      </c>
      <c r="F106" s="219" t="s">
        <v>2696</v>
      </c>
      <c r="G106" s="220" t="s">
        <v>1266</v>
      </c>
      <c r="H106" s="221">
        <v>1</v>
      </c>
      <c r="I106" s="222"/>
      <c r="J106" s="223">
        <f>ROUND(I106*H106,2)</f>
        <v>0</v>
      </c>
      <c r="K106" s="219" t="s">
        <v>365</v>
      </c>
      <c r="L106" s="44"/>
      <c r="M106" s="224" t="s">
        <v>21</v>
      </c>
      <c r="N106" s="225" t="s">
        <v>46</v>
      </c>
      <c r="O106" s="80"/>
      <c r="P106" s="226">
        <f>O106*H106</f>
        <v>0</v>
      </c>
      <c r="Q106" s="226">
        <v>0</v>
      </c>
      <c r="R106" s="226">
        <f>Q106*H106</f>
        <v>0</v>
      </c>
      <c r="S106" s="226">
        <v>0</v>
      </c>
      <c r="T106" s="227">
        <f>S106*H106</f>
        <v>0</v>
      </c>
      <c r="AR106" s="18" t="s">
        <v>228</v>
      </c>
      <c r="AT106" s="18" t="s">
        <v>223</v>
      </c>
      <c r="AU106" s="18" t="s">
        <v>75</v>
      </c>
      <c r="AY106" s="18" t="s">
        <v>221</v>
      </c>
      <c r="BE106" s="228">
        <f>IF(N106="základní",J106,0)</f>
        <v>0</v>
      </c>
      <c r="BF106" s="228">
        <f>IF(N106="snížená",J106,0)</f>
        <v>0</v>
      </c>
      <c r="BG106" s="228">
        <f>IF(N106="zákl. přenesená",J106,0)</f>
        <v>0</v>
      </c>
      <c r="BH106" s="228">
        <f>IF(N106="sníž. přenesená",J106,0)</f>
        <v>0</v>
      </c>
      <c r="BI106" s="228">
        <f>IF(N106="nulová",J106,0)</f>
        <v>0</v>
      </c>
      <c r="BJ106" s="18" t="s">
        <v>82</v>
      </c>
      <c r="BK106" s="228">
        <f>ROUND(I106*H106,2)</f>
        <v>0</v>
      </c>
      <c r="BL106" s="18" t="s">
        <v>228</v>
      </c>
      <c r="BM106" s="18" t="s">
        <v>450</v>
      </c>
    </row>
    <row r="107" spans="2:65" s="1" customFormat="1" ht="16.5" customHeight="1">
      <c r="B107" s="39"/>
      <c r="C107" s="217" t="s">
        <v>350</v>
      </c>
      <c r="D107" s="217" t="s">
        <v>223</v>
      </c>
      <c r="E107" s="218" t="s">
        <v>350</v>
      </c>
      <c r="F107" s="219" t="s">
        <v>2697</v>
      </c>
      <c r="G107" s="220" t="s">
        <v>1266</v>
      </c>
      <c r="H107" s="221">
        <v>4</v>
      </c>
      <c r="I107" s="222"/>
      <c r="J107" s="223">
        <f>ROUND(I107*H107,2)</f>
        <v>0</v>
      </c>
      <c r="K107" s="219" t="s">
        <v>365</v>
      </c>
      <c r="L107" s="44"/>
      <c r="M107" s="224" t="s">
        <v>21</v>
      </c>
      <c r="N107" s="225" t="s">
        <v>46</v>
      </c>
      <c r="O107" s="80"/>
      <c r="P107" s="226">
        <f>O107*H107</f>
        <v>0</v>
      </c>
      <c r="Q107" s="226">
        <v>0</v>
      </c>
      <c r="R107" s="226">
        <f>Q107*H107</f>
        <v>0</v>
      </c>
      <c r="S107" s="226">
        <v>0</v>
      </c>
      <c r="T107" s="227">
        <f>S107*H107</f>
        <v>0</v>
      </c>
      <c r="AR107" s="18" t="s">
        <v>228</v>
      </c>
      <c r="AT107" s="18" t="s">
        <v>223</v>
      </c>
      <c r="AU107" s="18" t="s">
        <v>75</v>
      </c>
      <c r="AY107" s="18" t="s">
        <v>221</v>
      </c>
      <c r="BE107" s="228">
        <f>IF(N107="základní",J107,0)</f>
        <v>0</v>
      </c>
      <c r="BF107" s="228">
        <f>IF(N107="snížená",J107,0)</f>
        <v>0</v>
      </c>
      <c r="BG107" s="228">
        <f>IF(N107="zákl. přenesená",J107,0)</f>
        <v>0</v>
      </c>
      <c r="BH107" s="228">
        <f>IF(N107="sníž. přenesená",J107,0)</f>
        <v>0</v>
      </c>
      <c r="BI107" s="228">
        <f>IF(N107="nulová",J107,0)</f>
        <v>0</v>
      </c>
      <c r="BJ107" s="18" t="s">
        <v>82</v>
      </c>
      <c r="BK107" s="228">
        <f>ROUND(I107*H107,2)</f>
        <v>0</v>
      </c>
      <c r="BL107" s="18" t="s">
        <v>228</v>
      </c>
      <c r="BM107" s="18" t="s">
        <v>460</v>
      </c>
    </row>
    <row r="108" spans="2:65" s="1" customFormat="1" ht="16.5" customHeight="1">
      <c r="B108" s="39"/>
      <c r="C108" s="217" t="s">
        <v>355</v>
      </c>
      <c r="D108" s="217" t="s">
        <v>223</v>
      </c>
      <c r="E108" s="218" t="s">
        <v>355</v>
      </c>
      <c r="F108" s="219" t="s">
        <v>2698</v>
      </c>
      <c r="G108" s="220" t="s">
        <v>1266</v>
      </c>
      <c r="H108" s="221">
        <v>16</v>
      </c>
      <c r="I108" s="222"/>
      <c r="J108" s="223">
        <f>ROUND(I108*H108,2)</f>
        <v>0</v>
      </c>
      <c r="K108" s="219" t="s">
        <v>365</v>
      </c>
      <c r="L108" s="44"/>
      <c r="M108" s="224" t="s">
        <v>21</v>
      </c>
      <c r="N108" s="225" t="s">
        <v>46</v>
      </c>
      <c r="O108" s="80"/>
      <c r="P108" s="226">
        <f>O108*H108</f>
        <v>0</v>
      </c>
      <c r="Q108" s="226">
        <v>0</v>
      </c>
      <c r="R108" s="226">
        <f>Q108*H108</f>
        <v>0</v>
      </c>
      <c r="S108" s="226">
        <v>0</v>
      </c>
      <c r="T108" s="227">
        <f>S108*H108</f>
        <v>0</v>
      </c>
      <c r="AR108" s="18" t="s">
        <v>228</v>
      </c>
      <c r="AT108" s="18" t="s">
        <v>223</v>
      </c>
      <c r="AU108" s="18" t="s">
        <v>75</v>
      </c>
      <c r="AY108" s="18" t="s">
        <v>221</v>
      </c>
      <c r="BE108" s="228">
        <f>IF(N108="základní",J108,0)</f>
        <v>0</v>
      </c>
      <c r="BF108" s="228">
        <f>IF(N108="snížená",J108,0)</f>
        <v>0</v>
      </c>
      <c r="BG108" s="228">
        <f>IF(N108="zákl. přenesená",J108,0)</f>
        <v>0</v>
      </c>
      <c r="BH108" s="228">
        <f>IF(N108="sníž. přenesená",J108,0)</f>
        <v>0</v>
      </c>
      <c r="BI108" s="228">
        <f>IF(N108="nulová",J108,0)</f>
        <v>0</v>
      </c>
      <c r="BJ108" s="18" t="s">
        <v>82</v>
      </c>
      <c r="BK108" s="228">
        <f>ROUND(I108*H108,2)</f>
        <v>0</v>
      </c>
      <c r="BL108" s="18" t="s">
        <v>228</v>
      </c>
      <c r="BM108" s="18" t="s">
        <v>475</v>
      </c>
    </row>
    <row r="109" spans="2:65" s="1" customFormat="1" ht="16.5" customHeight="1">
      <c r="B109" s="39"/>
      <c r="C109" s="217" t="s">
        <v>362</v>
      </c>
      <c r="D109" s="217" t="s">
        <v>223</v>
      </c>
      <c r="E109" s="218" t="s">
        <v>362</v>
      </c>
      <c r="F109" s="219" t="s">
        <v>2699</v>
      </c>
      <c r="G109" s="220" t="s">
        <v>1266</v>
      </c>
      <c r="H109" s="221">
        <v>32</v>
      </c>
      <c r="I109" s="222"/>
      <c r="J109" s="223">
        <f>ROUND(I109*H109,2)</f>
        <v>0</v>
      </c>
      <c r="K109" s="219" t="s">
        <v>365</v>
      </c>
      <c r="L109" s="44"/>
      <c r="M109" s="224" t="s">
        <v>21</v>
      </c>
      <c r="N109" s="225" t="s">
        <v>46</v>
      </c>
      <c r="O109" s="80"/>
      <c r="P109" s="226">
        <f>O109*H109</f>
        <v>0</v>
      </c>
      <c r="Q109" s="226">
        <v>0</v>
      </c>
      <c r="R109" s="226">
        <f>Q109*H109</f>
        <v>0</v>
      </c>
      <c r="S109" s="226">
        <v>0</v>
      </c>
      <c r="T109" s="227">
        <f>S109*H109</f>
        <v>0</v>
      </c>
      <c r="AR109" s="18" t="s">
        <v>228</v>
      </c>
      <c r="AT109" s="18" t="s">
        <v>223</v>
      </c>
      <c r="AU109" s="18" t="s">
        <v>75</v>
      </c>
      <c r="AY109" s="18" t="s">
        <v>221</v>
      </c>
      <c r="BE109" s="228">
        <f>IF(N109="základní",J109,0)</f>
        <v>0</v>
      </c>
      <c r="BF109" s="228">
        <f>IF(N109="snížená",J109,0)</f>
        <v>0</v>
      </c>
      <c r="BG109" s="228">
        <f>IF(N109="zákl. přenesená",J109,0)</f>
        <v>0</v>
      </c>
      <c r="BH109" s="228">
        <f>IF(N109="sníž. přenesená",J109,0)</f>
        <v>0</v>
      </c>
      <c r="BI109" s="228">
        <f>IF(N109="nulová",J109,0)</f>
        <v>0</v>
      </c>
      <c r="BJ109" s="18" t="s">
        <v>82</v>
      </c>
      <c r="BK109" s="228">
        <f>ROUND(I109*H109,2)</f>
        <v>0</v>
      </c>
      <c r="BL109" s="18" t="s">
        <v>228</v>
      </c>
      <c r="BM109" s="18" t="s">
        <v>487</v>
      </c>
    </row>
    <row r="110" spans="2:65" s="1" customFormat="1" ht="16.5" customHeight="1">
      <c r="B110" s="39"/>
      <c r="C110" s="217" t="s">
        <v>375</v>
      </c>
      <c r="D110" s="217" t="s">
        <v>223</v>
      </c>
      <c r="E110" s="218" t="s">
        <v>375</v>
      </c>
      <c r="F110" s="219" t="s">
        <v>2700</v>
      </c>
      <c r="G110" s="220" t="s">
        <v>1266</v>
      </c>
      <c r="H110" s="221">
        <v>32</v>
      </c>
      <c r="I110" s="222"/>
      <c r="J110" s="223">
        <f>ROUND(I110*H110,2)</f>
        <v>0</v>
      </c>
      <c r="K110" s="219" t="s">
        <v>365</v>
      </c>
      <c r="L110" s="44"/>
      <c r="M110" s="224" t="s">
        <v>21</v>
      </c>
      <c r="N110" s="225" t="s">
        <v>46</v>
      </c>
      <c r="O110" s="80"/>
      <c r="P110" s="226">
        <f>O110*H110</f>
        <v>0</v>
      </c>
      <c r="Q110" s="226">
        <v>0</v>
      </c>
      <c r="R110" s="226">
        <f>Q110*H110</f>
        <v>0</v>
      </c>
      <c r="S110" s="226">
        <v>0</v>
      </c>
      <c r="T110" s="227">
        <f>S110*H110</f>
        <v>0</v>
      </c>
      <c r="AR110" s="18" t="s">
        <v>228</v>
      </c>
      <c r="AT110" s="18" t="s">
        <v>223</v>
      </c>
      <c r="AU110" s="18" t="s">
        <v>75</v>
      </c>
      <c r="AY110" s="18" t="s">
        <v>221</v>
      </c>
      <c r="BE110" s="228">
        <f>IF(N110="základní",J110,0)</f>
        <v>0</v>
      </c>
      <c r="BF110" s="228">
        <f>IF(N110="snížená",J110,0)</f>
        <v>0</v>
      </c>
      <c r="BG110" s="228">
        <f>IF(N110="zákl. přenesená",J110,0)</f>
        <v>0</v>
      </c>
      <c r="BH110" s="228">
        <f>IF(N110="sníž. přenesená",J110,0)</f>
        <v>0</v>
      </c>
      <c r="BI110" s="228">
        <f>IF(N110="nulová",J110,0)</f>
        <v>0</v>
      </c>
      <c r="BJ110" s="18" t="s">
        <v>82</v>
      </c>
      <c r="BK110" s="228">
        <f>ROUND(I110*H110,2)</f>
        <v>0</v>
      </c>
      <c r="BL110" s="18" t="s">
        <v>228</v>
      </c>
      <c r="BM110" s="18" t="s">
        <v>496</v>
      </c>
    </row>
    <row r="111" spans="2:65" s="1" customFormat="1" ht="16.5" customHeight="1">
      <c r="B111" s="39"/>
      <c r="C111" s="217" t="s">
        <v>383</v>
      </c>
      <c r="D111" s="217" t="s">
        <v>223</v>
      </c>
      <c r="E111" s="218" t="s">
        <v>383</v>
      </c>
      <c r="F111" s="219" t="s">
        <v>2701</v>
      </c>
      <c r="G111" s="220" t="s">
        <v>730</v>
      </c>
      <c r="H111" s="221">
        <v>7196</v>
      </c>
      <c r="I111" s="222"/>
      <c r="J111" s="223">
        <f>ROUND(I111*H111,2)</f>
        <v>0</v>
      </c>
      <c r="K111" s="219" t="s">
        <v>365</v>
      </c>
      <c r="L111" s="44"/>
      <c r="M111" s="224" t="s">
        <v>21</v>
      </c>
      <c r="N111" s="225" t="s">
        <v>46</v>
      </c>
      <c r="O111" s="80"/>
      <c r="P111" s="226">
        <f>O111*H111</f>
        <v>0</v>
      </c>
      <c r="Q111" s="226">
        <v>0</v>
      </c>
      <c r="R111" s="226">
        <f>Q111*H111</f>
        <v>0</v>
      </c>
      <c r="S111" s="226">
        <v>0</v>
      </c>
      <c r="T111" s="227">
        <f>S111*H111</f>
        <v>0</v>
      </c>
      <c r="AR111" s="18" t="s">
        <v>228</v>
      </c>
      <c r="AT111" s="18" t="s">
        <v>223</v>
      </c>
      <c r="AU111" s="18" t="s">
        <v>75</v>
      </c>
      <c r="AY111" s="18" t="s">
        <v>221</v>
      </c>
      <c r="BE111" s="228">
        <f>IF(N111="základní",J111,0)</f>
        <v>0</v>
      </c>
      <c r="BF111" s="228">
        <f>IF(N111="snížená",J111,0)</f>
        <v>0</v>
      </c>
      <c r="BG111" s="228">
        <f>IF(N111="zákl. přenesená",J111,0)</f>
        <v>0</v>
      </c>
      <c r="BH111" s="228">
        <f>IF(N111="sníž. přenesená",J111,0)</f>
        <v>0</v>
      </c>
      <c r="BI111" s="228">
        <f>IF(N111="nulová",J111,0)</f>
        <v>0</v>
      </c>
      <c r="BJ111" s="18" t="s">
        <v>82</v>
      </c>
      <c r="BK111" s="228">
        <f>ROUND(I111*H111,2)</f>
        <v>0</v>
      </c>
      <c r="BL111" s="18" t="s">
        <v>228</v>
      </c>
      <c r="BM111" s="18" t="s">
        <v>511</v>
      </c>
    </row>
    <row r="112" spans="2:65" s="1" customFormat="1" ht="16.5" customHeight="1">
      <c r="B112" s="39"/>
      <c r="C112" s="217" t="s">
        <v>7</v>
      </c>
      <c r="D112" s="217" t="s">
        <v>223</v>
      </c>
      <c r="E112" s="218" t="s">
        <v>7</v>
      </c>
      <c r="F112" s="219" t="s">
        <v>2702</v>
      </c>
      <c r="G112" s="220" t="s">
        <v>1266</v>
      </c>
      <c r="H112" s="221">
        <v>27</v>
      </c>
      <c r="I112" s="222"/>
      <c r="J112" s="223">
        <f>ROUND(I112*H112,2)</f>
        <v>0</v>
      </c>
      <c r="K112" s="219" t="s">
        <v>365</v>
      </c>
      <c r="L112" s="44"/>
      <c r="M112" s="224" t="s">
        <v>21</v>
      </c>
      <c r="N112" s="225" t="s">
        <v>46</v>
      </c>
      <c r="O112" s="80"/>
      <c r="P112" s="226">
        <f>O112*H112</f>
        <v>0</v>
      </c>
      <c r="Q112" s="226">
        <v>0</v>
      </c>
      <c r="R112" s="226">
        <f>Q112*H112</f>
        <v>0</v>
      </c>
      <c r="S112" s="226">
        <v>0</v>
      </c>
      <c r="T112" s="227">
        <f>S112*H112</f>
        <v>0</v>
      </c>
      <c r="AR112" s="18" t="s">
        <v>228</v>
      </c>
      <c r="AT112" s="18" t="s">
        <v>223</v>
      </c>
      <c r="AU112" s="18" t="s">
        <v>75</v>
      </c>
      <c r="AY112" s="18" t="s">
        <v>221</v>
      </c>
      <c r="BE112" s="228">
        <f>IF(N112="základní",J112,0)</f>
        <v>0</v>
      </c>
      <c r="BF112" s="228">
        <f>IF(N112="snížená",J112,0)</f>
        <v>0</v>
      </c>
      <c r="BG112" s="228">
        <f>IF(N112="zákl. přenesená",J112,0)</f>
        <v>0</v>
      </c>
      <c r="BH112" s="228">
        <f>IF(N112="sníž. přenesená",J112,0)</f>
        <v>0</v>
      </c>
      <c r="BI112" s="228">
        <f>IF(N112="nulová",J112,0)</f>
        <v>0</v>
      </c>
      <c r="BJ112" s="18" t="s">
        <v>82</v>
      </c>
      <c r="BK112" s="228">
        <f>ROUND(I112*H112,2)</f>
        <v>0</v>
      </c>
      <c r="BL112" s="18" t="s">
        <v>228</v>
      </c>
      <c r="BM112" s="18" t="s">
        <v>521</v>
      </c>
    </row>
    <row r="113" spans="2:65" s="1" customFormat="1" ht="16.5" customHeight="1">
      <c r="B113" s="39"/>
      <c r="C113" s="217" t="s">
        <v>399</v>
      </c>
      <c r="D113" s="217" t="s">
        <v>223</v>
      </c>
      <c r="E113" s="218" t="s">
        <v>399</v>
      </c>
      <c r="F113" s="219" t="s">
        <v>2703</v>
      </c>
      <c r="G113" s="220" t="s">
        <v>1266</v>
      </c>
      <c r="H113" s="221">
        <v>59</v>
      </c>
      <c r="I113" s="222"/>
      <c r="J113" s="223">
        <f>ROUND(I113*H113,2)</f>
        <v>0</v>
      </c>
      <c r="K113" s="219" t="s">
        <v>365</v>
      </c>
      <c r="L113" s="44"/>
      <c r="M113" s="224" t="s">
        <v>21</v>
      </c>
      <c r="N113" s="225" t="s">
        <v>46</v>
      </c>
      <c r="O113" s="80"/>
      <c r="P113" s="226">
        <f>O113*H113</f>
        <v>0</v>
      </c>
      <c r="Q113" s="226">
        <v>0</v>
      </c>
      <c r="R113" s="226">
        <f>Q113*H113</f>
        <v>0</v>
      </c>
      <c r="S113" s="226">
        <v>0</v>
      </c>
      <c r="T113" s="227">
        <f>S113*H113</f>
        <v>0</v>
      </c>
      <c r="AR113" s="18" t="s">
        <v>228</v>
      </c>
      <c r="AT113" s="18" t="s">
        <v>223</v>
      </c>
      <c r="AU113" s="18" t="s">
        <v>75</v>
      </c>
      <c r="AY113" s="18" t="s">
        <v>221</v>
      </c>
      <c r="BE113" s="228">
        <f>IF(N113="základní",J113,0)</f>
        <v>0</v>
      </c>
      <c r="BF113" s="228">
        <f>IF(N113="snížená",J113,0)</f>
        <v>0</v>
      </c>
      <c r="BG113" s="228">
        <f>IF(N113="zákl. přenesená",J113,0)</f>
        <v>0</v>
      </c>
      <c r="BH113" s="228">
        <f>IF(N113="sníž. přenesená",J113,0)</f>
        <v>0</v>
      </c>
      <c r="BI113" s="228">
        <f>IF(N113="nulová",J113,0)</f>
        <v>0</v>
      </c>
      <c r="BJ113" s="18" t="s">
        <v>82</v>
      </c>
      <c r="BK113" s="228">
        <f>ROUND(I113*H113,2)</f>
        <v>0</v>
      </c>
      <c r="BL113" s="18" t="s">
        <v>228</v>
      </c>
      <c r="BM113" s="18" t="s">
        <v>535</v>
      </c>
    </row>
    <row r="114" spans="2:65" s="1" customFormat="1" ht="16.5" customHeight="1">
      <c r="B114" s="39"/>
      <c r="C114" s="217" t="s">
        <v>410</v>
      </c>
      <c r="D114" s="217" t="s">
        <v>223</v>
      </c>
      <c r="E114" s="218" t="s">
        <v>410</v>
      </c>
      <c r="F114" s="219" t="s">
        <v>2704</v>
      </c>
      <c r="G114" s="220" t="s">
        <v>1266</v>
      </c>
      <c r="H114" s="221">
        <v>5</v>
      </c>
      <c r="I114" s="222"/>
      <c r="J114" s="223">
        <f>ROUND(I114*H114,2)</f>
        <v>0</v>
      </c>
      <c r="K114" s="219" t="s">
        <v>365</v>
      </c>
      <c r="L114" s="44"/>
      <c r="M114" s="224" t="s">
        <v>21</v>
      </c>
      <c r="N114" s="225" t="s">
        <v>46</v>
      </c>
      <c r="O114" s="80"/>
      <c r="P114" s="226">
        <f>O114*H114</f>
        <v>0</v>
      </c>
      <c r="Q114" s="226">
        <v>0</v>
      </c>
      <c r="R114" s="226">
        <f>Q114*H114</f>
        <v>0</v>
      </c>
      <c r="S114" s="226">
        <v>0</v>
      </c>
      <c r="T114" s="227">
        <f>S114*H114</f>
        <v>0</v>
      </c>
      <c r="AR114" s="18" t="s">
        <v>228</v>
      </c>
      <c r="AT114" s="18" t="s">
        <v>223</v>
      </c>
      <c r="AU114" s="18" t="s">
        <v>75</v>
      </c>
      <c r="AY114" s="18" t="s">
        <v>221</v>
      </c>
      <c r="BE114" s="228">
        <f>IF(N114="základní",J114,0)</f>
        <v>0</v>
      </c>
      <c r="BF114" s="228">
        <f>IF(N114="snížená",J114,0)</f>
        <v>0</v>
      </c>
      <c r="BG114" s="228">
        <f>IF(N114="zákl. přenesená",J114,0)</f>
        <v>0</v>
      </c>
      <c r="BH114" s="228">
        <f>IF(N114="sníž. přenesená",J114,0)</f>
        <v>0</v>
      </c>
      <c r="BI114" s="228">
        <f>IF(N114="nulová",J114,0)</f>
        <v>0</v>
      </c>
      <c r="BJ114" s="18" t="s">
        <v>82</v>
      </c>
      <c r="BK114" s="228">
        <f>ROUND(I114*H114,2)</f>
        <v>0</v>
      </c>
      <c r="BL114" s="18" t="s">
        <v>228</v>
      </c>
      <c r="BM114" s="18" t="s">
        <v>559</v>
      </c>
    </row>
    <row r="115" spans="2:65" s="1" customFormat="1" ht="16.5" customHeight="1">
      <c r="B115" s="39"/>
      <c r="C115" s="217" t="s">
        <v>418</v>
      </c>
      <c r="D115" s="217" t="s">
        <v>223</v>
      </c>
      <c r="E115" s="218" t="s">
        <v>418</v>
      </c>
      <c r="F115" s="219" t="s">
        <v>2705</v>
      </c>
      <c r="G115" s="220" t="s">
        <v>1266</v>
      </c>
      <c r="H115" s="221">
        <v>7</v>
      </c>
      <c r="I115" s="222"/>
      <c r="J115" s="223">
        <f>ROUND(I115*H115,2)</f>
        <v>0</v>
      </c>
      <c r="K115" s="219" t="s">
        <v>365</v>
      </c>
      <c r="L115" s="44"/>
      <c r="M115" s="224" t="s">
        <v>21</v>
      </c>
      <c r="N115" s="225" t="s">
        <v>46</v>
      </c>
      <c r="O115" s="80"/>
      <c r="P115" s="226">
        <f>O115*H115</f>
        <v>0</v>
      </c>
      <c r="Q115" s="226">
        <v>0</v>
      </c>
      <c r="R115" s="226">
        <f>Q115*H115</f>
        <v>0</v>
      </c>
      <c r="S115" s="226">
        <v>0</v>
      </c>
      <c r="T115" s="227">
        <f>S115*H115</f>
        <v>0</v>
      </c>
      <c r="AR115" s="18" t="s">
        <v>228</v>
      </c>
      <c r="AT115" s="18" t="s">
        <v>223</v>
      </c>
      <c r="AU115" s="18" t="s">
        <v>75</v>
      </c>
      <c r="AY115" s="18" t="s">
        <v>221</v>
      </c>
      <c r="BE115" s="228">
        <f>IF(N115="základní",J115,0)</f>
        <v>0</v>
      </c>
      <c r="BF115" s="228">
        <f>IF(N115="snížená",J115,0)</f>
        <v>0</v>
      </c>
      <c r="BG115" s="228">
        <f>IF(N115="zákl. přenesená",J115,0)</f>
        <v>0</v>
      </c>
      <c r="BH115" s="228">
        <f>IF(N115="sníž. přenesená",J115,0)</f>
        <v>0</v>
      </c>
      <c r="BI115" s="228">
        <f>IF(N115="nulová",J115,0)</f>
        <v>0</v>
      </c>
      <c r="BJ115" s="18" t="s">
        <v>82</v>
      </c>
      <c r="BK115" s="228">
        <f>ROUND(I115*H115,2)</f>
        <v>0</v>
      </c>
      <c r="BL115" s="18" t="s">
        <v>228</v>
      </c>
      <c r="BM115" s="18" t="s">
        <v>572</v>
      </c>
    </row>
    <row r="116" spans="2:65" s="1" customFormat="1" ht="16.5" customHeight="1">
      <c r="B116" s="39"/>
      <c r="C116" s="217" t="s">
        <v>425</v>
      </c>
      <c r="D116" s="217" t="s">
        <v>223</v>
      </c>
      <c r="E116" s="218" t="s">
        <v>425</v>
      </c>
      <c r="F116" s="219" t="s">
        <v>2706</v>
      </c>
      <c r="G116" s="220" t="s">
        <v>1266</v>
      </c>
      <c r="H116" s="221">
        <v>83</v>
      </c>
      <c r="I116" s="222"/>
      <c r="J116" s="223">
        <f>ROUND(I116*H116,2)</f>
        <v>0</v>
      </c>
      <c r="K116" s="219" t="s">
        <v>365</v>
      </c>
      <c r="L116" s="44"/>
      <c r="M116" s="224" t="s">
        <v>21</v>
      </c>
      <c r="N116" s="225" t="s">
        <v>46</v>
      </c>
      <c r="O116" s="80"/>
      <c r="P116" s="226">
        <f>O116*H116</f>
        <v>0</v>
      </c>
      <c r="Q116" s="226">
        <v>0</v>
      </c>
      <c r="R116" s="226">
        <f>Q116*H116</f>
        <v>0</v>
      </c>
      <c r="S116" s="226">
        <v>0</v>
      </c>
      <c r="T116" s="227">
        <f>S116*H116</f>
        <v>0</v>
      </c>
      <c r="AR116" s="18" t="s">
        <v>228</v>
      </c>
      <c r="AT116" s="18" t="s">
        <v>223</v>
      </c>
      <c r="AU116" s="18" t="s">
        <v>75</v>
      </c>
      <c r="AY116" s="18" t="s">
        <v>221</v>
      </c>
      <c r="BE116" s="228">
        <f>IF(N116="základní",J116,0)</f>
        <v>0</v>
      </c>
      <c r="BF116" s="228">
        <f>IF(N116="snížená",J116,0)</f>
        <v>0</v>
      </c>
      <c r="BG116" s="228">
        <f>IF(N116="zákl. přenesená",J116,0)</f>
        <v>0</v>
      </c>
      <c r="BH116" s="228">
        <f>IF(N116="sníž. přenesená",J116,0)</f>
        <v>0</v>
      </c>
      <c r="BI116" s="228">
        <f>IF(N116="nulová",J116,0)</f>
        <v>0</v>
      </c>
      <c r="BJ116" s="18" t="s">
        <v>82</v>
      </c>
      <c r="BK116" s="228">
        <f>ROUND(I116*H116,2)</f>
        <v>0</v>
      </c>
      <c r="BL116" s="18" t="s">
        <v>228</v>
      </c>
      <c r="BM116" s="18" t="s">
        <v>588</v>
      </c>
    </row>
    <row r="117" spans="2:65" s="1" customFormat="1" ht="16.5" customHeight="1">
      <c r="B117" s="39"/>
      <c r="C117" s="217" t="s">
        <v>430</v>
      </c>
      <c r="D117" s="217" t="s">
        <v>223</v>
      </c>
      <c r="E117" s="218" t="s">
        <v>430</v>
      </c>
      <c r="F117" s="219" t="s">
        <v>2707</v>
      </c>
      <c r="G117" s="220" t="s">
        <v>1266</v>
      </c>
      <c r="H117" s="221">
        <v>14</v>
      </c>
      <c r="I117" s="222"/>
      <c r="J117" s="223">
        <f>ROUND(I117*H117,2)</f>
        <v>0</v>
      </c>
      <c r="K117" s="219" t="s">
        <v>365</v>
      </c>
      <c r="L117" s="44"/>
      <c r="M117" s="224" t="s">
        <v>21</v>
      </c>
      <c r="N117" s="225" t="s">
        <v>46</v>
      </c>
      <c r="O117" s="80"/>
      <c r="P117" s="226">
        <f>O117*H117</f>
        <v>0</v>
      </c>
      <c r="Q117" s="226">
        <v>0</v>
      </c>
      <c r="R117" s="226">
        <f>Q117*H117</f>
        <v>0</v>
      </c>
      <c r="S117" s="226">
        <v>0</v>
      </c>
      <c r="T117" s="227">
        <f>S117*H117</f>
        <v>0</v>
      </c>
      <c r="AR117" s="18" t="s">
        <v>228</v>
      </c>
      <c r="AT117" s="18" t="s">
        <v>223</v>
      </c>
      <c r="AU117" s="18" t="s">
        <v>75</v>
      </c>
      <c r="AY117" s="18" t="s">
        <v>221</v>
      </c>
      <c r="BE117" s="228">
        <f>IF(N117="základní",J117,0)</f>
        <v>0</v>
      </c>
      <c r="BF117" s="228">
        <f>IF(N117="snížená",J117,0)</f>
        <v>0</v>
      </c>
      <c r="BG117" s="228">
        <f>IF(N117="zákl. přenesená",J117,0)</f>
        <v>0</v>
      </c>
      <c r="BH117" s="228">
        <f>IF(N117="sníž. přenesená",J117,0)</f>
        <v>0</v>
      </c>
      <c r="BI117" s="228">
        <f>IF(N117="nulová",J117,0)</f>
        <v>0</v>
      </c>
      <c r="BJ117" s="18" t="s">
        <v>82</v>
      </c>
      <c r="BK117" s="228">
        <f>ROUND(I117*H117,2)</f>
        <v>0</v>
      </c>
      <c r="BL117" s="18" t="s">
        <v>228</v>
      </c>
      <c r="BM117" s="18" t="s">
        <v>608</v>
      </c>
    </row>
    <row r="118" spans="2:65" s="1" customFormat="1" ht="16.5" customHeight="1">
      <c r="B118" s="39"/>
      <c r="C118" s="217" t="s">
        <v>436</v>
      </c>
      <c r="D118" s="217" t="s">
        <v>223</v>
      </c>
      <c r="E118" s="218" t="s">
        <v>436</v>
      </c>
      <c r="F118" s="219" t="s">
        <v>2708</v>
      </c>
      <c r="G118" s="220" t="s">
        <v>1266</v>
      </c>
      <c r="H118" s="221">
        <v>310</v>
      </c>
      <c r="I118" s="222"/>
      <c r="J118" s="223">
        <f>ROUND(I118*H118,2)</f>
        <v>0</v>
      </c>
      <c r="K118" s="219" t="s">
        <v>365</v>
      </c>
      <c r="L118" s="44"/>
      <c r="M118" s="224" t="s">
        <v>21</v>
      </c>
      <c r="N118" s="225" t="s">
        <v>46</v>
      </c>
      <c r="O118" s="80"/>
      <c r="P118" s="226">
        <f>O118*H118</f>
        <v>0</v>
      </c>
      <c r="Q118" s="226">
        <v>0</v>
      </c>
      <c r="R118" s="226">
        <f>Q118*H118</f>
        <v>0</v>
      </c>
      <c r="S118" s="226">
        <v>0</v>
      </c>
      <c r="T118" s="227">
        <f>S118*H118</f>
        <v>0</v>
      </c>
      <c r="AR118" s="18" t="s">
        <v>228</v>
      </c>
      <c r="AT118" s="18" t="s">
        <v>223</v>
      </c>
      <c r="AU118" s="18" t="s">
        <v>75</v>
      </c>
      <c r="AY118" s="18" t="s">
        <v>221</v>
      </c>
      <c r="BE118" s="228">
        <f>IF(N118="základní",J118,0)</f>
        <v>0</v>
      </c>
      <c r="BF118" s="228">
        <f>IF(N118="snížená",J118,0)</f>
        <v>0</v>
      </c>
      <c r="BG118" s="228">
        <f>IF(N118="zákl. přenesená",J118,0)</f>
        <v>0</v>
      </c>
      <c r="BH118" s="228">
        <f>IF(N118="sníž. přenesená",J118,0)</f>
        <v>0</v>
      </c>
      <c r="BI118" s="228">
        <f>IF(N118="nulová",J118,0)</f>
        <v>0</v>
      </c>
      <c r="BJ118" s="18" t="s">
        <v>82</v>
      </c>
      <c r="BK118" s="228">
        <f>ROUND(I118*H118,2)</f>
        <v>0</v>
      </c>
      <c r="BL118" s="18" t="s">
        <v>228</v>
      </c>
      <c r="BM118" s="18" t="s">
        <v>620</v>
      </c>
    </row>
    <row r="119" spans="2:65" s="1" customFormat="1" ht="16.5" customHeight="1">
      <c r="B119" s="39"/>
      <c r="C119" s="217" t="s">
        <v>440</v>
      </c>
      <c r="D119" s="217" t="s">
        <v>223</v>
      </c>
      <c r="E119" s="218" t="s">
        <v>440</v>
      </c>
      <c r="F119" s="219" t="s">
        <v>2709</v>
      </c>
      <c r="G119" s="220" t="s">
        <v>1266</v>
      </c>
      <c r="H119" s="221">
        <v>10</v>
      </c>
      <c r="I119" s="222"/>
      <c r="J119" s="223">
        <f>ROUND(I119*H119,2)</f>
        <v>0</v>
      </c>
      <c r="K119" s="219" t="s">
        <v>365</v>
      </c>
      <c r="L119" s="44"/>
      <c r="M119" s="224" t="s">
        <v>21</v>
      </c>
      <c r="N119" s="225" t="s">
        <v>46</v>
      </c>
      <c r="O119" s="80"/>
      <c r="P119" s="226">
        <f>O119*H119</f>
        <v>0</v>
      </c>
      <c r="Q119" s="226">
        <v>0</v>
      </c>
      <c r="R119" s="226">
        <f>Q119*H119</f>
        <v>0</v>
      </c>
      <c r="S119" s="226">
        <v>0</v>
      </c>
      <c r="T119" s="227">
        <f>S119*H119</f>
        <v>0</v>
      </c>
      <c r="AR119" s="18" t="s">
        <v>228</v>
      </c>
      <c r="AT119" s="18" t="s">
        <v>223</v>
      </c>
      <c r="AU119" s="18" t="s">
        <v>75</v>
      </c>
      <c r="AY119" s="18" t="s">
        <v>221</v>
      </c>
      <c r="BE119" s="228">
        <f>IF(N119="základní",J119,0)</f>
        <v>0</v>
      </c>
      <c r="BF119" s="228">
        <f>IF(N119="snížená",J119,0)</f>
        <v>0</v>
      </c>
      <c r="BG119" s="228">
        <f>IF(N119="zákl. přenesená",J119,0)</f>
        <v>0</v>
      </c>
      <c r="BH119" s="228">
        <f>IF(N119="sníž. přenesená",J119,0)</f>
        <v>0</v>
      </c>
      <c r="BI119" s="228">
        <f>IF(N119="nulová",J119,0)</f>
        <v>0</v>
      </c>
      <c r="BJ119" s="18" t="s">
        <v>82</v>
      </c>
      <c r="BK119" s="228">
        <f>ROUND(I119*H119,2)</f>
        <v>0</v>
      </c>
      <c r="BL119" s="18" t="s">
        <v>228</v>
      </c>
      <c r="BM119" s="18" t="s">
        <v>631</v>
      </c>
    </row>
    <row r="120" spans="2:65" s="1" customFormat="1" ht="16.5" customHeight="1">
      <c r="B120" s="39"/>
      <c r="C120" s="217" t="s">
        <v>444</v>
      </c>
      <c r="D120" s="217" t="s">
        <v>223</v>
      </c>
      <c r="E120" s="218" t="s">
        <v>444</v>
      </c>
      <c r="F120" s="219" t="s">
        <v>2710</v>
      </c>
      <c r="G120" s="220" t="s">
        <v>1266</v>
      </c>
      <c r="H120" s="221">
        <v>2</v>
      </c>
      <c r="I120" s="222"/>
      <c r="J120" s="223">
        <f>ROUND(I120*H120,2)</f>
        <v>0</v>
      </c>
      <c r="K120" s="219" t="s">
        <v>365</v>
      </c>
      <c r="L120" s="44"/>
      <c r="M120" s="224" t="s">
        <v>21</v>
      </c>
      <c r="N120" s="225" t="s">
        <v>46</v>
      </c>
      <c r="O120" s="80"/>
      <c r="P120" s="226">
        <f>O120*H120</f>
        <v>0</v>
      </c>
      <c r="Q120" s="226">
        <v>0</v>
      </c>
      <c r="R120" s="226">
        <f>Q120*H120</f>
        <v>0</v>
      </c>
      <c r="S120" s="226">
        <v>0</v>
      </c>
      <c r="T120" s="227">
        <f>S120*H120</f>
        <v>0</v>
      </c>
      <c r="AR120" s="18" t="s">
        <v>228</v>
      </c>
      <c r="AT120" s="18" t="s">
        <v>223</v>
      </c>
      <c r="AU120" s="18" t="s">
        <v>75</v>
      </c>
      <c r="AY120" s="18" t="s">
        <v>221</v>
      </c>
      <c r="BE120" s="228">
        <f>IF(N120="základní",J120,0)</f>
        <v>0</v>
      </c>
      <c r="BF120" s="228">
        <f>IF(N120="snížená",J120,0)</f>
        <v>0</v>
      </c>
      <c r="BG120" s="228">
        <f>IF(N120="zákl. přenesená",J120,0)</f>
        <v>0</v>
      </c>
      <c r="BH120" s="228">
        <f>IF(N120="sníž. přenesená",J120,0)</f>
        <v>0</v>
      </c>
      <c r="BI120" s="228">
        <f>IF(N120="nulová",J120,0)</f>
        <v>0</v>
      </c>
      <c r="BJ120" s="18" t="s">
        <v>82</v>
      </c>
      <c r="BK120" s="228">
        <f>ROUND(I120*H120,2)</f>
        <v>0</v>
      </c>
      <c r="BL120" s="18" t="s">
        <v>228</v>
      </c>
      <c r="BM120" s="18" t="s">
        <v>643</v>
      </c>
    </row>
    <row r="121" spans="2:65" s="1" customFormat="1" ht="16.5" customHeight="1">
      <c r="B121" s="39"/>
      <c r="C121" s="217" t="s">
        <v>450</v>
      </c>
      <c r="D121" s="217" t="s">
        <v>223</v>
      </c>
      <c r="E121" s="218" t="s">
        <v>450</v>
      </c>
      <c r="F121" s="219" t="s">
        <v>2711</v>
      </c>
      <c r="G121" s="220" t="s">
        <v>2173</v>
      </c>
      <c r="H121" s="221">
        <v>6</v>
      </c>
      <c r="I121" s="222"/>
      <c r="J121" s="223">
        <f>ROUND(I121*H121,2)</f>
        <v>0</v>
      </c>
      <c r="K121" s="219" t="s">
        <v>365</v>
      </c>
      <c r="L121" s="44"/>
      <c r="M121" s="224" t="s">
        <v>21</v>
      </c>
      <c r="N121" s="225" t="s">
        <v>46</v>
      </c>
      <c r="O121" s="80"/>
      <c r="P121" s="226">
        <f>O121*H121</f>
        <v>0</v>
      </c>
      <c r="Q121" s="226">
        <v>0</v>
      </c>
      <c r="R121" s="226">
        <f>Q121*H121</f>
        <v>0</v>
      </c>
      <c r="S121" s="226">
        <v>0</v>
      </c>
      <c r="T121" s="227">
        <f>S121*H121</f>
        <v>0</v>
      </c>
      <c r="AR121" s="18" t="s">
        <v>228</v>
      </c>
      <c r="AT121" s="18" t="s">
        <v>223</v>
      </c>
      <c r="AU121" s="18" t="s">
        <v>75</v>
      </c>
      <c r="AY121" s="18" t="s">
        <v>221</v>
      </c>
      <c r="BE121" s="228">
        <f>IF(N121="základní",J121,0)</f>
        <v>0</v>
      </c>
      <c r="BF121" s="228">
        <f>IF(N121="snížená",J121,0)</f>
        <v>0</v>
      </c>
      <c r="BG121" s="228">
        <f>IF(N121="zákl. přenesená",J121,0)</f>
        <v>0</v>
      </c>
      <c r="BH121" s="228">
        <f>IF(N121="sníž. přenesená",J121,0)</f>
        <v>0</v>
      </c>
      <c r="BI121" s="228">
        <f>IF(N121="nulová",J121,0)</f>
        <v>0</v>
      </c>
      <c r="BJ121" s="18" t="s">
        <v>82</v>
      </c>
      <c r="BK121" s="228">
        <f>ROUND(I121*H121,2)</f>
        <v>0</v>
      </c>
      <c r="BL121" s="18" t="s">
        <v>228</v>
      </c>
      <c r="BM121" s="18" t="s">
        <v>653</v>
      </c>
    </row>
    <row r="122" spans="2:65" s="1" customFormat="1" ht="16.5" customHeight="1">
      <c r="B122" s="39"/>
      <c r="C122" s="217" t="s">
        <v>455</v>
      </c>
      <c r="D122" s="217" t="s">
        <v>223</v>
      </c>
      <c r="E122" s="218" t="s">
        <v>455</v>
      </c>
      <c r="F122" s="219" t="s">
        <v>2712</v>
      </c>
      <c r="G122" s="220" t="s">
        <v>1266</v>
      </c>
      <c r="H122" s="221">
        <v>16</v>
      </c>
      <c r="I122" s="222"/>
      <c r="J122" s="223">
        <f>ROUND(I122*H122,2)</f>
        <v>0</v>
      </c>
      <c r="K122" s="219" t="s">
        <v>365</v>
      </c>
      <c r="L122" s="44"/>
      <c r="M122" s="224" t="s">
        <v>21</v>
      </c>
      <c r="N122" s="225" t="s">
        <v>46</v>
      </c>
      <c r="O122" s="80"/>
      <c r="P122" s="226">
        <f>O122*H122</f>
        <v>0</v>
      </c>
      <c r="Q122" s="226">
        <v>0</v>
      </c>
      <c r="R122" s="226">
        <f>Q122*H122</f>
        <v>0</v>
      </c>
      <c r="S122" s="226">
        <v>0</v>
      </c>
      <c r="T122" s="227">
        <f>S122*H122</f>
        <v>0</v>
      </c>
      <c r="AR122" s="18" t="s">
        <v>228</v>
      </c>
      <c r="AT122" s="18" t="s">
        <v>223</v>
      </c>
      <c r="AU122" s="18" t="s">
        <v>75</v>
      </c>
      <c r="AY122" s="18" t="s">
        <v>221</v>
      </c>
      <c r="BE122" s="228">
        <f>IF(N122="základní",J122,0)</f>
        <v>0</v>
      </c>
      <c r="BF122" s="228">
        <f>IF(N122="snížená",J122,0)</f>
        <v>0</v>
      </c>
      <c r="BG122" s="228">
        <f>IF(N122="zákl. přenesená",J122,0)</f>
        <v>0</v>
      </c>
      <c r="BH122" s="228">
        <f>IF(N122="sníž. přenesená",J122,0)</f>
        <v>0</v>
      </c>
      <c r="BI122" s="228">
        <f>IF(N122="nulová",J122,0)</f>
        <v>0</v>
      </c>
      <c r="BJ122" s="18" t="s">
        <v>82</v>
      </c>
      <c r="BK122" s="228">
        <f>ROUND(I122*H122,2)</f>
        <v>0</v>
      </c>
      <c r="BL122" s="18" t="s">
        <v>228</v>
      </c>
      <c r="BM122" s="18" t="s">
        <v>669</v>
      </c>
    </row>
    <row r="123" spans="2:65" s="1" customFormat="1" ht="16.5" customHeight="1">
      <c r="B123" s="39"/>
      <c r="C123" s="217" t="s">
        <v>460</v>
      </c>
      <c r="D123" s="217" t="s">
        <v>223</v>
      </c>
      <c r="E123" s="218" t="s">
        <v>460</v>
      </c>
      <c r="F123" s="219" t="s">
        <v>2713</v>
      </c>
      <c r="G123" s="220" t="s">
        <v>1266</v>
      </c>
      <c r="H123" s="221">
        <v>155</v>
      </c>
      <c r="I123" s="222"/>
      <c r="J123" s="223">
        <f>ROUND(I123*H123,2)</f>
        <v>0</v>
      </c>
      <c r="K123" s="219" t="s">
        <v>365</v>
      </c>
      <c r="L123" s="44"/>
      <c r="M123" s="224" t="s">
        <v>21</v>
      </c>
      <c r="N123" s="225" t="s">
        <v>46</v>
      </c>
      <c r="O123" s="80"/>
      <c r="P123" s="226">
        <f>O123*H123</f>
        <v>0</v>
      </c>
      <c r="Q123" s="226">
        <v>0</v>
      </c>
      <c r="R123" s="226">
        <f>Q123*H123</f>
        <v>0</v>
      </c>
      <c r="S123" s="226">
        <v>0</v>
      </c>
      <c r="T123" s="227">
        <f>S123*H123</f>
        <v>0</v>
      </c>
      <c r="AR123" s="18" t="s">
        <v>228</v>
      </c>
      <c r="AT123" s="18" t="s">
        <v>223</v>
      </c>
      <c r="AU123" s="18" t="s">
        <v>75</v>
      </c>
      <c r="AY123" s="18" t="s">
        <v>221</v>
      </c>
      <c r="BE123" s="228">
        <f>IF(N123="základní",J123,0)</f>
        <v>0</v>
      </c>
      <c r="BF123" s="228">
        <f>IF(N123="snížená",J123,0)</f>
        <v>0</v>
      </c>
      <c r="BG123" s="228">
        <f>IF(N123="zákl. přenesená",J123,0)</f>
        <v>0</v>
      </c>
      <c r="BH123" s="228">
        <f>IF(N123="sníž. přenesená",J123,0)</f>
        <v>0</v>
      </c>
      <c r="BI123" s="228">
        <f>IF(N123="nulová",J123,0)</f>
        <v>0</v>
      </c>
      <c r="BJ123" s="18" t="s">
        <v>82</v>
      </c>
      <c r="BK123" s="228">
        <f>ROUND(I123*H123,2)</f>
        <v>0</v>
      </c>
      <c r="BL123" s="18" t="s">
        <v>228</v>
      </c>
      <c r="BM123" s="18" t="s">
        <v>688</v>
      </c>
    </row>
    <row r="124" spans="2:65" s="1" customFormat="1" ht="16.5" customHeight="1">
      <c r="B124" s="39"/>
      <c r="C124" s="217" t="s">
        <v>467</v>
      </c>
      <c r="D124" s="217" t="s">
        <v>223</v>
      </c>
      <c r="E124" s="218" t="s">
        <v>467</v>
      </c>
      <c r="F124" s="219" t="s">
        <v>2714</v>
      </c>
      <c r="G124" s="220" t="s">
        <v>1266</v>
      </c>
      <c r="H124" s="221">
        <v>240</v>
      </c>
      <c r="I124" s="222"/>
      <c r="J124" s="223">
        <f>ROUND(I124*H124,2)</f>
        <v>0</v>
      </c>
      <c r="K124" s="219" t="s">
        <v>365</v>
      </c>
      <c r="L124" s="44"/>
      <c r="M124" s="224" t="s">
        <v>21</v>
      </c>
      <c r="N124" s="225" t="s">
        <v>46</v>
      </c>
      <c r="O124" s="80"/>
      <c r="P124" s="226">
        <f>O124*H124</f>
        <v>0</v>
      </c>
      <c r="Q124" s="226">
        <v>0</v>
      </c>
      <c r="R124" s="226">
        <f>Q124*H124</f>
        <v>0</v>
      </c>
      <c r="S124" s="226">
        <v>0</v>
      </c>
      <c r="T124" s="227">
        <f>S124*H124</f>
        <v>0</v>
      </c>
      <c r="AR124" s="18" t="s">
        <v>228</v>
      </c>
      <c r="AT124" s="18" t="s">
        <v>223</v>
      </c>
      <c r="AU124" s="18" t="s">
        <v>75</v>
      </c>
      <c r="AY124" s="18" t="s">
        <v>221</v>
      </c>
      <c r="BE124" s="228">
        <f>IF(N124="základní",J124,0)</f>
        <v>0</v>
      </c>
      <c r="BF124" s="228">
        <f>IF(N124="snížená",J124,0)</f>
        <v>0</v>
      </c>
      <c r="BG124" s="228">
        <f>IF(N124="zákl. přenesená",J124,0)</f>
        <v>0</v>
      </c>
      <c r="BH124" s="228">
        <f>IF(N124="sníž. přenesená",J124,0)</f>
        <v>0</v>
      </c>
      <c r="BI124" s="228">
        <f>IF(N124="nulová",J124,0)</f>
        <v>0</v>
      </c>
      <c r="BJ124" s="18" t="s">
        <v>82</v>
      </c>
      <c r="BK124" s="228">
        <f>ROUND(I124*H124,2)</f>
        <v>0</v>
      </c>
      <c r="BL124" s="18" t="s">
        <v>228</v>
      </c>
      <c r="BM124" s="18" t="s">
        <v>702</v>
      </c>
    </row>
    <row r="125" spans="2:65" s="1" customFormat="1" ht="16.5" customHeight="1">
      <c r="B125" s="39"/>
      <c r="C125" s="217" t="s">
        <v>475</v>
      </c>
      <c r="D125" s="217" t="s">
        <v>223</v>
      </c>
      <c r="E125" s="218" t="s">
        <v>475</v>
      </c>
      <c r="F125" s="219" t="s">
        <v>2715</v>
      </c>
      <c r="G125" s="220" t="s">
        <v>1266</v>
      </c>
      <c r="H125" s="221">
        <v>4</v>
      </c>
      <c r="I125" s="222"/>
      <c r="J125" s="223">
        <f>ROUND(I125*H125,2)</f>
        <v>0</v>
      </c>
      <c r="K125" s="219" t="s">
        <v>365</v>
      </c>
      <c r="L125" s="44"/>
      <c r="M125" s="224" t="s">
        <v>21</v>
      </c>
      <c r="N125" s="225" t="s">
        <v>46</v>
      </c>
      <c r="O125" s="80"/>
      <c r="P125" s="226">
        <f>O125*H125</f>
        <v>0</v>
      </c>
      <c r="Q125" s="226">
        <v>0</v>
      </c>
      <c r="R125" s="226">
        <f>Q125*H125</f>
        <v>0</v>
      </c>
      <c r="S125" s="226">
        <v>0</v>
      </c>
      <c r="T125" s="227">
        <f>S125*H125</f>
        <v>0</v>
      </c>
      <c r="AR125" s="18" t="s">
        <v>228</v>
      </c>
      <c r="AT125" s="18" t="s">
        <v>223</v>
      </c>
      <c r="AU125" s="18" t="s">
        <v>75</v>
      </c>
      <c r="AY125" s="18" t="s">
        <v>221</v>
      </c>
      <c r="BE125" s="228">
        <f>IF(N125="základní",J125,0)</f>
        <v>0</v>
      </c>
      <c r="BF125" s="228">
        <f>IF(N125="snížená",J125,0)</f>
        <v>0</v>
      </c>
      <c r="BG125" s="228">
        <f>IF(N125="zákl. přenesená",J125,0)</f>
        <v>0</v>
      </c>
      <c r="BH125" s="228">
        <f>IF(N125="sníž. přenesená",J125,0)</f>
        <v>0</v>
      </c>
      <c r="BI125" s="228">
        <f>IF(N125="nulová",J125,0)</f>
        <v>0</v>
      </c>
      <c r="BJ125" s="18" t="s">
        <v>82</v>
      </c>
      <c r="BK125" s="228">
        <f>ROUND(I125*H125,2)</f>
        <v>0</v>
      </c>
      <c r="BL125" s="18" t="s">
        <v>228</v>
      </c>
      <c r="BM125" s="18" t="s">
        <v>712</v>
      </c>
    </row>
    <row r="126" spans="2:65" s="1" customFormat="1" ht="16.5" customHeight="1">
      <c r="B126" s="39"/>
      <c r="C126" s="217" t="s">
        <v>480</v>
      </c>
      <c r="D126" s="217" t="s">
        <v>223</v>
      </c>
      <c r="E126" s="218" t="s">
        <v>480</v>
      </c>
      <c r="F126" s="219" t="s">
        <v>2716</v>
      </c>
      <c r="G126" s="220" t="s">
        <v>1266</v>
      </c>
      <c r="H126" s="221">
        <v>4</v>
      </c>
      <c r="I126" s="222"/>
      <c r="J126" s="223">
        <f>ROUND(I126*H126,2)</f>
        <v>0</v>
      </c>
      <c r="K126" s="219" t="s">
        <v>365</v>
      </c>
      <c r="L126" s="44"/>
      <c r="M126" s="224" t="s">
        <v>21</v>
      </c>
      <c r="N126" s="225" t="s">
        <v>46</v>
      </c>
      <c r="O126" s="80"/>
      <c r="P126" s="226">
        <f>O126*H126</f>
        <v>0</v>
      </c>
      <c r="Q126" s="226">
        <v>0</v>
      </c>
      <c r="R126" s="226">
        <f>Q126*H126</f>
        <v>0</v>
      </c>
      <c r="S126" s="226">
        <v>0</v>
      </c>
      <c r="T126" s="227">
        <f>S126*H126</f>
        <v>0</v>
      </c>
      <c r="AR126" s="18" t="s">
        <v>228</v>
      </c>
      <c r="AT126" s="18" t="s">
        <v>223</v>
      </c>
      <c r="AU126" s="18" t="s">
        <v>75</v>
      </c>
      <c r="AY126" s="18" t="s">
        <v>221</v>
      </c>
      <c r="BE126" s="228">
        <f>IF(N126="základní",J126,0)</f>
        <v>0</v>
      </c>
      <c r="BF126" s="228">
        <f>IF(N126="snížená",J126,0)</f>
        <v>0</v>
      </c>
      <c r="BG126" s="228">
        <f>IF(N126="zákl. přenesená",J126,0)</f>
        <v>0</v>
      </c>
      <c r="BH126" s="228">
        <f>IF(N126="sníž. přenesená",J126,0)</f>
        <v>0</v>
      </c>
      <c r="BI126" s="228">
        <f>IF(N126="nulová",J126,0)</f>
        <v>0</v>
      </c>
      <c r="BJ126" s="18" t="s">
        <v>82</v>
      </c>
      <c r="BK126" s="228">
        <f>ROUND(I126*H126,2)</f>
        <v>0</v>
      </c>
      <c r="BL126" s="18" t="s">
        <v>228</v>
      </c>
      <c r="BM126" s="18" t="s">
        <v>727</v>
      </c>
    </row>
    <row r="127" spans="2:65" s="1" customFormat="1" ht="16.5" customHeight="1">
      <c r="B127" s="39"/>
      <c r="C127" s="217" t="s">
        <v>487</v>
      </c>
      <c r="D127" s="217" t="s">
        <v>223</v>
      </c>
      <c r="E127" s="218" t="s">
        <v>487</v>
      </c>
      <c r="F127" s="219" t="s">
        <v>2717</v>
      </c>
      <c r="G127" s="220" t="s">
        <v>1266</v>
      </c>
      <c r="H127" s="221">
        <v>1</v>
      </c>
      <c r="I127" s="222"/>
      <c r="J127" s="223">
        <f>ROUND(I127*H127,2)</f>
        <v>0</v>
      </c>
      <c r="K127" s="219" t="s">
        <v>365</v>
      </c>
      <c r="L127" s="44"/>
      <c r="M127" s="224" t="s">
        <v>21</v>
      </c>
      <c r="N127" s="225" t="s">
        <v>46</v>
      </c>
      <c r="O127" s="80"/>
      <c r="P127" s="226">
        <f>O127*H127</f>
        <v>0</v>
      </c>
      <c r="Q127" s="226">
        <v>0</v>
      </c>
      <c r="R127" s="226">
        <f>Q127*H127</f>
        <v>0</v>
      </c>
      <c r="S127" s="226">
        <v>0</v>
      </c>
      <c r="T127" s="227">
        <f>S127*H127</f>
        <v>0</v>
      </c>
      <c r="AR127" s="18" t="s">
        <v>228</v>
      </c>
      <c r="AT127" s="18" t="s">
        <v>223</v>
      </c>
      <c r="AU127" s="18" t="s">
        <v>75</v>
      </c>
      <c r="AY127" s="18" t="s">
        <v>221</v>
      </c>
      <c r="BE127" s="228">
        <f>IF(N127="základní",J127,0)</f>
        <v>0</v>
      </c>
      <c r="BF127" s="228">
        <f>IF(N127="snížená",J127,0)</f>
        <v>0</v>
      </c>
      <c r="BG127" s="228">
        <f>IF(N127="zákl. přenesená",J127,0)</f>
        <v>0</v>
      </c>
      <c r="BH127" s="228">
        <f>IF(N127="sníž. přenesená",J127,0)</f>
        <v>0</v>
      </c>
      <c r="BI127" s="228">
        <f>IF(N127="nulová",J127,0)</f>
        <v>0</v>
      </c>
      <c r="BJ127" s="18" t="s">
        <v>82</v>
      </c>
      <c r="BK127" s="228">
        <f>ROUND(I127*H127,2)</f>
        <v>0</v>
      </c>
      <c r="BL127" s="18" t="s">
        <v>228</v>
      </c>
      <c r="BM127" s="18" t="s">
        <v>739</v>
      </c>
    </row>
    <row r="128" spans="2:65" s="1" customFormat="1" ht="16.5" customHeight="1">
      <c r="B128" s="39"/>
      <c r="C128" s="217" t="s">
        <v>492</v>
      </c>
      <c r="D128" s="217" t="s">
        <v>223</v>
      </c>
      <c r="E128" s="218" t="s">
        <v>492</v>
      </c>
      <c r="F128" s="219" t="s">
        <v>2718</v>
      </c>
      <c r="G128" s="220" t="s">
        <v>1266</v>
      </c>
      <c r="H128" s="221">
        <v>4</v>
      </c>
      <c r="I128" s="222"/>
      <c r="J128" s="223">
        <f>ROUND(I128*H128,2)</f>
        <v>0</v>
      </c>
      <c r="K128" s="219" t="s">
        <v>365</v>
      </c>
      <c r="L128" s="44"/>
      <c r="M128" s="224" t="s">
        <v>21</v>
      </c>
      <c r="N128" s="225" t="s">
        <v>46</v>
      </c>
      <c r="O128" s="80"/>
      <c r="P128" s="226">
        <f>O128*H128</f>
        <v>0</v>
      </c>
      <c r="Q128" s="226">
        <v>0</v>
      </c>
      <c r="R128" s="226">
        <f>Q128*H128</f>
        <v>0</v>
      </c>
      <c r="S128" s="226">
        <v>0</v>
      </c>
      <c r="T128" s="227">
        <f>S128*H128</f>
        <v>0</v>
      </c>
      <c r="AR128" s="18" t="s">
        <v>228</v>
      </c>
      <c r="AT128" s="18" t="s">
        <v>223</v>
      </c>
      <c r="AU128" s="18" t="s">
        <v>75</v>
      </c>
      <c r="AY128" s="18" t="s">
        <v>221</v>
      </c>
      <c r="BE128" s="228">
        <f>IF(N128="základní",J128,0)</f>
        <v>0</v>
      </c>
      <c r="BF128" s="228">
        <f>IF(N128="snížená",J128,0)</f>
        <v>0</v>
      </c>
      <c r="BG128" s="228">
        <f>IF(N128="zákl. přenesená",J128,0)</f>
        <v>0</v>
      </c>
      <c r="BH128" s="228">
        <f>IF(N128="sníž. přenesená",J128,0)</f>
        <v>0</v>
      </c>
      <c r="BI128" s="228">
        <f>IF(N128="nulová",J128,0)</f>
        <v>0</v>
      </c>
      <c r="BJ128" s="18" t="s">
        <v>82</v>
      </c>
      <c r="BK128" s="228">
        <f>ROUND(I128*H128,2)</f>
        <v>0</v>
      </c>
      <c r="BL128" s="18" t="s">
        <v>228</v>
      </c>
      <c r="BM128" s="18" t="s">
        <v>754</v>
      </c>
    </row>
    <row r="129" spans="2:65" s="1" customFormat="1" ht="16.5" customHeight="1">
      <c r="B129" s="39"/>
      <c r="C129" s="217" t="s">
        <v>496</v>
      </c>
      <c r="D129" s="217" t="s">
        <v>223</v>
      </c>
      <c r="E129" s="218" t="s">
        <v>496</v>
      </c>
      <c r="F129" s="219" t="s">
        <v>2719</v>
      </c>
      <c r="G129" s="220" t="s">
        <v>2590</v>
      </c>
      <c r="H129" s="221">
        <v>1</v>
      </c>
      <c r="I129" s="222"/>
      <c r="J129" s="223">
        <f>ROUND(I129*H129,2)</f>
        <v>0</v>
      </c>
      <c r="K129" s="219" t="s">
        <v>365</v>
      </c>
      <c r="L129" s="44"/>
      <c r="M129" s="290" t="s">
        <v>21</v>
      </c>
      <c r="N129" s="291" t="s">
        <v>46</v>
      </c>
      <c r="O129" s="287"/>
      <c r="P129" s="288">
        <f>O129*H129</f>
        <v>0</v>
      </c>
      <c r="Q129" s="288">
        <v>0</v>
      </c>
      <c r="R129" s="288">
        <f>Q129*H129</f>
        <v>0</v>
      </c>
      <c r="S129" s="288">
        <v>0</v>
      </c>
      <c r="T129" s="289">
        <f>S129*H129</f>
        <v>0</v>
      </c>
      <c r="AR129" s="18" t="s">
        <v>228</v>
      </c>
      <c r="AT129" s="18" t="s">
        <v>223</v>
      </c>
      <c r="AU129" s="18" t="s">
        <v>75</v>
      </c>
      <c r="AY129" s="18" t="s">
        <v>221</v>
      </c>
      <c r="BE129" s="228">
        <f>IF(N129="základní",J129,0)</f>
        <v>0</v>
      </c>
      <c r="BF129" s="228">
        <f>IF(N129="snížená",J129,0)</f>
        <v>0</v>
      </c>
      <c r="BG129" s="228">
        <f>IF(N129="zákl. přenesená",J129,0)</f>
        <v>0</v>
      </c>
      <c r="BH129" s="228">
        <f>IF(N129="sníž. přenesená",J129,0)</f>
        <v>0</v>
      </c>
      <c r="BI129" s="228">
        <f>IF(N129="nulová",J129,0)</f>
        <v>0</v>
      </c>
      <c r="BJ129" s="18" t="s">
        <v>82</v>
      </c>
      <c r="BK129" s="228">
        <f>ROUND(I129*H129,2)</f>
        <v>0</v>
      </c>
      <c r="BL129" s="18" t="s">
        <v>228</v>
      </c>
      <c r="BM129" s="18" t="s">
        <v>763</v>
      </c>
    </row>
    <row r="130" spans="2:12" s="1" customFormat="1" ht="6.95" customHeight="1">
      <c r="B130" s="58"/>
      <c r="C130" s="59"/>
      <c r="D130" s="59"/>
      <c r="E130" s="59"/>
      <c r="F130" s="59"/>
      <c r="G130" s="59"/>
      <c r="H130" s="59"/>
      <c r="I130" s="168"/>
      <c r="J130" s="59"/>
      <c r="K130" s="59"/>
      <c r="L130" s="44"/>
    </row>
  </sheetData>
  <sheetProtection password="CC35" sheet="1" objects="1" scenarios="1" formatColumns="0" formatRows="0" autoFilter="0"/>
  <autoFilter ref="C90:K129"/>
  <mergeCells count="15">
    <mergeCell ref="E7:H7"/>
    <mergeCell ref="E11:H11"/>
    <mergeCell ref="E9:H9"/>
    <mergeCell ref="E13:H13"/>
    <mergeCell ref="E22:H22"/>
    <mergeCell ref="E31:H31"/>
    <mergeCell ref="E52:H52"/>
    <mergeCell ref="E56:H56"/>
    <mergeCell ref="E54:H54"/>
    <mergeCell ref="E58:H58"/>
    <mergeCell ref="E77:H77"/>
    <mergeCell ref="E81:H81"/>
    <mergeCell ref="E79:H79"/>
    <mergeCell ref="E83:H8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DESKTOP-H7C6RGB\Uzivatel</dc:creator>
  <cp:keywords/>
  <dc:description/>
  <cp:lastModifiedBy>DESKTOP-H7C6RGB\Uzivatel</cp:lastModifiedBy>
  <dcterms:created xsi:type="dcterms:W3CDTF">2019-02-26T11:37:26Z</dcterms:created>
  <dcterms:modified xsi:type="dcterms:W3CDTF">2019-02-26T11:38:08Z</dcterms:modified>
  <cp:category/>
  <cp:version/>
  <cp:contentType/>
  <cp:contentStatus/>
</cp:coreProperties>
</file>