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Pol'!$A$1:$U$83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G39" i="1"/>
  <c r="F39" i="1"/>
  <c r="G73" i="12"/>
  <c r="AC73" i="12"/>
  <c r="AD73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G11" i="12"/>
  <c r="I11" i="12"/>
  <c r="K11" i="12"/>
  <c r="M11" i="12"/>
  <c r="O11" i="12"/>
  <c r="Q11" i="12"/>
  <c r="U11" i="12"/>
  <c r="G13" i="12"/>
  <c r="I13" i="12"/>
  <c r="K13" i="12"/>
  <c r="M13" i="12"/>
  <c r="O13" i="12"/>
  <c r="Q13" i="12"/>
  <c r="U13" i="12"/>
  <c r="G15" i="12"/>
  <c r="G14" i="12" s="1"/>
  <c r="I15" i="12"/>
  <c r="I14" i="12" s="1"/>
  <c r="K15" i="12"/>
  <c r="K14" i="12" s="1"/>
  <c r="O15" i="12"/>
  <c r="O14" i="12" s="1"/>
  <c r="Q15" i="12"/>
  <c r="Q14" i="12" s="1"/>
  <c r="U15" i="12"/>
  <c r="U14" i="12" s="1"/>
  <c r="G17" i="12"/>
  <c r="I17" i="12"/>
  <c r="K17" i="12"/>
  <c r="M17" i="12"/>
  <c r="O17" i="12"/>
  <c r="Q17" i="12"/>
  <c r="U17" i="12"/>
  <c r="G18" i="12"/>
  <c r="I18" i="12"/>
  <c r="K18" i="12"/>
  <c r="M18" i="12"/>
  <c r="O18" i="12"/>
  <c r="Q18" i="12"/>
  <c r="U18" i="12"/>
  <c r="G20" i="12"/>
  <c r="G19" i="12" s="1"/>
  <c r="I20" i="12"/>
  <c r="I19" i="12" s="1"/>
  <c r="K20" i="12"/>
  <c r="K19" i="12" s="1"/>
  <c r="O20" i="12"/>
  <c r="O19" i="12" s="1"/>
  <c r="Q20" i="12"/>
  <c r="Q19" i="12" s="1"/>
  <c r="U20" i="12"/>
  <c r="U19" i="12" s="1"/>
  <c r="G23" i="12"/>
  <c r="I23" i="12"/>
  <c r="K23" i="12"/>
  <c r="M23" i="12"/>
  <c r="O23" i="12"/>
  <c r="Q23" i="12"/>
  <c r="U23" i="12"/>
  <c r="G26" i="12"/>
  <c r="I26" i="12"/>
  <c r="K26" i="12"/>
  <c r="M26" i="12"/>
  <c r="O26" i="12"/>
  <c r="Q26" i="12"/>
  <c r="U26" i="12"/>
  <c r="G27" i="12"/>
  <c r="I27" i="12"/>
  <c r="K27" i="12"/>
  <c r="M27" i="12"/>
  <c r="O27" i="12"/>
  <c r="Q27" i="12"/>
  <c r="U27" i="12"/>
  <c r="G28" i="12"/>
  <c r="O28" i="12"/>
  <c r="G29" i="12"/>
  <c r="I29" i="12"/>
  <c r="I28" i="12" s="1"/>
  <c r="K29" i="12"/>
  <c r="K28" i="12" s="1"/>
  <c r="M29" i="12"/>
  <c r="M28" i="12" s="1"/>
  <c r="O29" i="12"/>
  <c r="Q29" i="12"/>
  <c r="Q28" i="12" s="1"/>
  <c r="U29" i="12"/>
  <c r="U28" i="12" s="1"/>
  <c r="G30" i="12"/>
  <c r="I30" i="12"/>
  <c r="K30" i="12"/>
  <c r="M30" i="12"/>
  <c r="O30" i="12"/>
  <c r="Q30" i="12"/>
  <c r="U30" i="12"/>
  <c r="G33" i="12"/>
  <c r="G32" i="12" s="1"/>
  <c r="I33" i="12"/>
  <c r="I32" i="12" s="1"/>
  <c r="K33" i="12"/>
  <c r="K32" i="12" s="1"/>
  <c r="O33" i="12"/>
  <c r="O32" i="12" s="1"/>
  <c r="Q33" i="12"/>
  <c r="Q32" i="12" s="1"/>
  <c r="U33" i="12"/>
  <c r="U32" i="12" s="1"/>
  <c r="G37" i="12"/>
  <c r="G36" i="12" s="1"/>
  <c r="I37" i="12"/>
  <c r="K37" i="12"/>
  <c r="K36" i="12" s="1"/>
  <c r="M37" i="12"/>
  <c r="M36" i="12" s="1"/>
  <c r="O37" i="12"/>
  <c r="O36" i="12" s="1"/>
  <c r="Q37" i="12"/>
  <c r="U37" i="12"/>
  <c r="U36" i="12" s="1"/>
  <c r="G40" i="12"/>
  <c r="I40" i="12"/>
  <c r="K40" i="12"/>
  <c r="M40" i="12"/>
  <c r="O40" i="12"/>
  <c r="Q40" i="12"/>
  <c r="U40" i="12"/>
  <c r="G41" i="12"/>
  <c r="M41" i="12" s="1"/>
  <c r="I41" i="12"/>
  <c r="K41" i="12"/>
  <c r="O41" i="12"/>
  <c r="Q41" i="12"/>
  <c r="U41" i="12"/>
  <c r="G44" i="12"/>
  <c r="I44" i="12"/>
  <c r="I36" i="12" s="1"/>
  <c r="K44" i="12"/>
  <c r="M44" i="12"/>
  <c r="O44" i="12"/>
  <c r="Q44" i="12"/>
  <c r="Q36" i="12" s="1"/>
  <c r="U44" i="12"/>
  <c r="G45" i="12"/>
  <c r="I45" i="12"/>
  <c r="K45" i="12"/>
  <c r="M45" i="12"/>
  <c r="O45" i="12"/>
  <c r="Q45" i="12"/>
  <c r="U45" i="12"/>
  <c r="G46" i="12"/>
  <c r="I46" i="12"/>
  <c r="K46" i="12"/>
  <c r="M46" i="12"/>
  <c r="O46" i="12"/>
  <c r="Q46" i="12"/>
  <c r="U46" i="12"/>
  <c r="G48" i="12"/>
  <c r="I48" i="12"/>
  <c r="I47" i="12" s="1"/>
  <c r="K48" i="12"/>
  <c r="K47" i="12" s="1"/>
  <c r="M48" i="12"/>
  <c r="O48" i="12"/>
  <c r="Q48" i="12"/>
  <c r="Q47" i="12" s="1"/>
  <c r="U48" i="12"/>
  <c r="U47" i="12" s="1"/>
  <c r="G51" i="12"/>
  <c r="I51" i="12"/>
  <c r="K51" i="12"/>
  <c r="M51" i="12"/>
  <c r="O51" i="12"/>
  <c r="Q51" i="12"/>
  <c r="U51" i="12"/>
  <c r="G55" i="12"/>
  <c r="I55" i="12"/>
  <c r="K55" i="12"/>
  <c r="M55" i="12"/>
  <c r="O55" i="12"/>
  <c r="O47" i="12" s="1"/>
  <c r="Q55" i="12"/>
  <c r="U55" i="12"/>
  <c r="G56" i="12"/>
  <c r="M56" i="12" s="1"/>
  <c r="I56" i="12"/>
  <c r="K56" i="12"/>
  <c r="O56" i="12"/>
  <c r="Q56" i="12"/>
  <c r="U56" i="12"/>
  <c r="G58" i="12"/>
  <c r="I58" i="12"/>
  <c r="K58" i="12"/>
  <c r="M58" i="12"/>
  <c r="O58" i="12"/>
  <c r="Q58" i="12"/>
  <c r="U58" i="12"/>
  <c r="G60" i="12"/>
  <c r="I60" i="12"/>
  <c r="K60" i="12"/>
  <c r="M60" i="12"/>
  <c r="O60" i="12"/>
  <c r="Q60" i="12"/>
  <c r="U60" i="12"/>
  <c r="G61" i="12"/>
  <c r="O61" i="12"/>
  <c r="G62" i="12"/>
  <c r="M62" i="12" s="1"/>
  <c r="M61" i="12" s="1"/>
  <c r="I62" i="12"/>
  <c r="I61" i="12" s="1"/>
  <c r="K62" i="12"/>
  <c r="K61" i="12" s="1"/>
  <c r="O62" i="12"/>
  <c r="Q62" i="12"/>
  <c r="Q61" i="12" s="1"/>
  <c r="U62" i="12"/>
  <c r="U61" i="12" s="1"/>
  <c r="G65" i="12"/>
  <c r="I65" i="12"/>
  <c r="K65" i="12"/>
  <c r="M65" i="12"/>
  <c r="O65" i="12"/>
  <c r="Q65" i="12"/>
  <c r="U65" i="12"/>
  <c r="K66" i="12"/>
  <c r="U66" i="12"/>
  <c r="G67" i="12"/>
  <c r="G66" i="12" s="1"/>
  <c r="I67" i="12"/>
  <c r="I66" i="12" s="1"/>
  <c r="K67" i="12"/>
  <c r="O67" i="12"/>
  <c r="O66" i="12" s="1"/>
  <c r="Q67" i="12"/>
  <c r="Q66" i="12" s="1"/>
  <c r="U67" i="12"/>
  <c r="I20" i="1"/>
  <c r="I19" i="1"/>
  <c r="I18" i="1"/>
  <c r="I17" i="1"/>
  <c r="I16" i="1"/>
  <c r="I66" i="1"/>
  <c r="AZ51" i="1"/>
  <c r="AZ50" i="1"/>
  <c r="AZ49" i="1"/>
  <c r="AZ48" i="1"/>
  <c r="AZ47" i="1"/>
  <c r="AZ46" i="1"/>
  <c r="AZ45" i="1"/>
  <c r="AZ44" i="1"/>
  <c r="AZ43" i="1"/>
  <c r="G27" i="1"/>
  <c r="G23" i="1"/>
  <c r="F40" i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4" i="1"/>
  <c r="G29" i="1" s="1"/>
  <c r="M47" i="12"/>
  <c r="M67" i="12"/>
  <c r="M66" i="12" s="1"/>
  <c r="G47" i="12"/>
  <c r="M33" i="12"/>
  <c r="M32" i="12" s="1"/>
  <c r="M20" i="12"/>
  <c r="M19" i="12" s="1"/>
  <c r="M15" i="12"/>
  <c r="M14" i="12" s="1"/>
  <c r="M9" i="12"/>
  <c r="M8" i="12" s="1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<sst xmlns="http://schemas.openxmlformats.org/spreadsheetml/2006/main" count="361" uniqueCount="212">
  <si>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</si>
  <si>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</si>
  <si>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</si>
  <si>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</si>
  <si>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</si>
  <si>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</si>
  <si>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</si>
  <si>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</si>
  <si>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</si>
  <si>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</si>
  <si>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</si>
  <si>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</si>
  <si>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</si>
  <si>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</si>
  <si>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</si>
  <si>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</si>
  <si>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</si>
  <si>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</si>
  <si>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</si>
  <si>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</si>
  <si>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</si>
  <si>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</si>
  <si>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</si>
  <si>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</si>
  <si>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</si>
  <si>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</si>
  <si>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</si>
  <si>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</si>
  <si>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</si>
  <si>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</si>
  <si>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</si>
  <si>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</si>
  <si>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</si>
  <si>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</si>
  <si>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</si>
  <si>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</si>
  <si>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</si>
  <si>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</si>
  <si>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</si>
  <si>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</si>
  <si>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</si>
  <si>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</si>
  <si>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ZŠ Masarykova</t>
  </si>
  <si>
    <t>Rozpočet:</t>
  </si>
  <si>
    <t>Misto</t>
  </si>
  <si>
    <t>Stavební úpravy tělocvičny ZŠ Masarykova Kolín</t>
  </si>
  <si>
    <t>Město Kolín</t>
  </si>
  <si>
    <t>Karlovo náměstí 78</t>
  </si>
  <si>
    <t>Kolín 1</t>
  </si>
  <si>
    <t>28012</t>
  </si>
  <si>
    <t>000235440</t>
  </si>
  <si>
    <t>Škorpík Martin, Ing.</t>
  </si>
  <si>
    <t>V Břízách 794</t>
  </si>
  <si>
    <t>Kolín 2</t>
  </si>
  <si>
    <t>28002</t>
  </si>
  <si>
    <t>66767849</t>
  </si>
  <si>
    <t>Celkem za stavbu</t>
  </si>
  <si>
    <t>CZK</t>
  </si>
  <si>
    <t xml:space="preserve">Popis rozpočtu:  - </t>
  </si>
  <si>
    <t>Stávající obložení stěn kobercem demontovat</t>
  </si>
  <si>
    <t>Stávající palubkovou podlahu demontovat</t>
  </si>
  <si>
    <t>Stávající předstěnu před otopnými tělesy demontovat</t>
  </si>
  <si>
    <t>Demontovat poškozené parapety</t>
  </si>
  <si>
    <t>Provést vyztužení stěny perlinkou do tmelu v plochách po dmtz koberce, provést jednovrstvou omítku. Provést opravu omítek v prostoru otpných těles</t>
  </si>
  <si>
    <t>Na stávající rošt provést montáž sportovní palubkové podlahy i s PE folií</t>
  </si>
  <si>
    <t>Ze stávajícího dřevěného obložení stěn odstranit lak přebroušením, provést nový polyuretanový bezbarvý nátěr ve dvou vrstvách</t>
  </si>
  <si>
    <t>Provést zpětnou montáž předstěn otopných těles s výměnou poškozených dřevěných desek a s výměnou poškozených parapetních desek</t>
  </si>
  <si>
    <t>provést malbu stěn</t>
  </si>
  <si>
    <t>Rekapitulace dílů</t>
  </si>
  <si>
    <t>Typ dílu</t>
  </si>
  <si>
    <t>61</t>
  </si>
  <si>
    <t>Upravy povrchů vnitřní</t>
  </si>
  <si>
    <t>94</t>
  </si>
  <si>
    <t>Lešení a stavební výtahy</t>
  </si>
  <si>
    <t>97</t>
  </si>
  <si>
    <t>Prorážení otvorů</t>
  </si>
  <si>
    <t>711</t>
  </si>
  <si>
    <t>Izolace proti vodě</t>
  </si>
  <si>
    <t>714</t>
  </si>
  <si>
    <t>Izol akustické a protiotřesové</t>
  </si>
  <si>
    <t>766</t>
  </si>
  <si>
    <t>Konstrukce truhlářské</t>
  </si>
  <si>
    <t>775</t>
  </si>
  <si>
    <t>Podlahy vlysové a parketové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</si>
  <si>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</si>
  <si>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</si>
  <si>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</si>
  <si>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</si>
  <si>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</si>
  <si>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</si>
  <si>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</si>
  <si>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</si>
  <si>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</si>
  <si>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</si>
  <si>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</si>
  <si>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</si>
  <si>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</si>
  <si>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</si>
  <si>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</si>
  <si>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</si>
  <si>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</si>
  <si>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</si>
  <si>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</si>
  <si>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</si>
  <si>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</si>
  <si>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</si>
  <si>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</si>
  <si>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</si>
  <si>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</si>
  <si>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</si>
  <si>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</si>
  <si>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</si>
  <si>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</si>
  <si>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</si>
  <si>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</si>
  <si>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</si>
  <si>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</si>
  <si>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612401191R00</t>
  </si>
  <si>
    <t>Omítka malých ploch vnitřních stěn do 0,09 m2</t>
  </si>
  <si>
    <t>kus</t>
  </si>
  <si>
    <t>POL1_0</t>
  </si>
  <si>
    <t>10</t>
  </si>
  <si>
    <t>VV</t>
  </si>
  <si>
    <t>612481211R00</t>
  </si>
  <si>
    <t>Montáž výztužné sítě (perlinky) do stěrky-stěny</t>
  </si>
  <si>
    <t>m2</t>
  </si>
  <si>
    <t>viz dmtz koberce:158,2</t>
  </si>
  <si>
    <t>612479112R00</t>
  </si>
  <si>
    <t>Provedení vnitřní omítky stěn jednovrstvé, ručně</t>
  </si>
  <si>
    <t>941941031R00</t>
  </si>
  <si>
    <t>Montáž lešení leh.řad.s podlahami,š.do 1 m, H 10 m</t>
  </si>
  <si>
    <t>(12,6+24)*2*4,5</t>
  </si>
  <si>
    <t>941941391R00</t>
  </si>
  <si>
    <t>Příplatek za každý měsíc použití lešení k pol.1051</t>
  </si>
  <si>
    <t>941941831R00</t>
  </si>
  <si>
    <t>Demontáž lešení leh.řad.s podlahami,š.1 m, H 10 m</t>
  </si>
  <si>
    <t>979081111R00</t>
  </si>
  <si>
    <t>Odvoz suti a vybour. hmot na skládku do 1 km</t>
  </si>
  <si>
    <t>t</t>
  </si>
  <si>
    <t>0,48</t>
  </si>
  <si>
    <t>6,38</t>
  </si>
  <si>
    <t>979081121R00</t>
  </si>
  <si>
    <t>Příplatek k odvozu za každý další 1 km</t>
  </si>
  <si>
    <t>0,48*17</t>
  </si>
  <si>
    <t>6,38*17</t>
  </si>
  <si>
    <t>979990182R00</t>
  </si>
  <si>
    <t>Poplatek za skládku suti - koberce</t>
  </si>
  <si>
    <t>979990161R00</t>
  </si>
  <si>
    <t>Poplatek za skládku suti - dřevo</t>
  </si>
  <si>
    <t>711131101R00</t>
  </si>
  <si>
    <t>Izolace proti vlhkosti vodorovná pásy na sucho</t>
  </si>
  <si>
    <t>711-1</t>
  </si>
  <si>
    <t>Polyetylenová folie 0,2 mm</t>
  </si>
  <si>
    <t>318,832*1,12</t>
  </si>
  <si>
    <t>714180801R00</t>
  </si>
  <si>
    <t>Demontáž akustického obkladu stěn, koberec</t>
  </si>
  <si>
    <t>12,65*3,83*2</t>
  </si>
  <si>
    <t>2,38*(4,42-1,2)*8</t>
  </si>
  <si>
    <t>766411821R00</t>
  </si>
  <si>
    <t>Demontáž obložení stěn palubkami</t>
  </si>
  <si>
    <t>předstěny radiátorů:2,38*1,1*8*2</t>
  </si>
  <si>
    <t>poškozené parapaety:2,38*0,25*5</t>
  </si>
  <si>
    <t>766414142R00</t>
  </si>
  <si>
    <t>Obložení stěn pl. do 5 m2, deskami do 1,5 m2</t>
  </si>
  <si>
    <t>766-1</t>
  </si>
  <si>
    <t>Deska dýhová, tl. 18 mm</t>
  </si>
  <si>
    <t>výměna za poškozené:0,6*0,8*5</t>
  </si>
  <si>
    <t>2,38*0,25*5</t>
  </si>
  <si>
    <t>Demontáž vybavení tělocvičen, žebřiny</t>
  </si>
  <si>
    <t>766-2</t>
  </si>
  <si>
    <t>Zpětná montáž vybavení tělocvičen, žebřiny</t>
  </si>
  <si>
    <t>766-3</t>
  </si>
  <si>
    <t>Revize tělocvičného nářadí</t>
  </si>
  <si>
    <t>kpl</t>
  </si>
  <si>
    <t>775541800R00</t>
  </si>
  <si>
    <t>Demontáž parketových tabulí přibíjených vč. lišt</t>
  </si>
  <si>
    <t>12,65*24</t>
  </si>
  <si>
    <t>2,38*0,4*8*2</t>
  </si>
  <si>
    <t>775413122R00</t>
  </si>
  <si>
    <t>Podlahové lišty připevněné vruty, DB 8/1,5 cm</t>
  </si>
  <si>
    <t>m</t>
  </si>
  <si>
    <t>(12,65+24)*2</t>
  </si>
  <si>
    <t>0,4*2*8*2</t>
  </si>
  <si>
    <t>-(1,4+2,7)</t>
  </si>
  <si>
    <t>775599143R00</t>
  </si>
  <si>
    <t>Lak dřevěných podlah Sportive, Z+2x, přebrouš</t>
  </si>
  <si>
    <t>775551100R00</t>
  </si>
  <si>
    <t>Položení palubových podlah přibíjením</t>
  </si>
  <si>
    <t>viz demontáž:318,8320</t>
  </si>
  <si>
    <t>775-1</t>
  </si>
  <si>
    <t>Sportovní palubová podlaha VLD, dub natur</t>
  </si>
  <si>
    <t>318,832*1,025</t>
  </si>
  <si>
    <t>775-2</t>
  </si>
  <si>
    <t>Lajnování, basketbal, volejbal</t>
  </si>
  <si>
    <t>783601815R00</t>
  </si>
  <si>
    <t>Odstranění nátěrů, stěny truhlářské, broušením</t>
  </si>
  <si>
    <t>12,65*2,14*2</t>
  </si>
  <si>
    <t>24*1,19*2+2,38*0,4*8*2</t>
  </si>
  <si>
    <t>783671002R00</t>
  </si>
  <si>
    <t>Nátěr polyuretan.truhlářských výrobků 1x +1x email</t>
  </si>
  <si>
    <t>784442003RT2</t>
  </si>
  <si>
    <t>Malba disperzní interiérová, výška do 8 m, 1barevná, 2x nátěr, 1x penetrace</t>
  </si>
  <si>
    <t>oprava omítek:158,2</t>
  </si>
  <si>
    <t>původní:24*0,4*2</t>
  </si>
  <si>
    <t>(0,25+0,65+0,25)*4,42*7*2</t>
  </si>
  <si>
    <t>(0,25+0,4)*4,42*2*2</t>
  </si>
  <si>
    <t/>
  </si>
  <si>
    <t>SUM</t>
  </si>
  <si>
    <t>POPUZIV</t>
  </si>
  <si>
    <t>END</t>
  </si>
  <si>
    <t>ZADÁNÍ STAVBY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</si>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</sst>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7" fillId="0" borderId="33" xfId="0" applyNumberFormat="1" applyFont="1" applyBorder="1" applyAlignment="1">
      <alignment vertical="top" shrinkToFit="1"/>
    </xf>
    <xf numFmtId="172" fontId="18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8" fillId="0" borderId="38" xfId="0" applyNumberFormat="1" applyFont="1" applyBorder="1" applyAlignment="1">
      <alignment vertical="top" wrapText="1" shrinkToFit="1"/>
    </xf>
    <xf numFmtId="172" fontId="18" fillId="0" borderId="39" xfId="0" applyNumberFormat="1" applyFont="1" applyBorder="1" applyAlignment="1">
      <alignment vertical="top" wrapText="1" shrinkToFit="1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9"/>
  <sheetViews>
    <sheetView showGridLines="0" tabSelected="1" topLeftCell="B27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85" t="s">
        <v>210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45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44</v>
      </c>
      <c r="C3" s="112"/>
      <c r="D3" s="113" t="s">
        <v>42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43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46</v>
      </c>
      <c r="E5" s="26"/>
      <c r="F5" s="26"/>
      <c r="G5" s="26"/>
      <c r="H5" s="28" t="s">
        <v>33</v>
      </c>
      <c r="I5" s="122" t="s">
        <v>50</v>
      </c>
      <c r="J5" s="11"/>
    </row>
    <row r="6" spans="1:15" ht="15.75" customHeight="1" x14ac:dyDescent="0.2">
      <c r="A6" s="4"/>
      <c r="B6" s="41"/>
      <c r="C6" s="26"/>
      <c r="D6" s="122" t="s">
        <v>47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49</v>
      </c>
      <c r="D7" s="105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 t="s">
        <v>51</v>
      </c>
      <c r="E11" s="124"/>
      <c r="F11" s="124"/>
      <c r="G11" s="124"/>
      <c r="H11" s="28" t="s">
        <v>33</v>
      </c>
      <c r="I11" s="128" t="s">
        <v>55</v>
      </c>
      <c r="J11" s="11"/>
    </row>
    <row r="12" spans="1:15" ht="15.75" customHeight="1" x14ac:dyDescent="0.2">
      <c r="A12" s="4"/>
      <c r="B12" s="41"/>
      <c r="C12" s="26"/>
      <c r="D12" s="125" t="s">
        <v>52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 t="s">
        <v>54</v>
      </c>
      <c r="D13" s="126" t="s">
        <v>53</v>
      </c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SUMIF(F57:F65,A16,I57:I65)+SUMIF(F57:F65,"PSU",I57:I65)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SUMIF(F57:F65,A17,I57:I65)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SUMIF(F57:F65,A18,I57:I65)</f>
        <v>0</v>
      </c>
      <c r="J18" s="93"/>
    </row>
    <row r="19" spans="1:10" ht="23.25" customHeight="1" x14ac:dyDescent="0.2">
      <c r="A19" s="195" t="s">
        <v>88</v>
      </c>
      <c r="B19" s="196" t="s">
        <v>26</v>
      </c>
      <c r="C19" s="58"/>
      <c r="D19" s="59"/>
      <c r="E19" s="83"/>
      <c r="F19" s="84"/>
      <c r="G19" s="83"/>
      <c r="H19" s="84"/>
      <c r="I19" s="83">
        <f>SUMIF(F57:F65,A19,I57:I65)</f>
        <v>0</v>
      </c>
      <c r="J19" s="93"/>
    </row>
    <row r="20" spans="1:10" ht="23.25" customHeight="1" x14ac:dyDescent="0.2">
      <c r="A20" s="195" t="s">
        <v>89</v>
      </c>
      <c r="B20" s="196" t="s">
        <v>27</v>
      </c>
      <c r="C20" s="58"/>
      <c r="D20" s="59"/>
      <c r="E20" s="83"/>
      <c r="F20" s="84"/>
      <c r="G20" s="83"/>
      <c r="H20" s="84"/>
      <c r="I20" s="83">
        <f>SUMIF(F57:F65,A20,I57:I65)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0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0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43188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">
      <c r="A39" s="131">
        <v>1</v>
      </c>
      <c r="B39" s="137"/>
      <c r="C39" s="138"/>
      <c r="D39" s="139"/>
      <c r="E39" s="139"/>
      <c r="F39" s="147">
        <f>' Pol'!AC73</f>
        <v>0</v>
      </c>
      <c r="G39" s="148">
        <f>' Pol'!AD73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">
      <c r="A40" s="131"/>
      <c r="B40" s="141" t="s">
        <v>56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">
      <c r="B42" t="s">
        <v>58</v>
      </c>
    </row>
    <row r="43" spans="1:52" x14ac:dyDescent="0.2">
      <c r="B43" s="162" t="s">
        <v>59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Stávající obložení stěn kobercem demontovat</v>
      </c>
    </row>
    <row r="44" spans="1:52" x14ac:dyDescent="0.2">
      <c r="B44" s="162" t="s">
        <v>60</v>
      </c>
      <c r="C44" s="162"/>
      <c r="D44" s="162"/>
      <c r="E44" s="162"/>
      <c r="F44" s="162"/>
      <c r="G44" s="162"/>
      <c r="H44" s="162"/>
      <c r="I44" s="162"/>
      <c r="J44" s="162"/>
      <c r="AZ44" s="161" t="str">
        <f>B44</f>
        <v>Stávající palubkovou podlahu demontovat</v>
      </c>
    </row>
    <row r="45" spans="1:52" x14ac:dyDescent="0.2">
      <c r="B45" s="162" t="s">
        <v>61</v>
      </c>
      <c r="C45" s="162"/>
      <c r="D45" s="162"/>
      <c r="E45" s="162"/>
      <c r="F45" s="162"/>
      <c r="G45" s="162"/>
      <c r="H45" s="162"/>
      <c r="I45" s="162"/>
      <c r="J45" s="162"/>
      <c r="AZ45" s="161" t="str">
        <f>B45</f>
        <v>Stávající předstěnu před otopnými tělesy demontovat</v>
      </c>
    </row>
    <row r="46" spans="1:52" x14ac:dyDescent="0.2">
      <c r="B46" s="162" t="s">
        <v>62</v>
      </c>
      <c r="C46" s="162"/>
      <c r="D46" s="162"/>
      <c r="E46" s="162"/>
      <c r="F46" s="162"/>
      <c r="G46" s="162"/>
      <c r="H46" s="162"/>
      <c r="I46" s="162"/>
      <c r="J46" s="162"/>
      <c r="AZ46" s="161" t="str">
        <f>B46</f>
        <v>Demontovat poškozené parapety</v>
      </c>
    </row>
    <row r="47" spans="1:52" ht="25.5" x14ac:dyDescent="0.2">
      <c r="B47" s="162" t="s">
        <v>63</v>
      </c>
      <c r="C47" s="162"/>
      <c r="D47" s="162"/>
      <c r="E47" s="162"/>
      <c r="F47" s="162"/>
      <c r="G47" s="162"/>
      <c r="H47" s="162"/>
      <c r="I47" s="162"/>
      <c r="J47" s="162"/>
      <c r="AZ47" s="161" t="str">
        <f>B47</f>
        <v>Provést vyztužení stěny perlinkou do tmelu v plochách po dmtz koberce, provést jednovrstvou omítku. Provést opravu omítek v prostoru otpných těles</v>
      </c>
    </row>
    <row r="48" spans="1:52" x14ac:dyDescent="0.2">
      <c r="B48" s="162" t="s">
        <v>64</v>
      </c>
      <c r="C48" s="162"/>
      <c r="D48" s="162"/>
      <c r="E48" s="162"/>
      <c r="F48" s="162"/>
      <c r="G48" s="162"/>
      <c r="H48" s="162"/>
      <c r="I48" s="162"/>
      <c r="J48" s="162"/>
      <c r="AZ48" s="161" t="str">
        <f>B48</f>
        <v>Na stávající rošt provést montáž sportovní palubkové podlahy i s PE folií</v>
      </c>
    </row>
    <row r="49" spans="1:52" ht="25.5" x14ac:dyDescent="0.2">
      <c r="B49" s="162" t="s">
        <v>65</v>
      </c>
      <c r="C49" s="162"/>
      <c r="D49" s="162"/>
      <c r="E49" s="162"/>
      <c r="F49" s="162"/>
      <c r="G49" s="162"/>
      <c r="H49" s="162"/>
      <c r="I49" s="162"/>
      <c r="J49" s="162"/>
      <c r="AZ49" s="161" t="str">
        <f>B49</f>
        <v>Ze stávajícího dřevěného obložení stěn odstranit lak přebroušením, provést nový polyuretanový bezbarvý nátěr ve dvou vrstvách</v>
      </c>
    </row>
    <row r="50" spans="1:52" ht="25.5" x14ac:dyDescent="0.2">
      <c r="B50" s="162" t="s">
        <v>66</v>
      </c>
      <c r="C50" s="162"/>
      <c r="D50" s="162"/>
      <c r="E50" s="162"/>
      <c r="F50" s="162"/>
      <c r="G50" s="162"/>
      <c r="H50" s="162"/>
      <c r="I50" s="162"/>
      <c r="J50" s="162"/>
      <c r="AZ50" s="161" t="str">
        <f>B50</f>
        <v>Provést zpětnou montáž předstěn otopných těles s výměnou poškozených dřevěných desek a s výměnou poškozených parapetních desek</v>
      </c>
    </row>
    <row r="51" spans="1:52" x14ac:dyDescent="0.2">
      <c r="B51" s="162" t="s">
        <v>67</v>
      </c>
      <c r="C51" s="162"/>
      <c r="D51" s="162"/>
      <c r="E51" s="162"/>
      <c r="F51" s="162"/>
      <c r="G51" s="162"/>
      <c r="H51" s="162"/>
      <c r="I51" s="162"/>
      <c r="J51" s="162"/>
      <c r="AZ51" s="161" t="str">
        <f>B51</f>
        <v>provést malbu stěn</v>
      </c>
    </row>
    <row r="54" spans="1:52" ht="15.75" x14ac:dyDescent="0.25">
      <c r="B54" s="163" t="s">
        <v>68</v>
      </c>
    </row>
    <row r="56" spans="1:52" ht="25.5" customHeight="1" x14ac:dyDescent="0.2">
      <c r="A56" s="164"/>
      <c r="B56" s="170" t="s">
        <v>16</v>
      </c>
      <c r="C56" s="170" t="s">
        <v>5</v>
      </c>
      <c r="D56" s="171"/>
      <c r="E56" s="171"/>
      <c r="F56" s="174" t="s">
        <v>69</v>
      </c>
      <c r="G56" s="174"/>
      <c r="H56" s="174"/>
      <c r="I56" s="175" t="s">
        <v>28</v>
      </c>
      <c r="J56" s="175"/>
    </row>
    <row r="57" spans="1:52" ht="25.5" customHeight="1" x14ac:dyDescent="0.2">
      <c r="A57" s="165"/>
      <c r="B57" s="176" t="s">
        <v>70</v>
      </c>
      <c r="C57" s="177" t="s">
        <v>71</v>
      </c>
      <c r="D57" s="178"/>
      <c r="E57" s="178"/>
      <c r="F57" s="182" t="s">
        <v>23</v>
      </c>
      <c r="G57" s="183"/>
      <c r="H57" s="183"/>
      <c r="I57" s="184">
        <f>' Pol'!G8</f>
        <v>0</v>
      </c>
      <c r="J57" s="184"/>
    </row>
    <row r="58" spans="1:52" ht="25.5" customHeight="1" x14ac:dyDescent="0.2">
      <c r="A58" s="165"/>
      <c r="B58" s="168" t="s">
        <v>72</v>
      </c>
      <c r="C58" s="167" t="s">
        <v>73</v>
      </c>
      <c r="D58" s="169"/>
      <c r="E58" s="169"/>
      <c r="F58" s="185" t="s">
        <v>23</v>
      </c>
      <c r="G58" s="186"/>
      <c r="H58" s="186"/>
      <c r="I58" s="187">
        <f>' Pol'!G14</f>
        <v>0</v>
      </c>
      <c r="J58" s="187"/>
    </row>
    <row r="59" spans="1:52" ht="25.5" customHeight="1" x14ac:dyDescent="0.2">
      <c r="A59" s="165"/>
      <c r="B59" s="168" t="s">
        <v>74</v>
      </c>
      <c r="C59" s="167" t="s">
        <v>75</v>
      </c>
      <c r="D59" s="169"/>
      <c r="E59" s="169"/>
      <c r="F59" s="185" t="s">
        <v>23</v>
      </c>
      <c r="G59" s="186"/>
      <c r="H59" s="186"/>
      <c r="I59" s="187">
        <f>' Pol'!G19</f>
        <v>0</v>
      </c>
      <c r="J59" s="187"/>
    </row>
    <row r="60" spans="1:52" ht="25.5" customHeight="1" x14ac:dyDescent="0.2">
      <c r="A60" s="165"/>
      <c r="B60" s="168" t="s">
        <v>76</v>
      </c>
      <c r="C60" s="167" t="s">
        <v>77</v>
      </c>
      <c r="D60" s="169"/>
      <c r="E60" s="169"/>
      <c r="F60" s="185" t="s">
        <v>24</v>
      </c>
      <c r="G60" s="186"/>
      <c r="H60" s="186"/>
      <c r="I60" s="187">
        <f>' Pol'!G28</f>
        <v>0</v>
      </c>
      <c r="J60" s="187"/>
    </row>
    <row r="61" spans="1:52" ht="25.5" customHeight="1" x14ac:dyDescent="0.2">
      <c r="A61" s="165"/>
      <c r="B61" s="168" t="s">
        <v>78</v>
      </c>
      <c r="C61" s="167" t="s">
        <v>79</v>
      </c>
      <c r="D61" s="169"/>
      <c r="E61" s="169"/>
      <c r="F61" s="185" t="s">
        <v>24</v>
      </c>
      <c r="G61" s="186"/>
      <c r="H61" s="186"/>
      <c r="I61" s="187">
        <f>' Pol'!G32</f>
        <v>0</v>
      </c>
      <c r="J61" s="187"/>
    </row>
    <row r="62" spans="1:52" ht="25.5" customHeight="1" x14ac:dyDescent="0.2">
      <c r="A62" s="165"/>
      <c r="B62" s="168" t="s">
        <v>80</v>
      </c>
      <c r="C62" s="167" t="s">
        <v>81</v>
      </c>
      <c r="D62" s="169"/>
      <c r="E62" s="169"/>
      <c r="F62" s="185" t="s">
        <v>24</v>
      </c>
      <c r="G62" s="186"/>
      <c r="H62" s="186"/>
      <c r="I62" s="187">
        <f>' Pol'!G36</f>
        <v>0</v>
      </c>
      <c r="J62" s="187"/>
    </row>
    <row r="63" spans="1:52" ht="25.5" customHeight="1" x14ac:dyDescent="0.2">
      <c r="A63" s="165"/>
      <c r="B63" s="168" t="s">
        <v>82</v>
      </c>
      <c r="C63" s="167" t="s">
        <v>83</v>
      </c>
      <c r="D63" s="169"/>
      <c r="E63" s="169"/>
      <c r="F63" s="185" t="s">
        <v>24</v>
      </c>
      <c r="G63" s="186"/>
      <c r="H63" s="186"/>
      <c r="I63" s="187">
        <f>' Pol'!G47</f>
        <v>0</v>
      </c>
      <c r="J63" s="187"/>
    </row>
    <row r="64" spans="1:52" ht="25.5" customHeight="1" x14ac:dyDescent="0.2">
      <c r="A64" s="165"/>
      <c r="B64" s="168" t="s">
        <v>84</v>
      </c>
      <c r="C64" s="167" t="s">
        <v>85</v>
      </c>
      <c r="D64" s="169"/>
      <c r="E64" s="169"/>
      <c r="F64" s="185" t="s">
        <v>24</v>
      </c>
      <c r="G64" s="186"/>
      <c r="H64" s="186"/>
      <c r="I64" s="187">
        <f>' Pol'!G61</f>
        <v>0</v>
      </c>
      <c r="J64" s="187"/>
    </row>
    <row r="65" spans="1:10" ht="25.5" customHeight="1" x14ac:dyDescent="0.2">
      <c r="A65" s="165"/>
      <c r="B65" s="179" t="s">
        <v>86</v>
      </c>
      <c r="C65" s="180" t="s">
        <v>87</v>
      </c>
      <c r="D65" s="181"/>
      <c r="E65" s="181"/>
      <c r="F65" s="188" t="s">
        <v>24</v>
      </c>
      <c r="G65" s="189"/>
      <c r="H65" s="189"/>
      <c r="I65" s="190">
        <f>' Pol'!G66</f>
        <v>0</v>
      </c>
      <c r="J65" s="190"/>
    </row>
    <row r="66" spans="1:10" ht="25.5" customHeight="1" x14ac:dyDescent="0.2">
      <c r="A66" s="166"/>
      <c r="B66" s="172" t="s">
        <v>1</v>
      </c>
      <c r="C66" s="172"/>
      <c r="D66" s="173"/>
      <c r="E66" s="173"/>
      <c r="F66" s="191"/>
      <c r="G66" s="192"/>
      <c r="H66" s="192"/>
      <c r="I66" s="193">
        <f>SUM(I57:I65)</f>
        <v>0</v>
      </c>
      <c r="J66" s="193"/>
    </row>
    <row r="67" spans="1:10" x14ac:dyDescent="0.2">
      <c r="F67" s="194"/>
      <c r="G67" s="130"/>
      <c r="H67" s="194"/>
      <c r="I67" s="130"/>
      <c r="J67" s="130"/>
    </row>
    <row r="68" spans="1:10" x14ac:dyDescent="0.2">
      <c r="F68" s="194"/>
      <c r="G68" s="130"/>
      <c r="H68" s="194"/>
      <c r="I68" s="130"/>
      <c r="J68" s="130"/>
    </row>
    <row r="69" spans="1:10" x14ac:dyDescent="0.2">
      <c r="F69" s="194"/>
      <c r="G69" s="130"/>
      <c r="H69" s="194"/>
      <c r="I69" s="130"/>
      <c r="J69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I66:J66"/>
    <mergeCell ref="I63:J63"/>
    <mergeCell ref="C63:E63"/>
    <mergeCell ref="I64:J64"/>
    <mergeCell ref="C64:E64"/>
    <mergeCell ref="I65:J65"/>
    <mergeCell ref="C65:E65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B47:J47"/>
    <mergeCell ref="B48:J48"/>
    <mergeCell ref="B49:J49"/>
    <mergeCell ref="B50:J50"/>
    <mergeCell ref="B51:J51"/>
    <mergeCell ref="I56:J56"/>
    <mergeCell ref="C39:E39"/>
    <mergeCell ref="B40:E40"/>
    <mergeCell ref="B43:J43"/>
    <mergeCell ref="B44:J44"/>
    <mergeCell ref="B45:J45"/>
    <mergeCell ref="B46:J46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5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3"/>
  <sheetViews>
    <sheetView topLeftCell="A3" workbookViewId="0">
      <selection activeCell="E16" sqref="E16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197" t="s">
        <v>211</v>
      </c>
      <c r="B1" s="197"/>
      <c r="C1" s="197"/>
      <c r="D1" s="197"/>
      <c r="E1" s="197"/>
      <c r="F1" s="197"/>
      <c r="G1" s="197"/>
      <c r="AE1" t="s">
        <v>91</v>
      </c>
    </row>
    <row r="2" spans="1:60" ht="24.95" customHeight="1" x14ac:dyDescent="0.2">
      <c r="A2" s="204" t="s">
        <v>90</v>
      </c>
      <c r="B2" s="198"/>
      <c r="C2" s="199" t="s">
        <v>45</v>
      </c>
      <c r="D2" s="200"/>
      <c r="E2" s="200"/>
      <c r="F2" s="200"/>
      <c r="G2" s="206"/>
      <c r="AE2" t="s">
        <v>92</v>
      </c>
    </row>
    <row r="3" spans="1:60" ht="24.95" customHeight="1" x14ac:dyDescent="0.2">
      <c r="A3" s="205" t="s">
        <v>7</v>
      </c>
      <c r="B3" s="203"/>
      <c r="C3" s="201" t="s">
        <v>42</v>
      </c>
      <c r="D3" s="202"/>
      <c r="E3" s="202"/>
      <c r="F3" s="202"/>
      <c r="G3" s="207"/>
      <c r="AE3" t="s">
        <v>93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94</v>
      </c>
    </row>
    <row r="5" spans="1:60" hidden="1" x14ac:dyDescent="0.2">
      <c r="A5" s="208" t="s">
        <v>95</v>
      </c>
      <c r="B5" s="209"/>
      <c r="C5" s="210"/>
      <c r="D5" s="211"/>
      <c r="E5" s="211"/>
      <c r="F5" s="211"/>
      <c r="G5" s="212"/>
      <c r="AE5" t="s">
        <v>96</v>
      </c>
    </row>
    <row r="7" spans="1:60" ht="38.25" x14ac:dyDescent="0.2">
      <c r="A7" s="217" t="s">
        <v>97</v>
      </c>
      <c r="B7" s="218" t="s">
        <v>98</v>
      </c>
      <c r="C7" s="218" t="s">
        <v>99</v>
      </c>
      <c r="D7" s="217" t="s">
        <v>100</v>
      </c>
      <c r="E7" s="217" t="s">
        <v>101</v>
      </c>
      <c r="F7" s="213" t="s">
        <v>102</v>
      </c>
      <c r="G7" s="236" t="s">
        <v>28</v>
      </c>
      <c r="H7" s="237" t="s">
        <v>29</v>
      </c>
      <c r="I7" s="237" t="s">
        <v>103</v>
      </c>
      <c r="J7" s="237" t="s">
        <v>30</v>
      </c>
      <c r="K7" s="237" t="s">
        <v>104</v>
      </c>
      <c r="L7" s="237" t="s">
        <v>105</v>
      </c>
      <c r="M7" s="237" t="s">
        <v>106</v>
      </c>
      <c r="N7" s="237" t="s">
        <v>107</v>
      </c>
      <c r="O7" s="237" t="s">
        <v>108</v>
      </c>
      <c r="P7" s="237" t="s">
        <v>109</v>
      </c>
      <c r="Q7" s="237" t="s">
        <v>110</v>
      </c>
      <c r="R7" s="237" t="s">
        <v>111</v>
      </c>
      <c r="S7" s="237" t="s">
        <v>112</v>
      </c>
      <c r="T7" s="237" t="s">
        <v>113</v>
      </c>
      <c r="U7" s="220" t="s">
        <v>114</v>
      </c>
    </row>
    <row r="8" spans="1:60" x14ac:dyDescent="0.2">
      <c r="A8" s="238" t="s">
        <v>115</v>
      </c>
      <c r="B8" s="239" t="s">
        <v>70</v>
      </c>
      <c r="C8" s="240" t="s">
        <v>71</v>
      </c>
      <c r="D8" s="241"/>
      <c r="E8" s="242"/>
      <c r="F8" s="243"/>
      <c r="G8" s="243">
        <f>SUMIF(AE9:AE13,"&lt;&gt;NOR",G9:G13)</f>
        <v>0</v>
      </c>
      <c r="H8" s="243"/>
      <c r="I8" s="243">
        <f>SUM(I9:I13)</f>
        <v>0</v>
      </c>
      <c r="J8" s="243"/>
      <c r="K8" s="243">
        <f>SUM(K9:K13)</f>
        <v>0</v>
      </c>
      <c r="L8" s="243"/>
      <c r="M8" s="243">
        <f>SUM(M9:M13)</f>
        <v>0</v>
      </c>
      <c r="N8" s="219"/>
      <c r="O8" s="219">
        <f>SUM(O9:O13)</f>
        <v>4.58E-2</v>
      </c>
      <c r="P8" s="219"/>
      <c r="Q8" s="219">
        <f>SUM(Q9:Q13)</f>
        <v>0</v>
      </c>
      <c r="R8" s="219"/>
      <c r="S8" s="219"/>
      <c r="T8" s="238"/>
      <c r="U8" s="219">
        <f>SUM(U9:U13)</f>
        <v>133.86000000000001</v>
      </c>
      <c r="AE8" t="s">
        <v>116</v>
      </c>
    </row>
    <row r="9" spans="1:60" outlineLevel="1" x14ac:dyDescent="0.2">
      <c r="A9" s="215">
        <v>1</v>
      </c>
      <c r="B9" s="221" t="s">
        <v>117</v>
      </c>
      <c r="C9" s="265" t="s">
        <v>118</v>
      </c>
      <c r="D9" s="223" t="s">
        <v>119</v>
      </c>
      <c r="E9" s="230">
        <v>10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24">
        <v>4.5799999999999999E-3</v>
      </c>
      <c r="O9" s="224">
        <f>ROUND(E9*N9,5)</f>
        <v>4.58E-2</v>
      </c>
      <c r="P9" s="224">
        <v>0</v>
      </c>
      <c r="Q9" s="224">
        <f>ROUND(E9*P9,5)</f>
        <v>0</v>
      </c>
      <c r="R9" s="224"/>
      <c r="S9" s="224"/>
      <c r="T9" s="225">
        <v>0.22442000000000001</v>
      </c>
      <c r="U9" s="224">
        <f>ROUND(E9*T9,2)</f>
        <v>2.2400000000000002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120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15"/>
      <c r="B10" s="221"/>
      <c r="C10" s="266" t="s">
        <v>121</v>
      </c>
      <c r="D10" s="226"/>
      <c r="E10" s="231">
        <v>10</v>
      </c>
      <c r="F10" s="234"/>
      <c r="G10" s="234"/>
      <c r="H10" s="234"/>
      <c r="I10" s="234"/>
      <c r="J10" s="234"/>
      <c r="K10" s="234"/>
      <c r="L10" s="234"/>
      <c r="M10" s="234"/>
      <c r="N10" s="224"/>
      <c r="O10" s="224"/>
      <c r="P10" s="224"/>
      <c r="Q10" s="224"/>
      <c r="R10" s="224"/>
      <c r="S10" s="224"/>
      <c r="T10" s="225"/>
      <c r="U10" s="224"/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122</v>
      </c>
      <c r="AF10" s="214">
        <v>0</v>
      </c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15">
        <v>2</v>
      </c>
      <c r="B11" s="221" t="s">
        <v>123</v>
      </c>
      <c r="C11" s="265" t="s">
        <v>124</v>
      </c>
      <c r="D11" s="223" t="s">
        <v>125</v>
      </c>
      <c r="E11" s="230">
        <v>158.19999999999999</v>
      </c>
      <c r="F11" s="233"/>
      <c r="G11" s="234">
        <f>ROUND(E11*F11,2)</f>
        <v>0</v>
      </c>
      <c r="H11" s="233"/>
      <c r="I11" s="234">
        <f>ROUND(E11*H11,2)</f>
        <v>0</v>
      </c>
      <c r="J11" s="233"/>
      <c r="K11" s="234">
        <f>ROUND(E11*J11,2)</f>
        <v>0</v>
      </c>
      <c r="L11" s="234">
        <v>21</v>
      </c>
      <c r="M11" s="234">
        <f>G11*(1+L11/100)</f>
        <v>0</v>
      </c>
      <c r="N11" s="224">
        <v>0</v>
      </c>
      <c r="O11" s="224">
        <f>ROUND(E11*N11,5)</f>
        <v>0</v>
      </c>
      <c r="P11" s="224">
        <v>0</v>
      </c>
      <c r="Q11" s="224">
        <f>ROUND(E11*P11,5)</f>
        <v>0</v>
      </c>
      <c r="R11" s="224"/>
      <c r="S11" s="224"/>
      <c r="T11" s="225">
        <v>0.36199999999999999</v>
      </c>
      <c r="U11" s="224">
        <f>ROUND(E11*T11,2)</f>
        <v>57.27</v>
      </c>
      <c r="V11" s="214"/>
      <c r="W11" s="214"/>
      <c r="X11" s="214"/>
      <c r="Y11" s="214"/>
      <c r="Z11" s="214"/>
      <c r="AA11" s="214"/>
      <c r="AB11" s="214"/>
      <c r="AC11" s="214"/>
      <c r="AD11" s="214"/>
      <c r="AE11" s="214" t="s">
        <v>120</v>
      </c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15"/>
      <c r="B12" s="221"/>
      <c r="C12" s="266" t="s">
        <v>126</v>
      </c>
      <c r="D12" s="226"/>
      <c r="E12" s="231">
        <v>158.19999999999999</v>
      </c>
      <c r="F12" s="234"/>
      <c r="G12" s="234"/>
      <c r="H12" s="234"/>
      <c r="I12" s="234"/>
      <c r="J12" s="234"/>
      <c r="K12" s="234"/>
      <c r="L12" s="234"/>
      <c r="M12" s="234"/>
      <c r="N12" s="224"/>
      <c r="O12" s="224"/>
      <c r="P12" s="224"/>
      <c r="Q12" s="224"/>
      <c r="R12" s="224"/>
      <c r="S12" s="224"/>
      <c r="T12" s="225"/>
      <c r="U12" s="224"/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122</v>
      </c>
      <c r="AF12" s="214">
        <v>0</v>
      </c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15">
        <v>3</v>
      </c>
      <c r="B13" s="221" t="s">
        <v>127</v>
      </c>
      <c r="C13" s="265" t="s">
        <v>128</v>
      </c>
      <c r="D13" s="223" t="s">
        <v>125</v>
      </c>
      <c r="E13" s="230">
        <v>158.19999999999999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24">
        <v>0</v>
      </c>
      <c r="O13" s="224">
        <f>ROUND(E13*N13,5)</f>
        <v>0</v>
      </c>
      <c r="P13" s="224">
        <v>0</v>
      </c>
      <c r="Q13" s="224">
        <f>ROUND(E13*P13,5)</f>
        <v>0</v>
      </c>
      <c r="R13" s="224"/>
      <c r="S13" s="224"/>
      <c r="T13" s="225">
        <v>0.47</v>
      </c>
      <c r="U13" s="224">
        <f>ROUND(E13*T13,2)</f>
        <v>74.349999999999994</v>
      </c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120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x14ac:dyDescent="0.2">
      <c r="A14" s="216" t="s">
        <v>115</v>
      </c>
      <c r="B14" s="222" t="s">
        <v>72</v>
      </c>
      <c r="C14" s="267" t="s">
        <v>73</v>
      </c>
      <c r="D14" s="227"/>
      <c r="E14" s="232"/>
      <c r="F14" s="235"/>
      <c r="G14" s="235">
        <f>SUMIF(AE15:AE18,"&lt;&gt;NOR",G15:G18)</f>
        <v>0</v>
      </c>
      <c r="H14" s="235"/>
      <c r="I14" s="235">
        <f>SUM(I15:I18)</f>
        <v>0</v>
      </c>
      <c r="J14" s="235"/>
      <c r="K14" s="235">
        <f>SUM(K15:K18)</f>
        <v>0</v>
      </c>
      <c r="L14" s="235"/>
      <c r="M14" s="235">
        <f>SUM(M15:M18)</f>
        <v>0</v>
      </c>
      <c r="N14" s="228"/>
      <c r="O14" s="228">
        <f>SUM(O15:O18)</f>
        <v>6.4134199999999995</v>
      </c>
      <c r="P14" s="228"/>
      <c r="Q14" s="228">
        <f>SUM(Q15:Q18)</f>
        <v>0</v>
      </c>
      <c r="R14" s="228"/>
      <c r="S14" s="228"/>
      <c r="T14" s="229"/>
      <c r="U14" s="228">
        <f>SUM(U15:U18)</f>
        <v>82.02000000000001</v>
      </c>
      <c r="AE14" t="s">
        <v>116</v>
      </c>
    </row>
    <row r="15" spans="1:60" outlineLevel="1" x14ac:dyDescent="0.2">
      <c r="A15" s="215">
        <v>4</v>
      </c>
      <c r="B15" s="221" t="s">
        <v>129</v>
      </c>
      <c r="C15" s="265" t="s">
        <v>130</v>
      </c>
      <c r="D15" s="223" t="s">
        <v>125</v>
      </c>
      <c r="E15" s="230">
        <v>329.40000000000003</v>
      </c>
      <c r="F15" s="233"/>
      <c r="G15" s="234">
        <f>ROUND(E15*F15,2)</f>
        <v>0</v>
      </c>
      <c r="H15" s="233"/>
      <c r="I15" s="234">
        <f>ROUND(E15*H15,2)</f>
        <v>0</v>
      </c>
      <c r="J15" s="233"/>
      <c r="K15" s="234">
        <f>ROUND(E15*J15,2)</f>
        <v>0</v>
      </c>
      <c r="L15" s="234">
        <v>21</v>
      </c>
      <c r="M15" s="234">
        <f>G15*(1+L15/100)</f>
        <v>0</v>
      </c>
      <c r="N15" s="224">
        <v>1.8380000000000001E-2</v>
      </c>
      <c r="O15" s="224">
        <f>ROUND(E15*N15,5)</f>
        <v>6.0543699999999996</v>
      </c>
      <c r="P15" s="224">
        <v>0</v>
      </c>
      <c r="Q15" s="224">
        <f>ROUND(E15*P15,5)</f>
        <v>0</v>
      </c>
      <c r="R15" s="224"/>
      <c r="S15" s="224"/>
      <c r="T15" s="225">
        <v>0.13</v>
      </c>
      <c r="U15" s="224">
        <f>ROUND(E15*T15,2)</f>
        <v>42.82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120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15"/>
      <c r="B16" s="221"/>
      <c r="C16" s="266" t="s">
        <v>131</v>
      </c>
      <c r="D16" s="226"/>
      <c r="E16" s="231">
        <v>329.4</v>
      </c>
      <c r="F16" s="234"/>
      <c r="G16" s="234"/>
      <c r="H16" s="234"/>
      <c r="I16" s="234"/>
      <c r="J16" s="234"/>
      <c r="K16" s="234"/>
      <c r="L16" s="234"/>
      <c r="M16" s="234"/>
      <c r="N16" s="224"/>
      <c r="O16" s="224"/>
      <c r="P16" s="224"/>
      <c r="Q16" s="224"/>
      <c r="R16" s="224"/>
      <c r="S16" s="224"/>
      <c r="T16" s="225"/>
      <c r="U16" s="224"/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122</v>
      </c>
      <c r="AF16" s="214">
        <v>0</v>
      </c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15">
        <v>5</v>
      </c>
      <c r="B17" s="221" t="s">
        <v>132</v>
      </c>
      <c r="C17" s="265" t="s">
        <v>133</v>
      </c>
      <c r="D17" s="223" t="s">
        <v>125</v>
      </c>
      <c r="E17" s="230">
        <v>329.4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24">
        <v>1.09E-3</v>
      </c>
      <c r="O17" s="224">
        <f>ROUND(E17*N17,5)</f>
        <v>0.35904999999999998</v>
      </c>
      <c r="P17" s="224">
        <v>0</v>
      </c>
      <c r="Q17" s="224">
        <f>ROUND(E17*P17,5)</f>
        <v>0</v>
      </c>
      <c r="R17" s="224"/>
      <c r="S17" s="224"/>
      <c r="T17" s="225">
        <v>7.0000000000000001E-3</v>
      </c>
      <c r="U17" s="224">
        <f>ROUND(E17*T17,2)</f>
        <v>2.31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120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15">
        <v>6</v>
      </c>
      <c r="B18" s="221" t="s">
        <v>134</v>
      </c>
      <c r="C18" s="265" t="s">
        <v>135</v>
      </c>
      <c r="D18" s="223" t="s">
        <v>125</v>
      </c>
      <c r="E18" s="230">
        <v>329.4</v>
      </c>
      <c r="F18" s="233"/>
      <c r="G18" s="234">
        <f>ROUND(E18*F18,2)</f>
        <v>0</v>
      </c>
      <c r="H18" s="233"/>
      <c r="I18" s="234">
        <f>ROUND(E18*H18,2)</f>
        <v>0</v>
      </c>
      <c r="J18" s="233"/>
      <c r="K18" s="234">
        <f>ROUND(E18*J18,2)</f>
        <v>0</v>
      </c>
      <c r="L18" s="234">
        <v>21</v>
      </c>
      <c r="M18" s="234">
        <f>G18*(1+L18/100)</f>
        <v>0</v>
      </c>
      <c r="N18" s="224">
        <v>0</v>
      </c>
      <c r="O18" s="224">
        <f>ROUND(E18*N18,5)</f>
        <v>0</v>
      </c>
      <c r="P18" s="224">
        <v>0</v>
      </c>
      <c r="Q18" s="224">
        <f>ROUND(E18*P18,5)</f>
        <v>0</v>
      </c>
      <c r="R18" s="224"/>
      <c r="S18" s="224"/>
      <c r="T18" s="225">
        <v>0.112</v>
      </c>
      <c r="U18" s="224">
        <f>ROUND(E18*T18,2)</f>
        <v>36.89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120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x14ac:dyDescent="0.2">
      <c r="A19" s="216" t="s">
        <v>115</v>
      </c>
      <c r="B19" s="222" t="s">
        <v>74</v>
      </c>
      <c r="C19" s="267" t="s">
        <v>75</v>
      </c>
      <c r="D19" s="227"/>
      <c r="E19" s="232"/>
      <c r="F19" s="235"/>
      <c r="G19" s="235">
        <f>SUMIF(AE20:AE27,"&lt;&gt;NOR",G20:G27)</f>
        <v>0</v>
      </c>
      <c r="H19" s="235"/>
      <c r="I19" s="235">
        <f>SUM(I20:I27)</f>
        <v>0</v>
      </c>
      <c r="J19" s="235"/>
      <c r="K19" s="235">
        <f>SUM(K20:K27)</f>
        <v>0</v>
      </c>
      <c r="L19" s="235"/>
      <c r="M19" s="235">
        <f>SUM(M20:M27)</f>
        <v>0</v>
      </c>
      <c r="N19" s="228"/>
      <c r="O19" s="228">
        <f>SUM(O20:O27)</f>
        <v>0</v>
      </c>
      <c r="P19" s="228"/>
      <c r="Q19" s="228">
        <f>SUM(Q20:Q27)</f>
        <v>0</v>
      </c>
      <c r="R19" s="228"/>
      <c r="S19" s="228"/>
      <c r="T19" s="229"/>
      <c r="U19" s="228">
        <f>SUM(U20:U27)</f>
        <v>3.36</v>
      </c>
      <c r="AE19" t="s">
        <v>116</v>
      </c>
    </row>
    <row r="20" spans="1:60" outlineLevel="1" x14ac:dyDescent="0.2">
      <c r="A20" s="215">
        <v>7</v>
      </c>
      <c r="B20" s="221" t="s">
        <v>136</v>
      </c>
      <c r="C20" s="265" t="s">
        <v>137</v>
      </c>
      <c r="D20" s="223" t="s">
        <v>138</v>
      </c>
      <c r="E20" s="230">
        <v>6.8599999999999994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21</v>
      </c>
      <c r="M20" s="234">
        <f>G20*(1+L20/100)</f>
        <v>0</v>
      </c>
      <c r="N20" s="224">
        <v>0</v>
      </c>
      <c r="O20" s="224">
        <f>ROUND(E20*N20,5)</f>
        <v>0</v>
      </c>
      <c r="P20" s="224">
        <v>0</v>
      </c>
      <c r="Q20" s="224">
        <f>ROUND(E20*P20,5)</f>
        <v>0</v>
      </c>
      <c r="R20" s="224"/>
      <c r="S20" s="224"/>
      <c r="T20" s="225">
        <v>0.49</v>
      </c>
      <c r="U20" s="224">
        <f>ROUND(E20*T20,2)</f>
        <v>3.36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120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15"/>
      <c r="B21" s="221"/>
      <c r="C21" s="266" t="s">
        <v>139</v>
      </c>
      <c r="D21" s="226"/>
      <c r="E21" s="231">
        <v>0.48</v>
      </c>
      <c r="F21" s="234"/>
      <c r="G21" s="234"/>
      <c r="H21" s="234"/>
      <c r="I21" s="234"/>
      <c r="J21" s="234"/>
      <c r="K21" s="234"/>
      <c r="L21" s="234"/>
      <c r="M21" s="234"/>
      <c r="N21" s="224"/>
      <c r="O21" s="224"/>
      <c r="P21" s="224"/>
      <c r="Q21" s="224"/>
      <c r="R21" s="224"/>
      <c r="S21" s="224"/>
      <c r="T21" s="225"/>
      <c r="U21" s="224"/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122</v>
      </c>
      <c r="AF21" s="214">
        <v>0</v>
      </c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15"/>
      <c r="B22" s="221"/>
      <c r="C22" s="266" t="s">
        <v>140</v>
      </c>
      <c r="D22" s="226"/>
      <c r="E22" s="231">
        <v>6.38</v>
      </c>
      <c r="F22" s="234"/>
      <c r="G22" s="234"/>
      <c r="H22" s="234"/>
      <c r="I22" s="234"/>
      <c r="J22" s="234"/>
      <c r="K22" s="234"/>
      <c r="L22" s="234"/>
      <c r="M22" s="234"/>
      <c r="N22" s="224"/>
      <c r="O22" s="224"/>
      <c r="P22" s="224"/>
      <c r="Q22" s="224"/>
      <c r="R22" s="224"/>
      <c r="S22" s="224"/>
      <c r="T22" s="225"/>
      <c r="U22" s="224"/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122</v>
      </c>
      <c r="AF22" s="214">
        <v>0</v>
      </c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15">
        <v>8</v>
      </c>
      <c r="B23" s="221" t="s">
        <v>141</v>
      </c>
      <c r="C23" s="265" t="s">
        <v>142</v>
      </c>
      <c r="D23" s="223" t="s">
        <v>138</v>
      </c>
      <c r="E23" s="230">
        <v>116.61999999999999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24">
        <v>0</v>
      </c>
      <c r="O23" s="224">
        <f>ROUND(E23*N23,5)</f>
        <v>0</v>
      </c>
      <c r="P23" s="224">
        <v>0</v>
      </c>
      <c r="Q23" s="224">
        <f>ROUND(E23*P23,5)</f>
        <v>0</v>
      </c>
      <c r="R23" s="224"/>
      <c r="S23" s="224"/>
      <c r="T23" s="225">
        <v>0</v>
      </c>
      <c r="U23" s="224">
        <f>ROUND(E23*T23,2)</f>
        <v>0</v>
      </c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120</v>
      </c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15"/>
      <c r="B24" s="221"/>
      <c r="C24" s="266" t="s">
        <v>143</v>
      </c>
      <c r="D24" s="226"/>
      <c r="E24" s="231">
        <v>8.16</v>
      </c>
      <c r="F24" s="234"/>
      <c r="G24" s="234"/>
      <c r="H24" s="234"/>
      <c r="I24" s="234"/>
      <c r="J24" s="234"/>
      <c r="K24" s="234"/>
      <c r="L24" s="234"/>
      <c r="M24" s="234"/>
      <c r="N24" s="224"/>
      <c r="O24" s="224"/>
      <c r="P24" s="224"/>
      <c r="Q24" s="224"/>
      <c r="R24" s="224"/>
      <c r="S24" s="224"/>
      <c r="T24" s="225"/>
      <c r="U24" s="224"/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122</v>
      </c>
      <c r="AF24" s="214">
        <v>0</v>
      </c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15"/>
      <c r="B25" s="221"/>
      <c r="C25" s="266" t="s">
        <v>144</v>
      </c>
      <c r="D25" s="226"/>
      <c r="E25" s="231">
        <v>108.46</v>
      </c>
      <c r="F25" s="234"/>
      <c r="G25" s="234"/>
      <c r="H25" s="234"/>
      <c r="I25" s="234"/>
      <c r="J25" s="234"/>
      <c r="K25" s="234"/>
      <c r="L25" s="234"/>
      <c r="M25" s="234"/>
      <c r="N25" s="224"/>
      <c r="O25" s="224"/>
      <c r="P25" s="224"/>
      <c r="Q25" s="224"/>
      <c r="R25" s="224"/>
      <c r="S25" s="224"/>
      <c r="T25" s="225"/>
      <c r="U25" s="224"/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122</v>
      </c>
      <c r="AF25" s="214">
        <v>0</v>
      </c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15">
        <v>9</v>
      </c>
      <c r="B26" s="221" t="s">
        <v>145</v>
      </c>
      <c r="C26" s="265" t="s">
        <v>146</v>
      </c>
      <c r="D26" s="223" t="s">
        <v>138</v>
      </c>
      <c r="E26" s="230">
        <v>0.48</v>
      </c>
      <c r="F26" s="233"/>
      <c r="G26" s="234">
        <f>ROUND(E26*F26,2)</f>
        <v>0</v>
      </c>
      <c r="H26" s="233"/>
      <c r="I26" s="234">
        <f>ROUND(E26*H26,2)</f>
        <v>0</v>
      </c>
      <c r="J26" s="233"/>
      <c r="K26" s="234">
        <f>ROUND(E26*J26,2)</f>
        <v>0</v>
      </c>
      <c r="L26" s="234">
        <v>21</v>
      </c>
      <c r="M26" s="234">
        <f>G26*(1+L26/100)</f>
        <v>0</v>
      </c>
      <c r="N26" s="224">
        <v>0</v>
      </c>
      <c r="O26" s="224">
        <f>ROUND(E26*N26,5)</f>
        <v>0</v>
      </c>
      <c r="P26" s="224">
        <v>0</v>
      </c>
      <c r="Q26" s="224">
        <f>ROUND(E26*P26,5)</f>
        <v>0</v>
      </c>
      <c r="R26" s="224"/>
      <c r="S26" s="224"/>
      <c r="T26" s="225">
        <v>0</v>
      </c>
      <c r="U26" s="224">
        <f>ROUND(E26*T26,2)</f>
        <v>0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120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15">
        <v>10</v>
      </c>
      <c r="B27" s="221" t="s">
        <v>147</v>
      </c>
      <c r="C27" s="265" t="s">
        <v>148</v>
      </c>
      <c r="D27" s="223" t="s">
        <v>138</v>
      </c>
      <c r="E27" s="230">
        <v>6.38</v>
      </c>
      <c r="F27" s="233"/>
      <c r="G27" s="234">
        <f>ROUND(E27*F27,2)</f>
        <v>0</v>
      </c>
      <c r="H27" s="233"/>
      <c r="I27" s="234">
        <f>ROUND(E27*H27,2)</f>
        <v>0</v>
      </c>
      <c r="J27" s="233"/>
      <c r="K27" s="234">
        <f>ROUND(E27*J27,2)</f>
        <v>0</v>
      </c>
      <c r="L27" s="234">
        <v>21</v>
      </c>
      <c r="M27" s="234">
        <f>G27*(1+L27/100)</f>
        <v>0</v>
      </c>
      <c r="N27" s="224">
        <v>0</v>
      </c>
      <c r="O27" s="224">
        <f>ROUND(E27*N27,5)</f>
        <v>0</v>
      </c>
      <c r="P27" s="224">
        <v>0</v>
      </c>
      <c r="Q27" s="224">
        <f>ROUND(E27*P27,5)</f>
        <v>0</v>
      </c>
      <c r="R27" s="224"/>
      <c r="S27" s="224"/>
      <c r="T27" s="225">
        <v>0</v>
      </c>
      <c r="U27" s="224">
        <f>ROUND(E27*T27,2)</f>
        <v>0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120</v>
      </c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x14ac:dyDescent="0.2">
      <c r="A28" s="216" t="s">
        <v>115</v>
      </c>
      <c r="B28" s="222" t="s">
        <v>76</v>
      </c>
      <c r="C28" s="267" t="s">
        <v>77</v>
      </c>
      <c r="D28" s="227"/>
      <c r="E28" s="232"/>
      <c r="F28" s="235"/>
      <c r="G28" s="235">
        <f>SUMIF(AE29:AE31,"&lt;&gt;NOR",G29:G31)</f>
        <v>0</v>
      </c>
      <c r="H28" s="235"/>
      <c r="I28" s="235">
        <f>SUM(I29:I31)</f>
        <v>0</v>
      </c>
      <c r="J28" s="235"/>
      <c r="K28" s="235">
        <f>SUM(K29:K31)</f>
        <v>0</v>
      </c>
      <c r="L28" s="235"/>
      <c r="M28" s="235">
        <f>SUM(M29:M31)</f>
        <v>0</v>
      </c>
      <c r="N28" s="228"/>
      <c r="O28" s="228">
        <f>SUM(O29:O31)</f>
        <v>0</v>
      </c>
      <c r="P28" s="228"/>
      <c r="Q28" s="228">
        <f>SUM(Q29:Q31)</f>
        <v>0</v>
      </c>
      <c r="R28" s="228"/>
      <c r="S28" s="228"/>
      <c r="T28" s="229"/>
      <c r="U28" s="228">
        <f>SUM(U29:U31)</f>
        <v>6.7</v>
      </c>
      <c r="AE28" t="s">
        <v>116</v>
      </c>
    </row>
    <row r="29" spans="1:60" outlineLevel="1" x14ac:dyDescent="0.2">
      <c r="A29" s="215">
        <v>11</v>
      </c>
      <c r="B29" s="221" t="s">
        <v>149</v>
      </c>
      <c r="C29" s="265" t="s">
        <v>150</v>
      </c>
      <c r="D29" s="223" t="s">
        <v>125</v>
      </c>
      <c r="E29" s="230">
        <v>318.83199999999999</v>
      </c>
      <c r="F29" s="233"/>
      <c r="G29" s="234">
        <f>ROUND(E29*F29,2)</f>
        <v>0</v>
      </c>
      <c r="H29" s="233"/>
      <c r="I29" s="234">
        <f>ROUND(E29*H29,2)</f>
        <v>0</v>
      </c>
      <c r="J29" s="233"/>
      <c r="K29" s="234">
        <f>ROUND(E29*J29,2)</f>
        <v>0</v>
      </c>
      <c r="L29" s="234">
        <v>21</v>
      </c>
      <c r="M29" s="234">
        <f>G29*(1+L29/100)</f>
        <v>0</v>
      </c>
      <c r="N29" s="224">
        <v>0</v>
      </c>
      <c r="O29" s="224">
        <f>ROUND(E29*N29,5)</f>
        <v>0</v>
      </c>
      <c r="P29" s="224">
        <v>0</v>
      </c>
      <c r="Q29" s="224">
        <f>ROUND(E29*P29,5)</f>
        <v>0</v>
      </c>
      <c r="R29" s="224"/>
      <c r="S29" s="224"/>
      <c r="T29" s="225">
        <v>2.1000000000000001E-2</v>
      </c>
      <c r="U29" s="224">
        <f>ROUND(E29*T29,2)</f>
        <v>6.7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120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15">
        <v>12</v>
      </c>
      <c r="B30" s="221" t="s">
        <v>151</v>
      </c>
      <c r="C30" s="265" t="s">
        <v>152</v>
      </c>
      <c r="D30" s="223" t="s">
        <v>125</v>
      </c>
      <c r="E30" s="230">
        <v>357.09184000000005</v>
      </c>
      <c r="F30" s="233"/>
      <c r="G30" s="234">
        <f>ROUND(E30*F30,2)</f>
        <v>0</v>
      </c>
      <c r="H30" s="233"/>
      <c r="I30" s="234">
        <f>ROUND(E30*H30,2)</f>
        <v>0</v>
      </c>
      <c r="J30" s="233"/>
      <c r="K30" s="234">
        <f>ROUND(E30*J30,2)</f>
        <v>0</v>
      </c>
      <c r="L30" s="234">
        <v>21</v>
      </c>
      <c r="M30" s="234">
        <f>G30*(1+L30/100)</f>
        <v>0</v>
      </c>
      <c r="N30" s="224">
        <v>0</v>
      </c>
      <c r="O30" s="224">
        <f>ROUND(E30*N30,5)</f>
        <v>0</v>
      </c>
      <c r="P30" s="224">
        <v>0</v>
      </c>
      <c r="Q30" s="224">
        <f>ROUND(E30*P30,5)</f>
        <v>0</v>
      </c>
      <c r="R30" s="224"/>
      <c r="S30" s="224"/>
      <c r="T30" s="225">
        <v>0</v>
      </c>
      <c r="U30" s="224">
        <f>ROUND(E30*T30,2)</f>
        <v>0</v>
      </c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120</v>
      </c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15"/>
      <c r="B31" s="221"/>
      <c r="C31" s="266" t="s">
        <v>153</v>
      </c>
      <c r="D31" s="226"/>
      <c r="E31" s="231">
        <v>357.09183999999999</v>
      </c>
      <c r="F31" s="234"/>
      <c r="G31" s="234"/>
      <c r="H31" s="234"/>
      <c r="I31" s="234"/>
      <c r="J31" s="234"/>
      <c r="K31" s="234"/>
      <c r="L31" s="234"/>
      <c r="M31" s="234"/>
      <c r="N31" s="224"/>
      <c r="O31" s="224"/>
      <c r="P31" s="224"/>
      <c r="Q31" s="224"/>
      <c r="R31" s="224"/>
      <c r="S31" s="224"/>
      <c r="T31" s="225"/>
      <c r="U31" s="224"/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122</v>
      </c>
      <c r="AF31" s="214">
        <v>0</v>
      </c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x14ac:dyDescent="0.2">
      <c r="A32" s="216" t="s">
        <v>115</v>
      </c>
      <c r="B32" s="222" t="s">
        <v>78</v>
      </c>
      <c r="C32" s="267" t="s">
        <v>79</v>
      </c>
      <c r="D32" s="227"/>
      <c r="E32" s="232"/>
      <c r="F32" s="235"/>
      <c r="G32" s="235">
        <f>SUMIF(AE33:AE35,"&lt;&gt;NOR",G33:G35)</f>
        <v>0</v>
      </c>
      <c r="H32" s="235"/>
      <c r="I32" s="235">
        <f>SUM(I33:I35)</f>
        <v>0</v>
      </c>
      <c r="J32" s="235"/>
      <c r="K32" s="235">
        <f>SUM(K33:K35)</f>
        <v>0</v>
      </c>
      <c r="L32" s="235"/>
      <c r="M32" s="235">
        <f>SUM(M33:M35)</f>
        <v>0</v>
      </c>
      <c r="N32" s="228"/>
      <c r="O32" s="228">
        <f>SUM(O33:O35)</f>
        <v>0</v>
      </c>
      <c r="P32" s="228"/>
      <c r="Q32" s="228">
        <f>SUM(Q33:Q35)</f>
        <v>0.47461999999999999</v>
      </c>
      <c r="R32" s="228"/>
      <c r="S32" s="228"/>
      <c r="T32" s="229"/>
      <c r="U32" s="228">
        <f>SUM(U33:U35)</f>
        <v>19.78</v>
      </c>
      <c r="AE32" t="s">
        <v>116</v>
      </c>
    </row>
    <row r="33" spans="1:60" outlineLevel="1" x14ac:dyDescent="0.2">
      <c r="A33" s="215">
        <v>13</v>
      </c>
      <c r="B33" s="221" t="s">
        <v>154</v>
      </c>
      <c r="C33" s="265" t="s">
        <v>155</v>
      </c>
      <c r="D33" s="223" t="s">
        <v>125</v>
      </c>
      <c r="E33" s="230">
        <v>158.20779999999999</v>
      </c>
      <c r="F33" s="233"/>
      <c r="G33" s="234">
        <f>ROUND(E33*F33,2)</f>
        <v>0</v>
      </c>
      <c r="H33" s="233"/>
      <c r="I33" s="234">
        <f>ROUND(E33*H33,2)</f>
        <v>0</v>
      </c>
      <c r="J33" s="233"/>
      <c r="K33" s="234">
        <f>ROUND(E33*J33,2)</f>
        <v>0</v>
      </c>
      <c r="L33" s="234">
        <v>21</v>
      </c>
      <c r="M33" s="234">
        <f>G33*(1+L33/100)</f>
        <v>0</v>
      </c>
      <c r="N33" s="224">
        <v>0</v>
      </c>
      <c r="O33" s="224">
        <f>ROUND(E33*N33,5)</f>
        <v>0</v>
      </c>
      <c r="P33" s="224">
        <v>3.0000000000000001E-3</v>
      </c>
      <c r="Q33" s="224">
        <f>ROUND(E33*P33,5)</f>
        <v>0.47461999999999999</v>
      </c>
      <c r="R33" s="224"/>
      <c r="S33" s="224"/>
      <c r="T33" s="225">
        <v>0.125</v>
      </c>
      <c r="U33" s="224">
        <f>ROUND(E33*T33,2)</f>
        <v>19.78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120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/>
      <c r="B34" s="221"/>
      <c r="C34" s="266" t="s">
        <v>156</v>
      </c>
      <c r="D34" s="226"/>
      <c r="E34" s="231">
        <v>96.899000000000001</v>
      </c>
      <c r="F34" s="234"/>
      <c r="G34" s="234"/>
      <c r="H34" s="234"/>
      <c r="I34" s="234"/>
      <c r="J34" s="234"/>
      <c r="K34" s="234"/>
      <c r="L34" s="234"/>
      <c r="M34" s="234"/>
      <c r="N34" s="224"/>
      <c r="O34" s="224"/>
      <c r="P34" s="224"/>
      <c r="Q34" s="224"/>
      <c r="R34" s="224"/>
      <c r="S34" s="224"/>
      <c r="T34" s="225"/>
      <c r="U34" s="224"/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122</v>
      </c>
      <c r="AF34" s="214">
        <v>0</v>
      </c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15"/>
      <c r="B35" s="221"/>
      <c r="C35" s="266" t="s">
        <v>157</v>
      </c>
      <c r="D35" s="226"/>
      <c r="E35" s="231">
        <v>61.308799999999998</v>
      </c>
      <c r="F35" s="234"/>
      <c r="G35" s="234"/>
      <c r="H35" s="234"/>
      <c r="I35" s="234"/>
      <c r="J35" s="234"/>
      <c r="K35" s="234"/>
      <c r="L35" s="234"/>
      <c r="M35" s="234"/>
      <c r="N35" s="224"/>
      <c r="O35" s="224"/>
      <c r="P35" s="224"/>
      <c r="Q35" s="224"/>
      <c r="R35" s="224"/>
      <c r="S35" s="224"/>
      <c r="T35" s="225"/>
      <c r="U35" s="224"/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122</v>
      </c>
      <c r="AF35" s="214">
        <v>0</v>
      </c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x14ac:dyDescent="0.2">
      <c r="A36" s="216" t="s">
        <v>115</v>
      </c>
      <c r="B36" s="222" t="s">
        <v>80</v>
      </c>
      <c r="C36" s="267" t="s">
        <v>81</v>
      </c>
      <c r="D36" s="227"/>
      <c r="E36" s="232"/>
      <c r="F36" s="235"/>
      <c r="G36" s="235">
        <f>SUMIF(AE37:AE46,"&lt;&gt;NOR",G37:G46)</f>
        <v>0</v>
      </c>
      <c r="H36" s="235"/>
      <c r="I36" s="235">
        <f>SUM(I37:I46)</f>
        <v>0</v>
      </c>
      <c r="J36" s="235"/>
      <c r="K36" s="235">
        <f>SUM(K37:K46)</f>
        <v>0</v>
      </c>
      <c r="L36" s="235"/>
      <c r="M36" s="235">
        <f>SUM(M37:M46)</f>
        <v>0</v>
      </c>
      <c r="N36" s="228"/>
      <c r="O36" s="228">
        <f>SUM(O37:O46)</f>
        <v>7.6299999999999996E-3</v>
      </c>
      <c r="P36" s="228"/>
      <c r="Q36" s="228">
        <f>SUM(Q37:Q46)</f>
        <v>0.49259999999999998</v>
      </c>
      <c r="R36" s="228"/>
      <c r="S36" s="228"/>
      <c r="T36" s="229"/>
      <c r="U36" s="228">
        <f>SUM(U37:U46)</f>
        <v>42.760000000000005</v>
      </c>
      <c r="AE36" t="s">
        <v>116</v>
      </c>
    </row>
    <row r="37" spans="1:60" outlineLevel="1" x14ac:dyDescent="0.2">
      <c r="A37" s="215">
        <v>14</v>
      </c>
      <c r="B37" s="221" t="s">
        <v>158</v>
      </c>
      <c r="C37" s="265" t="s">
        <v>159</v>
      </c>
      <c r="D37" s="223" t="s">
        <v>125</v>
      </c>
      <c r="E37" s="230">
        <v>44.863</v>
      </c>
      <c r="F37" s="233"/>
      <c r="G37" s="234">
        <f>ROUND(E37*F37,2)</f>
        <v>0</v>
      </c>
      <c r="H37" s="233"/>
      <c r="I37" s="234">
        <f>ROUND(E37*H37,2)</f>
        <v>0</v>
      </c>
      <c r="J37" s="233"/>
      <c r="K37" s="234">
        <f>ROUND(E37*J37,2)</f>
        <v>0</v>
      </c>
      <c r="L37" s="234">
        <v>21</v>
      </c>
      <c r="M37" s="234">
        <f>G37*(1+L37/100)</f>
        <v>0</v>
      </c>
      <c r="N37" s="224">
        <v>0</v>
      </c>
      <c r="O37" s="224">
        <f>ROUND(E37*N37,5)</f>
        <v>0</v>
      </c>
      <c r="P37" s="224">
        <v>1.098E-2</v>
      </c>
      <c r="Q37" s="224">
        <f>ROUND(E37*P37,5)</f>
        <v>0.49259999999999998</v>
      </c>
      <c r="R37" s="224"/>
      <c r="S37" s="224"/>
      <c r="T37" s="225">
        <v>0.37</v>
      </c>
      <c r="U37" s="224">
        <f>ROUND(E37*T37,2)</f>
        <v>16.600000000000001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120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15"/>
      <c r="B38" s="221"/>
      <c r="C38" s="266" t="s">
        <v>160</v>
      </c>
      <c r="D38" s="226"/>
      <c r="E38" s="231">
        <v>41.887999999999998</v>
      </c>
      <c r="F38" s="234"/>
      <c r="G38" s="234"/>
      <c r="H38" s="234"/>
      <c r="I38" s="234"/>
      <c r="J38" s="234"/>
      <c r="K38" s="234"/>
      <c r="L38" s="234"/>
      <c r="M38" s="234"/>
      <c r="N38" s="224"/>
      <c r="O38" s="224"/>
      <c r="P38" s="224"/>
      <c r="Q38" s="224"/>
      <c r="R38" s="224"/>
      <c r="S38" s="224"/>
      <c r="T38" s="225"/>
      <c r="U38" s="224"/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122</v>
      </c>
      <c r="AF38" s="214">
        <v>0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15"/>
      <c r="B39" s="221"/>
      <c r="C39" s="266" t="s">
        <v>161</v>
      </c>
      <c r="D39" s="226"/>
      <c r="E39" s="231">
        <v>2.9750000000000001</v>
      </c>
      <c r="F39" s="234"/>
      <c r="G39" s="234"/>
      <c r="H39" s="234"/>
      <c r="I39" s="234"/>
      <c r="J39" s="234"/>
      <c r="K39" s="234"/>
      <c r="L39" s="234"/>
      <c r="M39" s="234"/>
      <c r="N39" s="224"/>
      <c r="O39" s="224"/>
      <c r="P39" s="224"/>
      <c r="Q39" s="224"/>
      <c r="R39" s="224"/>
      <c r="S39" s="224"/>
      <c r="T39" s="225"/>
      <c r="U39" s="224"/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122</v>
      </c>
      <c r="AF39" s="214">
        <v>0</v>
      </c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15">
        <v>15</v>
      </c>
      <c r="B40" s="221" t="s">
        <v>162</v>
      </c>
      <c r="C40" s="265" t="s">
        <v>163</v>
      </c>
      <c r="D40" s="223" t="s">
        <v>125</v>
      </c>
      <c r="E40" s="230">
        <v>44.863</v>
      </c>
      <c r="F40" s="233"/>
      <c r="G40" s="234">
        <f>ROUND(E40*F40,2)</f>
        <v>0</v>
      </c>
      <c r="H40" s="233"/>
      <c r="I40" s="234">
        <f>ROUND(E40*H40,2)</f>
        <v>0</v>
      </c>
      <c r="J40" s="233"/>
      <c r="K40" s="234">
        <f>ROUND(E40*J40,2)</f>
        <v>0</v>
      </c>
      <c r="L40" s="234">
        <v>21</v>
      </c>
      <c r="M40" s="234">
        <f>G40*(1+L40/100)</f>
        <v>0</v>
      </c>
      <c r="N40" s="224">
        <v>1.7000000000000001E-4</v>
      </c>
      <c r="O40" s="224">
        <f>ROUND(E40*N40,5)</f>
        <v>7.6299999999999996E-3</v>
      </c>
      <c r="P40" s="224">
        <v>0</v>
      </c>
      <c r="Q40" s="224">
        <f>ROUND(E40*P40,5)</f>
        <v>0</v>
      </c>
      <c r="R40" s="224"/>
      <c r="S40" s="224"/>
      <c r="T40" s="225">
        <v>0.58299999999999996</v>
      </c>
      <c r="U40" s="224">
        <f>ROUND(E40*T40,2)</f>
        <v>26.16</v>
      </c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120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15">
        <v>16</v>
      </c>
      <c r="B41" s="221" t="s">
        <v>164</v>
      </c>
      <c r="C41" s="265" t="s">
        <v>165</v>
      </c>
      <c r="D41" s="223" t="s">
        <v>125</v>
      </c>
      <c r="E41" s="230">
        <v>5.375</v>
      </c>
      <c r="F41" s="233"/>
      <c r="G41" s="234">
        <f>ROUND(E41*F41,2)</f>
        <v>0</v>
      </c>
      <c r="H41" s="233"/>
      <c r="I41" s="234">
        <f>ROUND(E41*H41,2)</f>
        <v>0</v>
      </c>
      <c r="J41" s="233"/>
      <c r="K41" s="234">
        <f>ROUND(E41*J41,2)</f>
        <v>0</v>
      </c>
      <c r="L41" s="234">
        <v>21</v>
      </c>
      <c r="M41" s="234">
        <f>G41*(1+L41/100)</f>
        <v>0</v>
      </c>
      <c r="N41" s="224">
        <v>0</v>
      </c>
      <c r="O41" s="224">
        <f>ROUND(E41*N41,5)</f>
        <v>0</v>
      </c>
      <c r="P41" s="224">
        <v>0</v>
      </c>
      <c r="Q41" s="224">
        <f>ROUND(E41*P41,5)</f>
        <v>0</v>
      </c>
      <c r="R41" s="224"/>
      <c r="S41" s="224"/>
      <c r="T41" s="225">
        <v>0</v>
      </c>
      <c r="U41" s="224">
        <f>ROUND(E41*T41,2)</f>
        <v>0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120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15"/>
      <c r="B42" s="221"/>
      <c r="C42" s="266" t="s">
        <v>166</v>
      </c>
      <c r="D42" s="226"/>
      <c r="E42" s="231">
        <v>2.4</v>
      </c>
      <c r="F42" s="234"/>
      <c r="G42" s="234"/>
      <c r="H42" s="234"/>
      <c r="I42" s="234"/>
      <c r="J42" s="234"/>
      <c r="K42" s="234"/>
      <c r="L42" s="234"/>
      <c r="M42" s="234"/>
      <c r="N42" s="224"/>
      <c r="O42" s="224"/>
      <c r="P42" s="224"/>
      <c r="Q42" s="224"/>
      <c r="R42" s="224"/>
      <c r="S42" s="224"/>
      <c r="T42" s="225"/>
      <c r="U42" s="224"/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122</v>
      </c>
      <c r="AF42" s="214">
        <v>0</v>
      </c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15"/>
      <c r="B43" s="221"/>
      <c r="C43" s="266" t="s">
        <v>167</v>
      </c>
      <c r="D43" s="226"/>
      <c r="E43" s="231">
        <v>2.9750000000000001</v>
      </c>
      <c r="F43" s="234"/>
      <c r="G43" s="234"/>
      <c r="H43" s="234"/>
      <c r="I43" s="234"/>
      <c r="J43" s="234"/>
      <c r="K43" s="234"/>
      <c r="L43" s="234"/>
      <c r="M43" s="234"/>
      <c r="N43" s="224"/>
      <c r="O43" s="224"/>
      <c r="P43" s="224"/>
      <c r="Q43" s="224"/>
      <c r="R43" s="224"/>
      <c r="S43" s="224"/>
      <c r="T43" s="225"/>
      <c r="U43" s="224"/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122</v>
      </c>
      <c r="AF43" s="214">
        <v>0</v>
      </c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15">
        <v>17</v>
      </c>
      <c r="B44" s="221" t="s">
        <v>164</v>
      </c>
      <c r="C44" s="265" t="s">
        <v>168</v>
      </c>
      <c r="D44" s="223" t="s">
        <v>119</v>
      </c>
      <c r="E44" s="230">
        <v>8</v>
      </c>
      <c r="F44" s="233"/>
      <c r="G44" s="234">
        <f>ROUND(E44*F44,2)</f>
        <v>0</v>
      </c>
      <c r="H44" s="233"/>
      <c r="I44" s="234">
        <f>ROUND(E44*H44,2)</f>
        <v>0</v>
      </c>
      <c r="J44" s="233"/>
      <c r="K44" s="234">
        <f>ROUND(E44*J44,2)</f>
        <v>0</v>
      </c>
      <c r="L44" s="234">
        <v>21</v>
      </c>
      <c r="M44" s="234">
        <f>G44*(1+L44/100)</f>
        <v>0</v>
      </c>
      <c r="N44" s="224">
        <v>0</v>
      </c>
      <c r="O44" s="224">
        <f>ROUND(E44*N44,5)</f>
        <v>0</v>
      </c>
      <c r="P44" s="224">
        <v>0</v>
      </c>
      <c r="Q44" s="224">
        <f>ROUND(E44*P44,5)</f>
        <v>0</v>
      </c>
      <c r="R44" s="224"/>
      <c r="S44" s="224"/>
      <c r="T44" s="225">
        <v>0</v>
      </c>
      <c r="U44" s="224">
        <f>ROUND(E44*T44,2)</f>
        <v>0</v>
      </c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120</v>
      </c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15">
        <v>18</v>
      </c>
      <c r="B45" s="221" t="s">
        <v>169</v>
      </c>
      <c r="C45" s="265" t="s">
        <v>170</v>
      </c>
      <c r="D45" s="223" t="s">
        <v>119</v>
      </c>
      <c r="E45" s="230">
        <v>8</v>
      </c>
      <c r="F45" s="233"/>
      <c r="G45" s="234">
        <f>ROUND(E45*F45,2)</f>
        <v>0</v>
      </c>
      <c r="H45" s="233"/>
      <c r="I45" s="234">
        <f>ROUND(E45*H45,2)</f>
        <v>0</v>
      </c>
      <c r="J45" s="233"/>
      <c r="K45" s="234">
        <f>ROUND(E45*J45,2)</f>
        <v>0</v>
      </c>
      <c r="L45" s="234">
        <v>21</v>
      </c>
      <c r="M45" s="234">
        <f>G45*(1+L45/100)</f>
        <v>0</v>
      </c>
      <c r="N45" s="224">
        <v>0</v>
      </c>
      <c r="O45" s="224">
        <f>ROUND(E45*N45,5)</f>
        <v>0</v>
      </c>
      <c r="P45" s="224">
        <v>0</v>
      </c>
      <c r="Q45" s="224">
        <f>ROUND(E45*P45,5)</f>
        <v>0</v>
      </c>
      <c r="R45" s="224"/>
      <c r="S45" s="224"/>
      <c r="T45" s="225">
        <v>0</v>
      </c>
      <c r="U45" s="224">
        <f>ROUND(E45*T45,2)</f>
        <v>0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120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15">
        <v>19</v>
      </c>
      <c r="B46" s="221" t="s">
        <v>171</v>
      </c>
      <c r="C46" s="265" t="s">
        <v>172</v>
      </c>
      <c r="D46" s="223" t="s">
        <v>173</v>
      </c>
      <c r="E46" s="230">
        <v>1</v>
      </c>
      <c r="F46" s="233"/>
      <c r="G46" s="234">
        <f>ROUND(E46*F46,2)</f>
        <v>0</v>
      </c>
      <c r="H46" s="233"/>
      <c r="I46" s="234">
        <f>ROUND(E46*H46,2)</f>
        <v>0</v>
      </c>
      <c r="J46" s="233"/>
      <c r="K46" s="234">
        <f>ROUND(E46*J46,2)</f>
        <v>0</v>
      </c>
      <c r="L46" s="234">
        <v>21</v>
      </c>
      <c r="M46" s="234">
        <f>G46*(1+L46/100)</f>
        <v>0</v>
      </c>
      <c r="N46" s="224">
        <v>0</v>
      </c>
      <c r="O46" s="224">
        <f>ROUND(E46*N46,5)</f>
        <v>0</v>
      </c>
      <c r="P46" s="224">
        <v>0</v>
      </c>
      <c r="Q46" s="224">
        <f>ROUND(E46*P46,5)</f>
        <v>0</v>
      </c>
      <c r="R46" s="224"/>
      <c r="S46" s="224"/>
      <c r="T46" s="225">
        <v>0</v>
      </c>
      <c r="U46" s="224">
        <f>ROUND(E46*T46,2)</f>
        <v>0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120</v>
      </c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x14ac:dyDescent="0.2">
      <c r="A47" s="216" t="s">
        <v>115</v>
      </c>
      <c r="B47" s="222" t="s">
        <v>82</v>
      </c>
      <c r="C47" s="267" t="s">
        <v>83</v>
      </c>
      <c r="D47" s="227"/>
      <c r="E47" s="232"/>
      <c r="F47" s="235"/>
      <c r="G47" s="235">
        <f>SUMIF(AE48:AE60,"&lt;&gt;NOR",G48:G60)</f>
        <v>0</v>
      </c>
      <c r="H47" s="235"/>
      <c r="I47" s="235">
        <f>SUM(I48:I60)</f>
        <v>0</v>
      </c>
      <c r="J47" s="235"/>
      <c r="K47" s="235">
        <f>SUM(K48:K60)</f>
        <v>0</v>
      </c>
      <c r="L47" s="235"/>
      <c r="M47" s="235">
        <f>SUM(M48:M60)</f>
        <v>0</v>
      </c>
      <c r="N47" s="228"/>
      <c r="O47" s="228">
        <f>SUM(O48:O60)</f>
        <v>0.22939000000000001</v>
      </c>
      <c r="P47" s="228"/>
      <c r="Q47" s="228">
        <f>SUM(Q48:Q60)</f>
        <v>6.3766400000000001</v>
      </c>
      <c r="R47" s="228"/>
      <c r="S47" s="228"/>
      <c r="T47" s="229"/>
      <c r="U47" s="228">
        <f>SUM(U48:U60)</f>
        <v>509.76</v>
      </c>
      <c r="AE47" t="s">
        <v>116</v>
      </c>
    </row>
    <row r="48" spans="1:60" outlineLevel="1" x14ac:dyDescent="0.2">
      <c r="A48" s="215">
        <v>20</v>
      </c>
      <c r="B48" s="221" t="s">
        <v>174</v>
      </c>
      <c r="C48" s="265" t="s">
        <v>175</v>
      </c>
      <c r="D48" s="223" t="s">
        <v>125</v>
      </c>
      <c r="E48" s="230">
        <v>318.83199999999999</v>
      </c>
      <c r="F48" s="233"/>
      <c r="G48" s="234">
        <f>ROUND(E48*F48,2)</f>
        <v>0</v>
      </c>
      <c r="H48" s="233"/>
      <c r="I48" s="234">
        <f>ROUND(E48*H48,2)</f>
        <v>0</v>
      </c>
      <c r="J48" s="233"/>
      <c r="K48" s="234">
        <f>ROUND(E48*J48,2)</f>
        <v>0</v>
      </c>
      <c r="L48" s="234">
        <v>21</v>
      </c>
      <c r="M48" s="234">
        <f>G48*(1+L48/100)</f>
        <v>0</v>
      </c>
      <c r="N48" s="224">
        <v>0</v>
      </c>
      <c r="O48" s="224">
        <f>ROUND(E48*N48,5)</f>
        <v>0</v>
      </c>
      <c r="P48" s="224">
        <v>0.02</v>
      </c>
      <c r="Q48" s="224">
        <f>ROUND(E48*P48,5)</f>
        <v>6.3766400000000001</v>
      </c>
      <c r="R48" s="224"/>
      <c r="S48" s="224"/>
      <c r="T48" s="225">
        <v>0.23</v>
      </c>
      <c r="U48" s="224">
        <f>ROUND(E48*T48,2)</f>
        <v>73.33</v>
      </c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120</v>
      </c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15"/>
      <c r="B49" s="221"/>
      <c r="C49" s="266" t="s">
        <v>176</v>
      </c>
      <c r="D49" s="226"/>
      <c r="E49" s="231">
        <v>303.60000000000002</v>
      </c>
      <c r="F49" s="234"/>
      <c r="G49" s="234"/>
      <c r="H49" s="234"/>
      <c r="I49" s="234"/>
      <c r="J49" s="234"/>
      <c r="K49" s="234"/>
      <c r="L49" s="234"/>
      <c r="M49" s="234"/>
      <c r="N49" s="224"/>
      <c r="O49" s="224"/>
      <c r="P49" s="224"/>
      <c r="Q49" s="224"/>
      <c r="R49" s="224"/>
      <c r="S49" s="224"/>
      <c r="T49" s="225"/>
      <c r="U49" s="224"/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122</v>
      </c>
      <c r="AF49" s="214">
        <v>0</v>
      </c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15"/>
      <c r="B50" s="221"/>
      <c r="C50" s="266" t="s">
        <v>177</v>
      </c>
      <c r="D50" s="226"/>
      <c r="E50" s="231">
        <v>15.231999999999999</v>
      </c>
      <c r="F50" s="234"/>
      <c r="G50" s="234"/>
      <c r="H50" s="234"/>
      <c r="I50" s="234"/>
      <c r="J50" s="234"/>
      <c r="K50" s="234"/>
      <c r="L50" s="234"/>
      <c r="M50" s="234"/>
      <c r="N50" s="224"/>
      <c r="O50" s="224"/>
      <c r="P50" s="224"/>
      <c r="Q50" s="224"/>
      <c r="R50" s="224"/>
      <c r="S50" s="224"/>
      <c r="T50" s="225"/>
      <c r="U50" s="22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122</v>
      </c>
      <c r="AF50" s="214">
        <v>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15">
        <v>21</v>
      </c>
      <c r="B51" s="221" t="s">
        <v>178</v>
      </c>
      <c r="C51" s="265" t="s">
        <v>179</v>
      </c>
      <c r="D51" s="223" t="s">
        <v>180</v>
      </c>
      <c r="E51" s="230">
        <v>82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21</v>
      </c>
      <c r="M51" s="234">
        <f>G51*(1+L51/100)</f>
        <v>0</v>
      </c>
      <c r="N51" s="224">
        <v>9.7000000000000005E-4</v>
      </c>
      <c r="O51" s="224">
        <f>ROUND(E51*N51,5)</f>
        <v>7.954E-2</v>
      </c>
      <c r="P51" s="224">
        <v>0</v>
      </c>
      <c r="Q51" s="224">
        <f>ROUND(E51*P51,5)</f>
        <v>0</v>
      </c>
      <c r="R51" s="224"/>
      <c r="S51" s="224"/>
      <c r="T51" s="225">
        <v>0.19</v>
      </c>
      <c r="U51" s="224">
        <f>ROUND(E51*T51,2)</f>
        <v>15.58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120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15"/>
      <c r="B52" s="221"/>
      <c r="C52" s="266" t="s">
        <v>181</v>
      </c>
      <c r="D52" s="226"/>
      <c r="E52" s="231">
        <v>73.3</v>
      </c>
      <c r="F52" s="234"/>
      <c r="G52" s="234"/>
      <c r="H52" s="234"/>
      <c r="I52" s="234"/>
      <c r="J52" s="234"/>
      <c r="K52" s="234"/>
      <c r="L52" s="234"/>
      <c r="M52" s="234"/>
      <c r="N52" s="224"/>
      <c r="O52" s="224"/>
      <c r="P52" s="224"/>
      <c r="Q52" s="224"/>
      <c r="R52" s="224"/>
      <c r="S52" s="224"/>
      <c r="T52" s="225"/>
      <c r="U52" s="224"/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122</v>
      </c>
      <c r="AF52" s="214">
        <v>0</v>
      </c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15"/>
      <c r="B53" s="221"/>
      <c r="C53" s="266" t="s">
        <v>182</v>
      </c>
      <c r="D53" s="226"/>
      <c r="E53" s="231">
        <v>12.8</v>
      </c>
      <c r="F53" s="234"/>
      <c r="G53" s="234"/>
      <c r="H53" s="234"/>
      <c r="I53" s="234"/>
      <c r="J53" s="234"/>
      <c r="K53" s="234"/>
      <c r="L53" s="234"/>
      <c r="M53" s="234"/>
      <c r="N53" s="224"/>
      <c r="O53" s="224"/>
      <c r="P53" s="224"/>
      <c r="Q53" s="224"/>
      <c r="R53" s="224"/>
      <c r="S53" s="224"/>
      <c r="T53" s="225"/>
      <c r="U53" s="224"/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122</v>
      </c>
      <c r="AF53" s="214">
        <v>0</v>
      </c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15"/>
      <c r="B54" s="221"/>
      <c r="C54" s="266" t="s">
        <v>183</v>
      </c>
      <c r="D54" s="226"/>
      <c r="E54" s="231">
        <v>-4.0999999999999996</v>
      </c>
      <c r="F54" s="234"/>
      <c r="G54" s="234"/>
      <c r="H54" s="234"/>
      <c r="I54" s="234"/>
      <c r="J54" s="234"/>
      <c r="K54" s="234"/>
      <c r="L54" s="234"/>
      <c r="M54" s="234"/>
      <c r="N54" s="224"/>
      <c r="O54" s="224"/>
      <c r="P54" s="224"/>
      <c r="Q54" s="224"/>
      <c r="R54" s="224"/>
      <c r="S54" s="224"/>
      <c r="T54" s="225"/>
      <c r="U54" s="224"/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122</v>
      </c>
      <c r="AF54" s="214">
        <v>0</v>
      </c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15">
        <v>22</v>
      </c>
      <c r="B55" s="221" t="s">
        <v>184</v>
      </c>
      <c r="C55" s="265" t="s">
        <v>185</v>
      </c>
      <c r="D55" s="223" t="s">
        <v>125</v>
      </c>
      <c r="E55" s="230">
        <v>318.83199999999999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21</v>
      </c>
      <c r="M55" s="234">
        <f>G55*(1+L55/100)</f>
        <v>0</v>
      </c>
      <c r="N55" s="224">
        <v>3.6999999999999999E-4</v>
      </c>
      <c r="O55" s="224">
        <f>ROUND(E55*N55,5)</f>
        <v>0.11797000000000001</v>
      </c>
      <c r="P55" s="224">
        <v>0</v>
      </c>
      <c r="Q55" s="224">
        <f>ROUND(E55*P55,5)</f>
        <v>0</v>
      </c>
      <c r="R55" s="224"/>
      <c r="S55" s="224"/>
      <c r="T55" s="225">
        <v>0.56999999999999995</v>
      </c>
      <c r="U55" s="224">
        <f>ROUND(E55*T55,2)</f>
        <v>181.73</v>
      </c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120</v>
      </c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15">
        <v>23</v>
      </c>
      <c r="B56" s="221" t="s">
        <v>186</v>
      </c>
      <c r="C56" s="265" t="s">
        <v>187</v>
      </c>
      <c r="D56" s="223" t="s">
        <v>125</v>
      </c>
      <c r="E56" s="230">
        <v>318.83199999999999</v>
      </c>
      <c r="F56" s="233"/>
      <c r="G56" s="234">
        <f>ROUND(E56*F56,2)</f>
        <v>0</v>
      </c>
      <c r="H56" s="233"/>
      <c r="I56" s="234">
        <f>ROUND(E56*H56,2)</f>
        <v>0</v>
      </c>
      <c r="J56" s="233"/>
      <c r="K56" s="234">
        <f>ROUND(E56*J56,2)</f>
        <v>0</v>
      </c>
      <c r="L56" s="234">
        <v>21</v>
      </c>
      <c r="M56" s="234">
        <f>G56*(1+L56/100)</f>
        <v>0</v>
      </c>
      <c r="N56" s="224">
        <v>1E-4</v>
      </c>
      <c r="O56" s="224">
        <f>ROUND(E56*N56,5)</f>
        <v>3.1879999999999999E-2</v>
      </c>
      <c r="P56" s="224">
        <v>0</v>
      </c>
      <c r="Q56" s="224">
        <f>ROUND(E56*P56,5)</f>
        <v>0</v>
      </c>
      <c r="R56" s="224"/>
      <c r="S56" s="224"/>
      <c r="T56" s="225">
        <v>0.75</v>
      </c>
      <c r="U56" s="224">
        <f>ROUND(E56*T56,2)</f>
        <v>239.12</v>
      </c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120</v>
      </c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15"/>
      <c r="B57" s="221"/>
      <c r="C57" s="266" t="s">
        <v>188</v>
      </c>
      <c r="D57" s="226"/>
      <c r="E57" s="231">
        <v>318.83199999999999</v>
      </c>
      <c r="F57" s="234"/>
      <c r="G57" s="234"/>
      <c r="H57" s="234"/>
      <c r="I57" s="234"/>
      <c r="J57" s="234"/>
      <c r="K57" s="234"/>
      <c r="L57" s="234"/>
      <c r="M57" s="234"/>
      <c r="N57" s="224"/>
      <c r="O57" s="224"/>
      <c r="P57" s="224"/>
      <c r="Q57" s="224"/>
      <c r="R57" s="224"/>
      <c r="S57" s="224"/>
      <c r="T57" s="225"/>
      <c r="U57" s="224"/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122</v>
      </c>
      <c r="AF57" s="214">
        <v>0</v>
      </c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15">
        <v>24</v>
      </c>
      <c r="B58" s="221" t="s">
        <v>189</v>
      </c>
      <c r="C58" s="265" t="s">
        <v>190</v>
      </c>
      <c r="D58" s="223" t="s">
        <v>125</v>
      </c>
      <c r="E58" s="230">
        <v>326.80279999999999</v>
      </c>
      <c r="F58" s="233"/>
      <c r="G58" s="234">
        <f>ROUND(E58*F58,2)</f>
        <v>0</v>
      </c>
      <c r="H58" s="233"/>
      <c r="I58" s="234">
        <f>ROUND(E58*H58,2)</f>
        <v>0</v>
      </c>
      <c r="J58" s="233"/>
      <c r="K58" s="234">
        <f>ROUND(E58*J58,2)</f>
        <v>0</v>
      </c>
      <c r="L58" s="234">
        <v>21</v>
      </c>
      <c r="M58" s="234">
        <f>G58*(1+L58/100)</f>
        <v>0</v>
      </c>
      <c r="N58" s="224">
        <v>0</v>
      </c>
      <c r="O58" s="224">
        <f>ROUND(E58*N58,5)</f>
        <v>0</v>
      </c>
      <c r="P58" s="224">
        <v>0</v>
      </c>
      <c r="Q58" s="224">
        <f>ROUND(E58*P58,5)</f>
        <v>0</v>
      </c>
      <c r="R58" s="224"/>
      <c r="S58" s="224"/>
      <c r="T58" s="225">
        <v>0</v>
      </c>
      <c r="U58" s="224">
        <f>ROUND(E58*T58,2)</f>
        <v>0</v>
      </c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120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15"/>
      <c r="B59" s="221"/>
      <c r="C59" s="266" t="s">
        <v>191</v>
      </c>
      <c r="D59" s="226"/>
      <c r="E59" s="231">
        <v>326.80279999999999</v>
      </c>
      <c r="F59" s="234"/>
      <c r="G59" s="234"/>
      <c r="H59" s="234"/>
      <c r="I59" s="234"/>
      <c r="J59" s="234"/>
      <c r="K59" s="234"/>
      <c r="L59" s="234"/>
      <c r="M59" s="234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122</v>
      </c>
      <c r="AF59" s="214">
        <v>0</v>
      </c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15">
        <v>25</v>
      </c>
      <c r="B60" s="221" t="s">
        <v>192</v>
      </c>
      <c r="C60" s="265" t="s">
        <v>193</v>
      </c>
      <c r="D60" s="223" t="s">
        <v>173</v>
      </c>
      <c r="E60" s="230">
        <v>1</v>
      </c>
      <c r="F60" s="233"/>
      <c r="G60" s="234">
        <f>ROUND(E60*F60,2)</f>
        <v>0</v>
      </c>
      <c r="H60" s="233"/>
      <c r="I60" s="234">
        <f>ROUND(E60*H60,2)</f>
        <v>0</v>
      </c>
      <c r="J60" s="233"/>
      <c r="K60" s="234">
        <f>ROUND(E60*J60,2)</f>
        <v>0</v>
      </c>
      <c r="L60" s="234">
        <v>21</v>
      </c>
      <c r="M60" s="234">
        <f>G60*(1+L60/100)</f>
        <v>0</v>
      </c>
      <c r="N60" s="224">
        <v>0</v>
      </c>
      <c r="O60" s="224">
        <f>ROUND(E60*N60,5)</f>
        <v>0</v>
      </c>
      <c r="P60" s="224">
        <v>0</v>
      </c>
      <c r="Q60" s="224">
        <f>ROUND(E60*P60,5)</f>
        <v>0</v>
      </c>
      <c r="R60" s="224"/>
      <c r="S60" s="224"/>
      <c r="T60" s="225">
        <v>0</v>
      </c>
      <c r="U60" s="224">
        <f>ROUND(E60*T60,2)</f>
        <v>0</v>
      </c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120</v>
      </c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x14ac:dyDescent="0.2">
      <c r="A61" s="216" t="s">
        <v>115</v>
      </c>
      <c r="B61" s="222" t="s">
        <v>84</v>
      </c>
      <c r="C61" s="267" t="s">
        <v>85</v>
      </c>
      <c r="D61" s="227"/>
      <c r="E61" s="232"/>
      <c r="F61" s="235"/>
      <c r="G61" s="235">
        <f>SUMIF(AE62:AE65,"&lt;&gt;NOR",G62:G65)</f>
        <v>0</v>
      </c>
      <c r="H61" s="235"/>
      <c r="I61" s="235">
        <f>SUM(I62:I65)</f>
        <v>0</v>
      </c>
      <c r="J61" s="235"/>
      <c r="K61" s="235">
        <f>SUM(K62:K65)</f>
        <v>0</v>
      </c>
      <c r="L61" s="235"/>
      <c r="M61" s="235">
        <f>SUM(M62:M65)</f>
        <v>0</v>
      </c>
      <c r="N61" s="228"/>
      <c r="O61" s="228">
        <f>SUM(O62:O65)</f>
        <v>4.5529999999999994E-2</v>
      </c>
      <c r="P61" s="228"/>
      <c r="Q61" s="228">
        <f>SUM(Q62:Q65)</f>
        <v>0</v>
      </c>
      <c r="R61" s="228"/>
      <c r="S61" s="228"/>
      <c r="T61" s="229"/>
      <c r="U61" s="228">
        <f>SUM(U62:U65)</f>
        <v>60.46</v>
      </c>
      <c r="AE61" t="s">
        <v>116</v>
      </c>
    </row>
    <row r="62" spans="1:60" outlineLevel="1" x14ac:dyDescent="0.2">
      <c r="A62" s="215">
        <v>26</v>
      </c>
      <c r="B62" s="221" t="s">
        <v>194</v>
      </c>
      <c r="C62" s="265" t="s">
        <v>195</v>
      </c>
      <c r="D62" s="223" t="s">
        <v>125</v>
      </c>
      <c r="E62" s="230">
        <v>126.494</v>
      </c>
      <c r="F62" s="233"/>
      <c r="G62" s="234">
        <f>ROUND(E62*F62,2)</f>
        <v>0</v>
      </c>
      <c r="H62" s="233"/>
      <c r="I62" s="234">
        <f>ROUND(E62*H62,2)</f>
        <v>0</v>
      </c>
      <c r="J62" s="233"/>
      <c r="K62" s="234">
        <f>ROUND(E62*J62,2)</f>
        <v>0</v>
      </c>
      <c r="L62" s="234">
        <v>21</v>
      </c>
      <c r="M62" s="234">
        <f>G62*(1+L62/100)</f>
        <v>0</v>
      </c>
      <c r="N62" s="224">
        <v>1.0000000000000001E-5</v>
      </c>
      <c r="O62" s="224">
        <f>ROUND(E62*N62,5)</f>
        <v>1.2600000000000001E-3</v>
      </c>
      <c r="P62" s="224">
        <v>0</v>
      </c>
      <c r="Q62" s="224">
        <f>ROUND(E62*P62,5)</f>
        <v>0</v>
      </c>
      <c r="R62" s="224"/>
      <c r="S62" s="224"/>
      <c r="T62" s="225">
        <v>0.107</v>
      </c>
      <c r="U62" s="224">
        <f>ROUND(E62*T62,2)</f>
        <v>13.53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120</v>
      </c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15"/>
      <c r="B63" s="221"/>
      <c r="C63" s="266" t="s">
        <v>196</v>
      </c>
      <c r="D63" s="226"/>
      <c r="E63" s="231">
        <v>54.142000000000003</v>
      </c>
      <c r="F63" s="234"/>
      <c r="G63" s="234"/>
      <c r="H63" s="234"/>
      <c r="I63" s="234"/>
      <c r="J63" s="234"/>
      <c r="K63" s="234"/>
      <c r="L63" s="234"/>
      <c r="M63" s="234"/>
      <c r="N63" s="224"/>
      <c r="O63" s="224"/>
      <c r="P63" s="224"/>
      <c r="Q63" s="224"/>
      <c r="R63" s="224"/>
      <c r="S63" s="224"/>
      <c r="T63" s="225"/>
      <c r="U63" s="224"/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122</v>
      </c>
      <c r="AF63" s="214">
        <v>0</v>
      </c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15"/>
      <c r="B64" s="221"/>
      <c r="C64" s="266" t="s">
        <v>197</v>
      </c>
      <c r="D64" s="226"/>
      <c r="E64" s="231">
        <v>72.352000000000004</v>
      </c>
      <c r="F64" s="234"/>
      <c r="G64" s="234"/>
      <c r="H64" s="234"/>
      <c r="I64" s="234"/>
      <c r="J64" s="234"/>
      <c r="K64" s="234"/>
      <c r="L64" s="234"/>
      <c r="M64" s="234"/>
      <c r="N64" s="224"/>
      <c r="O64" s="224"/>
      <c r="P64" s="224"/>
      <c r="Q64" s="224"/>
      <c r="R64" s="224"/>
      <c r="S64" s="224"/>
      <c r="T64" s="225"/>
      <c r="U64" s="224"/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122</v>
      </c>
      <c r="AF64" s="214">
        <v>0</v>
      </c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15">
        <v>27</v>
      </c>
      <c r="B65" s="221" t="s">
        <v>198</v>
      </c>
      <c r="C65" s="265" t="s">
        <v>199</v>
      </c>
      <c r="D65" s="223" t="s">
        <v>125</v>
      </c>
      <c r="E65" s="230">
        <v>126.494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21</v>
      </c>
      <c r="M65" s="234">
        <f>G65*(1+L65/100)</f>
        <v>0</v>
      </c>
      <c r="N65" s="224">
        <v>3.5E-4</v>
      </c>
      <c r="O65" s="224">
        <f>ROUND(E65*N65,5)</f>
        <v>4.4269999999999997E-2</v>
      </c>
      <c r="P65" s="224">
        <v>0</v>
      </c>
      <c r="Q65" s="224">
        <f>ROUND(E65*P65,5)</f>
        <v>0</v>
      </c>
      <c r="R65" s="224"/>
      <c r="S65" s="224"/>
      <c r="T65" s="225">
        <v>0.371</v>
      </c>
      <c r="U65" s="224">
        <f>ROUND(E65*T65,2)</f>
        <v>46.93</v>
      </c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120</v>
      </c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x14ac:dyDescent="0.2">
      <c r="A66" s="216" t="s">
        <v>115</v>
      </c>
      <c r="B66" s="222" t="s">
        <v>86</v>
      </c>
      <c r="C66" s="267" t="s">
        <v>87</v>
      </c>
      <c r="D66" s="227"/>
      <c r="E66" s="232"/>
      <c r="F66" s="235"/>
      <c r="G66" s="235">
        <f>SUMIF(AE67:AE71,"&lt;&gt;NOR",G67:G71)</f>
        <v>0</v>
      </c>
      <c r="H66" s="235"/>
      <c r="I66" s="235">
        <f>SUM(I67:I71)</f>
        <v>0</v>
      </c>
      <c r="J66" s="235"/>
      <c r="K66" s="235">
        <f>SUM(K67:K71)</f>
        <v>0</v>
      </c>
      <c r="L66" s="235"/>
      <c r="M66" s="235">
        <f>SUM(M67:M71)</f>
        <v>0</v>
      </c>
      <c r="N66" s="228"/>
      <c r="O66" s="228">
        <f>SUM(O67:O71)</f>
        <v>0.16642999999999999</v>
      </c>
      <c r="P66" s="228"/>
      <c r="Q66" s="228">
        <f>SUM(Q67:Q71)</f>
        <v>0</v>
      </c>
      <c r="R66" s="228"/>
      <c r="S66" s="228"/>
      <c r="T66" s="229"/>
      <c r="U66" s="228">
        <f>SUM(U67:U71)</f>
        <v>39.090000000000003</v>
      </c>
      <c r="AE66" t="s">
        <v>116</v>
      </c>
    </row>
    <row r="67" spans="1:60" ht="22.5" outlineLevel="1" x14ac:dyDescent="0.2">
      <c r="A67" s="215">
        <v>28</v>
      </c>
      <c r="B67" s="221" t="s">
        <v>200</v>
      </c>
      <c r="C67" s="265" t="s">
        <v>201</v>
      </c>
      <c r="D67" s="223" t="s">
        <v>125</v>
      </c>
      <c r="E67" s="230">
        <v>260.05399999999997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21</v>
      </c>
      <c r="M67" s="234">
        <f>G67*(1+L67/100)</f>
        <v>0</v>
      </c>
      <c r="N67" s="224">
        <v>6.4000000000000005E-4</v>
      </c>
      <c r="O67" s="224">
        <f>ROUND(E67*N67,5)</f>
        <v>0.16642999999999999</v>
      </c>
      <c r="P67" s="224">
        <v>0</v>
      </c>
      <c r="Q67" s="224">
        <f>ROUND(E67*P67,5)</f>
        <v>0</v>
      </c>
      <c r="R67" s="224"/>
      <c r="S67" s="224"/>
      <c r="T67" s="225">
        <v>0.15029999999999999</v>
      </c>
      <c r="U67" s="224">
        <f>ROUND(E67*T67,2)</f>
        <v>39.090000000000003</v>
      </c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120</v>
      </c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15"/>
      <c r="B68" s="221"/>
      <c r="C68" s="266" t="s">
        <v>202</v>
      </c>
      <c r="D68" s="226"/>
      <c r="E68" s="231">
        <v>158.19999999999999</v>
      </c>
      <c r="F68" s="234"/>
      <c r="G68" s="234"/>
      <c r="H68" s="234"/>
      <c r="I68" s="234"/>
      <c r="J68" s="234"/>
      <c r="K68" s="234"/>
      <c r="L68" s="234"/>
      <c r="M68" s="234"/>
      <c r="N68" s="224"/>
      <c r="O68" s="224"/>
      <c r="P68" s="224"/>
      <c r="Q68" s="224"/>
      <c r="R68" s="224"/>
      <c r="S68" s="224"/>
      <c r="T68" s="225"/>
      <c r="U68" s="224"/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122</v>
      </c>
      <c r="AF68" s="214">
        <v>0</v>
      </c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15"/>
      <c r="B69" s="221"/>
      <c r="C69" s="266" t="s">
        <v>203</v>
      </c>
      <c r="D69" s="226"/>
      <c r="E69" s="231">
        <v>19.2</v>
      </c>
      <c r="F69" s="234"/>
      <c r="G69" s="234"/>
      <c r="H69" s="234"/>
      <c r="I69" s="234"/>
      <c r="J69" s="234"/>
      <c r="K69" s="234"/>
      <c r="L69" s="234"/>
      <c r="M69" s="234"/>
      <c r="N69" s="224"/>
      <c r="O69" s="224"/>
      <c r="P69" s="224"/>
      <c r="Q69" s="224"/>
      <c r="R69" s="224"/>
      <c r="S69" s="224"/>
      <c r="T69" s="225"/>
      <c r="U69" s="224"/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122</v>
      </c>
      <c r="AF69" s="214">
        <v>0</v>
      </c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15"/>
      <c r="B70" s="221"/>
      <c r="C70" s="266" t="s">
        <v>204</v>
      </c>
      <c r="D70" s="226"/>
      <c r="E70" s="231">
        <v>71.162000000000006</v>
      </c>
      <c r="F70" s="234"/>
      <c r="G70" s="234"/>
      <c r="H70" s="234"/>
      <c r="I70" s="234"/>
      <c r="J70" s="234"/>
      <c r="K70" s="234"/>
      <c r="L70" s="234"/>
      <c r="M70" s="234"/>
      <c r="N70" s="224"/>
      <c r="O70" s="224"/>
      <c r="P70" s="224"/>
      <c r="Q70" s="224"/>
      <c r="R70" s="224"/>
      <c r="S70" s="224"/>
      <c r="T70" s="225"/>
      <c r="U70" s="224"/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122</v>
      </c>
      <c r="AF70" s="214">
        <v>0</v>
      </c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44"/>
      <c r="B71" s="245"/>
      <c r="C71" s="268" t="s">
        <v>205</v>
      </c>
      <c r="D71" s="246"/>
      <c r="E71" s="247">
        <v>11.492000000000001</v>
      </c>
      <c r="F71" s="248"/>
      <c r="G71" s="248"/>
      <c r="H71" s="248"/>
      <c r="I71" s="248"/>
      <c r="J71" s="248"/>
      <c r="K71" s="248"/>
      <c r="L71" s="248"/>
      <c r="M71" s="248"/>
      <c r="N71" s="249"/>
      <c r="O71" s="249"/>
      <c r="P71" s="249"/>
      <c r="Q71" s="249"/>
      <c r="R71" s="249"/>
      <c r="S71" s="249"/>
      <c r="T71" s="250"/>
      <c r="U71" s="249"/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122</v>
      </c>
      <c r="AF71" s="214">
        <v>0</v>
      </c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x14ac:dyDescent="0.2">
      <c r="A72" s="6"/>
      <c r="B72" s="7" t="s">
        <v>206</v>
      </c>
      <c r="C72" s="269" t="s">
        <v>206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AC72">
        <v>0</v>
      </c>
      <c r="AD72">
        <v>21</v>
      </c>
    </row>
    <row r="73" spans="1:60" x14ac:dyDescent="0.2">
      <c r="A73" s="251"/>
      <c r="B73" s="252">
        <v>26</v>
      </c>
      <c r="C73" s="270" t="s">
        <v>206</v>
      </c>
      <c r="D73" s="253"/>
      <c r="E73" s="253"/>
      <c r="F73" s="253"/>
      <c r="G73" s="264">
        <f>G8+G14+G19+G28+G32+G36+G47+G61+G66</f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AC73">
        <f>SUMIF(L7:L71,AC72,G7:G71)</f>
        <v>0</v>
      </c>
      <c r="AD73">
        <f>SUMIF(L7:L71,AD72,G7:G71)</f>
        <v>0</v>
      </c>
      <c r="AE73" t="s">
        <v>207</v>
      </c>
    </row>
    <row r="74" spans="1:60" x14ac:dyDescent="0.2">
      <c r="A74" s="6"/>
      <c r="B74" s="7" t="s">
        <v>206</v>
      </c>
      <c r="C74" s="269" t="s">
        <v>206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 x14ac:dyDescent="0.2">
      <c r="A75" s="6"/>
      <c r="B75" s="7" t="s">
        <v>206</v>
      </c>
      <c r="C75" s="269" t="s">
        <v>206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60" x14ac:dyDescent="0.2">
      <c r="A76" s="254">
        <v>33</v>
      </c>
      <c r="B76" s="254"/>
      <c r="C76" s="27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 x14ac:dyDescent="0.2">
      <c r="A77" s="255"/>
      <c r="B77" s="256"/>
      <c r="C77" s="272"/>
      <c r="D77" s="256"/>
      <c r="E77" s="256"/>
      <c r="F77" s="256"/>
      <c r="G77" s="25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AE77" t="s">
        <v>208</v>
      </c>
    </row>
    <row r="78" spans="1:60" x14ac:dyDescent="0.2">
      <c r="A78" s="258"/>
      <c r="B78" s="259"/>
      <c r="C78" s="273"/>
      <c r="D78" s="259"/>
      <c r="E78" s="259"/>
      <c r="F78" s="259"/>
      <c r="G78" s="26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60" x14ac:dyDescent="0.2">
      <c r="A79" s="258"/>
      <c r="B79" s="259"/>
      <c r="C79" s="273"/>
      <c r="D79" s="259"/>
      <c r="E79" s="259"/>
      <c r="F79" s="259"/>
      <c r="G79" s="26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">
      <c r="A80" s="258"/>
      <c r="B80" s="259"/>
      <c r="C80" s="273"/>
      <c r="D80" s="259"/>
      <c r="E80" s="259"/>
      <c r="F80" s="259"/>
      <c r="G80" s="26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31" x14ac:dyDescent="0.2">
      <c r="A81" s="261"/>
      <c r="B81" s="262"/>
      <c r="C81" s="274"/>
      <c r="D81" s="262"/>
      <c r="E81" s="262"/>
      <c r="F81" s="262"/>
      <c r="G81" s="26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1" x14ac:dyDescent="0.2">
      <c r="A82" s="6"/>
      <c r="B82" s="7" t="s">
        <v>206</v>
      </c>
      <c r="C82" s="269" t="s">
        <v>206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31" x14ac:dyDescent="0.2">
      <c r="C83" s="275"/>
      <c r="AE83" t="s">
        <v>209</v>
      </c>
    </row>
  </sheetData>
  <mergeCells count="6">
    <mergeCell ref="A1:G1"/>
    <mergeCell ref="C2:G2"/>
    <mergeCell ref="C3:G3"/>
    <mergeCell ref="C4:G4"/>
    <mergeCell ref="A76:C76"/>
    <mergeCell ref="A77:G81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2014-02-28T09:52:57Z</cp:lastPrinted>
  <dcterms:created xsi:type="dcterms:W3CDTF">2009-04-08T07:15:50Z</dcterms:created>
  <dcterms:modified xsi:type="dcterms:W3CDTF">2018-03-29T08:15:55Z</dcterms:modified>
</cp:coreProperties>
</file>