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TMETAL DOKUMENTY\ODBĚRATELÉ\SLOŽKY MĚST\KOLÍN\EFEKT KOLÍN 2018\VÝSTUP PRO AUDIT VO EFEKT 2018\DOPLNĚNÍ DAT 01-2018\"/>
    </mc:Choice>
  </mc:AlternateContent>
  <bookViews>
    <workbookView xWindow="0" yWindow="0" windowWidth="28800" windowHeight="13410"/>
  </bookViews>
  <sheets>
    <sheet name="CELKEM PRŮMĚR SPOTŘEBA EL.EN." sheetId="6" r:id="rId1"/>
    <sheet name="SPOTŘEBA ROK 2016" sheetId="1" r:id="rId2"/>
    <sheet name="SPOTŘEBA ROK 2015" sheetId="4" r:id="rId3"/>
    <sheet name="SPOTŘEBA ROK 2014" sheetId="5" r:id="rId4"/>
  </sheets>
  <definedNames>
    <definedName name="_xlnm.Print_Titles" localSheetId="0">'CELKEM PRŮMĚR SPOTŘEBA EL.EN.'!$3:$3</definedName>
    <definedName name="_xlnm.Print_Titles" localSheetId="3">'SPOTŘEBA ROK 2014'!$3:$3</definedName>
    <definedName name="_xlnm.Print_Titles" localSheetId="2">'SPOTŘEBA ROK 2015'!$3:$3</definedName>
    <definedName name="_xlnm.Print_Titles" localSheetId="1">'SPOTŘEBA ROK 2016'!$3:$3</definedName>
  </definedNames>
  <calcPr calcId="162913"/>
</workbook>
</file>

<file path=xl/calcChain.xml><?xml version="1.0" encoding="utf-8"?>
<calcChain xmlns="http://schemas.openxmlformats.org/spreadsheetml/2006/main">
  <c r="I18" i="6" l="1"/>
  <c r="H18" i="6"/>
  <c r="E18" i="6"/>
  <c r="C7" i="6" l="1"/>
  <c r="I11" i="6"/>
  <c r="H11" i="6"/>
  <c r="E11" i="6"/>
  <c r="I7" i="6"/>
  <c r="H7" i="6"/>
  <c r="G7" i="6"/>
  <c r="E7" i="6"/>
  <c r="H6" i="6"/>
  <c r="E6" i="6"/>
  <c r="H5" i="6"/>
  <c r="E5" i="6"/>
  <c r="H4" i="6"/>
  <c r="E4" i="6"/>
  <c r="I15" i="6"/>
  <c r="H15" i="6"/>
  <c r="E15" i="6"/>
  <c r="I13" i="6"/>
  <c r="H13" i="6"/>
  <c r="E13" i="6"/>
  <c r="I6" i="6" l="1"/>
  <c r="I5" i="6"/>
  <c r="I4" i="6"/>
  <c r="F83" i="1"/>
  <c r="I80" i="1"/>
  <c r="I83" i="1" s="1"/>
  <c r="F80" i="1"/>
  <c r="I74" i="5"/>
  <c r="F74" i="5"/>
  <c r="J78" i="1"/>
  <c r="J74" i="4"/>
  <c r="I78" i="1"/>
  <c r="F78" i="1"/>
  <c r="I74" i="4"/>
  <c r="F74" i="4"/>
  <c r="F76" i="1"/>
  <c r="J76" i="1"/>
  <c r="I76" i="1"/>
  <c r="J71" i="4" l="1"/>
  <c r="J69" i="4"/>
  <c r="J72" i="1"/>
  <c r="I69" i="5" l="1"/>
  <c r="I69" i="4"/>
  <c r="I70" i="1"/>
  <c r="J4" i="5" l="1"/>
  <c r="J74" i="5" s="1"/>
  <c r="J80" i="1" s="1"/>
  <c r="J83" i="1" s="1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F69" i="5"/>
  <c r="I71" i="5" s="1"/>
  <c r="H70" i="5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F69" i="4"/>
  <c r="I71" i="4" s="1"/>
  <c r="H70" i="4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6" i="1"/>
  <c r="J5" i="1"/>
  <c r="J4" i="1"/>
  <c r="F70" i="1"/>
  <c r="I72" i="1" s="1"/>
  <c r="H71" i="1"/>
  <c r="J69" i="5" l="1"/>
  <c r="J71" i="5" s="1"/>
  <c r="J70" i="1"/>
</calcChain>
</file>

<file path=xl/sharedStrings.xml><?xml version="1.0" encoding="utf-8"?>
<sst xmlns="http://schemas.openxmlformats.org/spreadsheetml/2006/main" count="1129" uniqueCount="251">
  <si>
    <t>Spotřeba Mwh</t>
  </si>
  <si>
    <t>celkem</t>
  </si>
  <si>
    <t>Celkem součty za období</t>
  </si>
  <si>
    <t>Průměr 1kWh-Kč</t>
  </si>
  <si>
    <t>provoz počet dnů</t>
  </si>
  <si>
    <t>C62d</t>
  </si>
  <si>
    <t>průměr á1 kWh Kč</t>
  </si>
  <si>
    <t>ID. RVO</t>
  </si>
  <si>
    <t>Průměr rok  2014</t>
  </si>
  <si>
    <t>SAZBA</t>
  </si>
  <si>
    <t>ROK 2014</t>
  </si>
  <si>
    <t>ROK 2016</t>
  </si>
  <si>
    <t>MĚSTO KOLÍN - RVO ODBĚRNÁ MÍSTA</t>
  </si>
  <si>
    <t>Popis místa - poloha - adresa RVO</t>
  </si>
  <si>
    <t>Průměr rok  2016</t>
  </si>
  <si>
    <t>hlavní jistič hodnota A</t>
  </si>
  <si>
    <t>zúčtovací období - datum od do</t>
  </si>
  <si>
    <t>Platby - spotřeba el.energie za zúčtovací období roku 2016 - veřejné osvětlení</t>
  </si>
  <si>
    <t>Průměr rok  2015</t>
  </si>
  <si>
    <t>Platby - spotřeba el.energie za zúčtovací období roku 2015 - veřejné osvětlení</t>
  </si>
  <si>
    <t>ROK 2015</t>
  </si>
  <si>
    <t>Platby - spotřeba el.energie za zúčtovací období roku 2014 - veřejné osvětlení</t>
  </si>
  <si>
    <t>5. května ( Kolár nám. )</t>
  </si>
  <si>
    <t>Benešova ( Výfuk )</t>
  </si>
  <si>
    <t>Benešova 10 ( Za Panelárnou )</t>
  </si>
  <si>
    <t>Bezručova (přechod)</t>
  </si>
  <si>
    <t>Brandlova ( Bartoloměj )</t>
  </si>
  <si>
    <t>Brankovická</t>
  </si>
  <si>
    <t>Čechovy sady</t>
  </si>
  <si>
    <t>Dukelských hrdinů ( autobus.nádr. )</t>
  </si>
  <si>
    <t>Havlíčkova ( Barákova )</t>
  </si>
  <si>
    <t>Havlíčkova ( Jednota )</t>
  </si>
  <si>
    <t>Havlíčkova ( Průmstav )</t>
  </si>
  <si>
    <t>Hlavní, Sendražice ( Šeříkova )</t>
  </si>
  <si>
    <t>Hřbitovní 168 (Sendr.)</t>
  </si>
  <si>
    <t>Husova ( st.most )</t>
  </si>
  <si>
    <t>Jateční ( U Jána )</t>
  </si>
  <si>
    <t>K Vinici ( jezírka )</t>
  </si>
  <si>
    <t>K Vinici ( silo )</t>
  </si>
  <si>
    <t>K Vinici ( Vinařská )</t>
  </si>
  <si>
    <t>Karlovo náměstí 76 ( VO )</t>
  </si>
  <si>
    <t>Karolíny Světlé</t>
  </si>
  <si>
    <t>Komenského 179</t>
  </si>
  <si>
    <t>Královská cesta 53 (V Oplet.)</t>
  </si>
  <si>
    <t>Kremličkova 13 ( 1044 )</t>
  </si>
  <si>
    <t>Kutnohorská ( Klášter )</t>
  </si>
  <si>
    <t>Legerova 74</t>
  </si>
  <si>
    <t>Masarykova ( pošta )</t>
  </si>
  <si>
    <t>Míru</t>
  </si>
  <si>
    <t>Na Magistrále ( sídl.vod. )</t>
  </si>
  <si>
    <t>Na Magistrále 715</t>
  </si>
  <si>
    <t>Na Pobřeží 68</t>
  </si>
  <si>
    <t xml:space="preserve">Na Šťáralce </t>
  </si>
  <si>
    <t>Okružní (Dymokurská)</t>
  </si>
  <si>
    <t>Okružní 403</t>
  </si>
  <si>
    <t>Ovčárecká  ( Sendražice )</t>
  </si>
  <si>
    <t>Ovčárecká (N. most)</t>
  </si>
  <si>
    <t>Ovčárecká (Soja)</t>
  </si>
  <si>
    <t>Ovčáry ( TPCA )</t>
  </si>
  <si>
    <t>Palackého ( Sendražice )</t>
  </si>
  <si>
    <t>Pod Vinicí</t>
  </si>
  <si>
    <t>Polepská</t>
  </si>
  <si>
    <t>Polepská 38 ( Patnáct kop )</t>
  </si>
  <si>
    <t>Pražská 162 ( Kmochova )</t>
  </si>
  <si>
    <t>Prokopa Velikého</t>
  </si>
  <si>
    <t>Ratibořská</t>
  </si>
  <si>
    <t>Rimavské Soboty ( 1 )</t>
  </si>
  <si>
    <t>Rimavské Soboty ( 2 )</t>
  </si>
  <si>
    <t>Roháčova 6</t>
  </si>
  <si>
    <t>Rorejcova 8 ( ČD )</t>
  </si>
  <si>
    <t>Sadová (U Borku)</t>
  </si>
  <si>
    <t>Sadová (Veltrubská)</t>
  </si>
  <si>
    <t>Sokolská ( Sokolovna )</t>
  </si>
  <si>
    <t>Šťítarská ( garáže )</t>
  </si>
  <si>
    <t>Štítary</t>
  </si>
  <si>
    <t>Tovární 175</t>
  </si>
  <si>
    <t>Třídvorská 385 ( nadjezd )</t>
  </si>
  <si>
    <t>Třídvorská 538 ( Olšinky )</t>
  </si>
  <si>
    <t>U Mýta ( Barum )</t>
  </si>
  <si>
    <t>V Kasárnách</t>
  </si>
  <si>
    <t>V Zídkách ( Letná )</t>
  </si>
  <si>
    <t>Václavská (soud)</t>
  </si>
  <si>
    <t>Veltrubská 448</t>
  </si>
  <si>
    <t>Za Stodolou</t>
  </si>
  <si>
    <t>Zahradní 45</t>
  </si>
  <si>
    <t>Zibohlavy</t>
  </si>
  <si>
    <t>Žižkova (Gymnáz.)</t>
  </si>
  <si>
    <t>Žižkova 2 (Za Bezov.)</t>
  </si>
  <si>
    <t>859182400602365427</t>
  </si>
  <si>
    <t>859182400602365557</t>
  </si>
  <si>
    <t>859182400602365540</t>
  </si>
  <si>
    <t>859182400602365199</t>
  </si>
  <si>
    <t>859182400602411520</t>
  </si>
  <si>
    <t>859182400602365205</t>
  </si>
  <si>
    <t>859182400602365212</t>
  </si>
  <si>
    <t>859182400602365038</t>
  </si>
  <si>
    <t>859182400602365052</t>
  </si>
  <si>
    <t>859182400602365045</t>
  </si>
  <si>
    <t>859182400602365069</t>
  </si>
  <si>
    <t>859182400602409329</t>
  </si>
  <si>
    <t>859182400602364475</t>
  </si>
  <si>
    <t>859182400602365236</t>
  </si>
  <si>
    <t>859182400602365243</t>
  </si>
  <si>
    <t>859182400602365380</t>
  </si>
  <si>
    <t>859182400602365397</t>
  </si>
  <si>
    <t>859182400608489110</t>
  </si>
  <si>
    <t>859182400602365113</t>
  </si>
  <si>
    <t>859182400602365342</t>
  </si>
  <si>
    <t>859182400602365076</t>
  </si>
  <si>
    <t>859182400602365083</t>
  </si>
  <si>
    <t>859182400602365533</t>
  </si>
  <si>
    <t>859182400602365090</t>
  </si>
  <si>
    <t>859182400602365465</t>
  </si>
  <si>
    <t>859182400602365403</t>
  </si>
  <si>
    <t>859182400602365472</t>
  </si>
  <si>
    <t>859182400608559806</t>
  </si>
  <si>
    <t>859182400602365489</t>
  </si>
  <si>
    <t>859182400602365229</t>
  </si>
  <si>
    <t>859182400602365106</t>
  </si>
  <si>
    <t>859182400602365250</t>
  </si>
  <si>
    <t>859182400602365267</t>
  </si>
  <si>
    <t>859182400608430457</t>
  </si>
  <si>
    <t>859182400602365274</t>
  </si>
  <si>
    <t>859182400602365281</t>
  </si>
  <si>
    <t>859182400602412961</t>
  </si>
  <si>
    <t>859182400608645868</t>
  </si>
  <si>
    <t>859182400608747081</t>
  </si>
  <si>
    <t>859182400602365120</t>
  </si>
  <si>
    <t>859182400602365137</t>
  </si>
  <si>
    <t>859182400602365151</t>
  </si>
  <si>
    <t>859182400608482654</t>
  </si>
  <si>
    <t>859182400602365496</t>
  </si>
  <si>
    <t>859182400602365298</t>
  </si>
  <si>
    <t>859182400602365304</t>
  </si>
  <si>
    <t>859182400602365502</t>
  </si>
  <si>
    <t>859182400602365168</t>
  </si>
  <si>
    <t>859182400602365311</t>
  </si>
  <si>
    <t>859182400602365328</t>
  </si>
  <si>
    <t>859182400602365335</t>
  </si>
  <si>
    <t>859182400602365175</t>
  </si>
  <si>
    <t>859182400602365458</t>
  </si>
  <si>
    <t>859182400602365359</t>
  </si>
  <si>
    <t>859182400602365434</t>
  </si>
  <si>
    <t>859182400602365441</t>
  </si>
  <si>
    <t>859182400602365144</t>
  </si>
  <si>
    <t>859182400608474383</t>
  </si>
  <si>
    <t>859182400602365021</t>
  </si>
  <si>
    <t>859182400602365366</t>
  </si>
  <si>
    <t>859182400602365373</t>
  </si>
  <si>
    <t>859182400609696111</t>
  </si>
  <si>
    <t>859182400602365410</t>
  </si>
  <si>
    <t>859182400602365182</t>
  </si>
  <si>
    <t>859182400602365519</t>
  </si>
  <si>
    <t>859182400602365526</t>
  </si>
  <si>
    <t>40A</t>
  </si>
  <si>
    <t>63A</t>
  </si>
  <si>
    <t>25A</t>
  </si>
  <si>
    <t>50A</t>
  </si>
  <si>
    <t>32A</t>
  </si>
  <si>
    <t>80A</t>
  </si>
  <si>
    <t>16A</t>
  </si>
  <si>
    <t>1.1.2016-31.12.2016</t>
  </si>
  <si>
    <t>1.1.2015-31.12.2015</t>
  </si>
  <si>
    <t>1.10.2016-31.12.2016</t>
  </si>
  <si>
    <t>V Zídkách ( Štítarská )</t>
  </si>
  <si>
    <t xml:space="preserve">Václavská </t>
  </si>
  <si>
    <t>1.1.2014-31.12.2014</t>
  </si>
  <si>
    <t>1.1.2014.-31.12.2014</t>
  </si>
  <si>
    <t>1.1.2014-31.12.2015</t>
  </si>
  <si>
    <t>1.1.2014.-31.12.2015</t>
  </si>
  <si>
    <t>1.1.2014-31.12.2016</t>
  </si>
  <si>
    <t>1.1.2014.-31.12.2016</t>
  </si>
  <si>
    <t>1.1.2014-31.12.2017</t>
  </si>
  <si>
    <t>1.1.2014.-31.12.2017</t>
  </si>
  <si>
    <t>1.1.2014-31.12.2018</t>
  </si>
  <si>
    <t>1.1.2014.-31.12.2018</t>
  </si>
  <si>
    <t>1.1.2014-31.12.2019</t>
  </si>
  <si>
    <t>1.1.2014.-31.12.2019</t>
  </si>
  <si>
    <t>1.1.2014-31.12.2020</t>
  </si>
  <si>
    <t>1.1.2014.-31.12.2020</t>
  </si>
  <si>
    <t>1.1.2014-31.12.2021</t>
  </si>
  <si>
    <t>1.1.2014.-31.12.2021</t>
  </si>
  <si>
    <t>1.1.2014-31.12.2022</t>
  </si>
  <si>
    <t>1.1.2014.-31.12.2022</t>
  </si>
  <si>
    <t>1.1.2014-31.12.2023</t>
  </si>
  <si>
    <t>1.1.2014.-31.12.2023</t>
  </si>
  <si>
    <t>1.1.2014-31.12.2024</t>
  </si>
  <si>
    <t>1.1.2014.-31.12.2024</t>
  </si>
  <si>
    <t>1.1.2014-31.12.2025</t>
  </si>
  <si>
    <t>1.1.2014.-31.12.2025</t>
  </si>
  <si>
    <t>1.1.2014-31.12.2026</t>
  </si>
  <si>
    <t>1.1.2014.-31.12.2026</t>
  </si>
  <si>
    <t>1.1.2014-31.12.2027</t>
  </si>
  <si>
    <t>1.1.2014.-31.12.2027</t>
  </si>
  <si>
    <t>1.1.2014-31.12.2028</t>
  </si>
  <si>
    <t>1.1.2014-31.12.2029</t>
  </si>
  <si>
    <t>1.1.2014.-31.12.2029</t>
  </si>
  <si>
    <t>1.1.2014-31.12.2030</t>
  </si>
  <si>
    <t>1.1.2014.-31.12.2030</t>
  </si>
  <si>
    <t>1.1.2014-31.12.2031</t>
  </si>
  <si>
    <t>1.1.2014.-31.12.2031</t>
  </si>
  <si>
    <t>1.1.2014-31.12.2032</t>
  </si>
  <si>
    <t>1.1.2014.-31.12.2032</t>
  </si>
  <si>
    <t>1.1.2014-31.12.2033</t>
  </si>
  <si>
    <t>1.1.2014.-31.12.2033</t>
  </si>
  <si>
    <t>1.1.2014-31.12.2034</t>
  </si>
  <si>
    <t>1.1.2014.-31.12.2034</t>
  </si>
  <si>
    <t>1.1.2014-31.12.2035</t>
  </si>
  <si>
    <t>1.1.2014.-31.12.2035</t>
  </si>
  <si>
    <t>1.1.2014-31.12.2036</t>
  </si>
  <si>
    <t>1.1.2014.-31.12.2036</t>
  </si>
  <si>
    <t>1.1.2014-31.12.2037</t>
  </si>
  <si>
    <t>1.1.2014.-31.12.2037</t>
  </si>
  <si>
    <t>1.1.2014-31.12.2038</t>
  </si>
  <si>
    <t>1.1.2014.-31.12.2038</t>
  </si>
  <si>
    <t>1.1.2014-31.12.2039</t>
  </si>
  <si>
    <t>1.1.2014.-31.12.2039</t>
  </si>
  <si>
    <t>1.1.2014-31.12.2040</t>
  </si>
  <si>
    <t>1.1.2014.-31.12.2040</t>
  </si>
  <si>
    <t>1.1.2014-31.12.2041</t>
  </si>
  <si>
    <t>1.1.2014.-31.12.2041</t>
  </si>
  <si>
    <t>1.1.2014-31.12.2042</t>
  </si>
  <si>
    <t>1.1.2014.-31.12.2042</t>
  </si>
  <si>
    <t>1.1.2014-31.12.2043</t>
  </si>
  <si>
    <t>1.1.2014.-31.12.2043</t>
  </si>
  <si>
    <t>1.1.2014-31.12.2044</t>
  </si>
  <si>
    <t>1.1.2014.-31.12.2044</t>
  </si>
  <si>
    <t>1.1.2014-31.12.2045</t>
  </si>
  <si>
    <t>1.1.2014.-31.12.2045</t>
  </si>
  <si>
    <t>1.1.2014-31.12.2046</t>
  </si>
  <si>
    <t>EFEKT 2018</t>
  </si>
  <si>
    <t>VÝBĚR ODBĚRNÝCH MÍST SOUSTAVY VO PRO PROJEKT OBNOVY EFEKT 2018</t>
  </si>
  <si>
    <t>ROČNÍ SPOTŘEBA V MWH</t>
  </si>
  <si>
    <t xml:space="preserve">ROČNÍ PLATBY KČ  </t>
  </si>
  <si>
    <t>PŘEHLED SPOTŘEBY EL ENERGIE ZA POSLEDNÍ TŘI ROKY 2016/2015/2014 SOUSTAVA VO KOLÍN</t>
  </si>
  <si>
    <t>KČ 1 KWH - PRŮMĚR</t>
  </si>
  <si>
    <r>
      <t xml:space="preserve">PRŮMĚR ZA ROK 2016 / 2015 / 2014 - </t>
    </r>
    <r>
      <rPr>
        <b/>
        <sz val="10"/>
        <color rgb="FFFF0000"/>
        <rFont val="Arial"/>
        <family val="2"/>
        <charset val="238"/>
      </rPr>
      <t>VYÚČTOVÁNÍ ROKU 2017 NENÍ K DISPOZICI</t>
    </r>
  </si>
  <si>
    <t xml:space="preserve">Ø  ZA  3 ROKY- PLATBY KČ  </t>
  </si>
  <si>
    <r>
      <rPr>
        <b/>
        <sz val="8"/>
        <rFont val="Calibri"/>
        <family val="2"/>
        <charset val="238"/>
      </rPr>
      <t xml:space="preserve">Ø </t>
    </r>
    <r>
      <rPr>
        <b/>
        <sz val="8"/>
        <rFont val="Arial"/>
        <family val="2"/>
        <charset val="238"/>
      </rPr>
      <t>ZA 3 ROKY SPOTŘEBA V MWH</t>
    </r>
  </si>
  <si>
    <t>č.elektroměru na faktuře EAN</t>
  </si>
  <si>
    <t xml:space="preserve">CELKEM SOUSTAVA VO - Platby - spotřeba el.energie za zúčtovací období roku 2014 - 2015 - 2016 </t>
  </si>
  <si>
    <t>ROK 2016 - 2015 - 2014</t>
  </si>
  <si>
    <t>CELKEM SOUSTAVA VO ZA VŠECHNY RVO</t>
  </si>
  <si>
    <t xml:space="preserve">MĚSTO KOLÍN - SOUHRN VŠECH RVO ODBĚRNÝCH MÍST </t>
  </si>
  <si>
    <t>OBDOBÍ</t>
  </si>
  <si>
    <t>CELKEM SOUSTAVA VO ZA VŠECHNY RVO 1-64</t>
  </si>
  <si>
    <t>POČET SM CELKEM</t>
  </si>
  <si>
    <t>CELKEM SOUSTAVA VO ZA VŠECHNY RVO 1-65</t>
  </si>
  <si>
    <t>celkem platby Kč</t>
  </si>
  <si>
    <t xml:space="preserve">Celkem průměr za poslední tři roky </t>
  </si>
  <si>
    <t>PŘEHLED SPOTŘEBY EL ENERGIE ZA POSLEDNÍ TŘI ROKY 2016/2015/2014 SOUSTAVA VO - VYBRANÁ ČÁST VO KOLÍN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</si>
</sst>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5" formatCode="#,##0.00\ &quot;Kč&quot;"/>
    <numFmt numFmtId="166" formatCode="#,##0.000\ &quot;Kč&quot;"/>
    <numFmt numFmtId="167" formatCode="0.000"/>
    <numFmt numFmtId="168" formatCode="#,##0\ &quot;Kč&quot;"/>
  </numFmts>
  <fonts count="38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4" fillId="0" borderId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6" fillId="0" borderId="0"/>
  </cellStyleXfs>
  <cellXfs count="29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22" fillId="24" borderId="10" xfId="0" applyFont="1" applyFill="1" applyBorder="1" applyAlignment="1">
      <alignment horizontal="center"/>
    </xf>
    <xf numFmtId="0" fontId="22" fillId="25" borderId="10" xfId="0" applyFont="1" applyFill="1" applyBorder="1" applyAlignment="1">
      <alignment horizontal="center"/>
    </xf>
    <xf numFmtId="0" fontId="0" fillId="0" borderId="0" xfId="0" applyNumberFormat="1"/>
    <xf numFmtId="0" fontId="22" fillId="24" borderId="11" xfId="0" applyFont="1" applyFill="1" applyBorder="1" applyAlignment="1">
      <alignment horizontal="center"/>
    </xf>
    <xf numFmtId="164" fontId="21" fillId="24" borderId="12" xfId="0" applyNumberFormat="1" applyFont="1" applyFill="1" applyBorder="1"/>
    <xf numFmtId="0" fontId="22" fillId="24" borderId="11" xfId="0" applyFont="1" applyFill="1" applyBorder="1"/>
    <xf numFmtId="0" fontId="22" fillId="24" borderId="12" xfId="0" applyFont="1" applyFill="1" applyBorder="1"/>
    <xf numFmtId="165" fontId="21" fillId="24" borderId="10" xfId="0" applyNumberFormat="1" applyFont="1" applyFill="1" applyBorder="1"/>
    <xf numFmtId="166" fontId="27" fillId="0" borderId="13" xfId="0" applyNumberFormat="1" applyFont="1" applyBorder="1"/>
    <xf numFmtId="0" fontId="0" fillId="0" borderId="0" xfId="0" applyAlignment="1">
      <alignment vertical="center"/>
    </xf>
    <xf numFmtId="0" fontId="22" fillId="25" borderId="11" xfId="0" applyFont="1" applyFill="1" applyBorder="1" applyAlignment="1">
      <alignment horizontal="center"/>
    </xf>
    <xf numFmtId="164" fontId="21" fillId="25" borderId="12" xfId="0" applyNumberFormat="1" applyFont="1" applyFill="1" applyBorder="1"/>
    <xf numFmtId="0" fontId="22" fillId="25" borderId="11" xfId="0" applyFont="1" applyFill="1" applyBorder="1"/>
    <xf numFmtId="0" fontId="22" fillId="25" borderId="12" xfId="0" applyFont="1" applyFill="1" applyBorder="1"/>
    <xf numFmtId="165" fontId="21" fillId="25" borderId="10" xfId="0" applyNumberFormat="1" applyFont="1" applyFill="1" applyBorder="1"/>
    <xf numFmtId="0" fontId="21" fillId="25" borderId="10" xfId="0" applyFont="1" applyFill="1" applyBorder="1"/>
    <xf numFmtId="0" fontId="0" fillId="0" borderId="22" xfId="0" applyNumberFormat="1" applyBorder="1"/>
    <xf numFmtId="0" fontId="0" fillId="0" borderId="23" xfId="0" applyNumberFormat="1" applyBorder="1"/>
    <xf numFmtId="0" fontId="21" fillId="24" borderId="24" xfId="0" applyFont="1" applyFill="1" applyBorder="1"/>
    <xf numFmtId="0" fontId="21" fillId="29" borderId="10" xfId="0" applyFont="1" applyFill="1" applyBorder="1"/>
    <xf numFmtId="0" fontId="22" fillId="29" borderId="10" xfId="0" applyFont="1" applyFill="1" applyBorder="1" applyAlignment="1">
      <alignment horizontal="center"/>
    </xf>
    <xf numFmtId="0" fontId="22" fillId="29" borderId="11" xfId="0" applyFont="1" applyFill="1" applyBorder="1" applyAlignment="1">
      <alignment horizontal="center"/>
    </xf>
    <xf numFmtId="164" fontId="21" fillId="29" borderId="12" xfId="0" applyNumberFormat="1" applyFont="1" applyFill="1" applyBorder="1"/>
    <xf numFmtId="0" fontId="22" fillId="29" borderId="11" xfId="0" applyFont="1" applyFill="1" applyBorder="1"/>
    <xf numFmtId="0" fontId="22" fillId="29" borderId="12" xfId="0" applyFont="1" applyFill="1" applyBorder="1"/>
    <xf numFmtId="165" fontId="21" fillId="29" borderId="10" xfId="0" applyNumberFormat="1" applyFont="1" applyFill="1" applyBorder="1"/>
    <xf numFmtId="0" fontId="20" fillId="26" borderId="27" xfId="0" applyNumberFormat="1" applyFont="1" applyFill="1" applyBorder="1" applyAlignment="1">
      <alignment horizontal="center" vertical="center"/>
    </xf>
    <xf numFmtId="0" fontId="21" fillId="26" borderId="28" xfId="0" applyFont="1" applyFill="1" applyBorder="1" applyAlignment="1">
      <alignment vertical="center"/>
    </xf>
    <xf numFmtId="0" fontId="21" fillId="26" borderId="28" xfId="0" applyFont="1" applyFill="1" applyBorder="1" applyAlignment="1">
      <alignment horizontal="center" vertical="center" wrapText="1"/>
    </xf>
    <xf numFmtId="0" fontId="21" fillId="26" borderId="28" xfId="0" applyFont="1" applyFill="1" applyBorder="1" applyAlignment="1">
      <alignment horizontal="center" vertical="center"/>
    </xf>
    <xf numFmtId="0" fontId="21" fillId="26" borderId="29" xfId="0" applyFont="1" applyFill="1" applyBorder="1" applyAlignment="1">
      <alignment horizontal="center" vertical="center" wrapText="1"/>
    </xf>
    <xf numFmtId="0" fontId="28" fillId="0" borderId="26" xfId="43" applyFont="1" applyBorder="1"/>
    <xf numFmtId="49" fontId="0" fillId="0" borderId="26" xfId="0" applyNumberFormat="1" applyBorder="1" applyAlignment="1">
      <alignment horizontal="center"/>
    </xf>
    <xf numFmtId="0" fontId="28" fillId="0" borderId="26" xfId="43" applyFont="1" applyBorder="1" applyAlignment="1">
      <alignment horizontal="center"/>
    </xf>
    <xf numFmtId="0" fontId="22" fillId="26" borderId="26" xfId="0" applyFont="1" applyFill="1" applyBorder="1" applyAlignment="1">
      <alignment horizontal="center"/>
    </xf>
    <xf numFmtId="164" fontId="22" fillId="26" borderId="26" xfId="0" applyNumberFormat="1" applyFont="1" applyFill="1" applyBorder="1"/>
    <xf numFmtId="0" fontId="23" fillId="0" borderId="26" xfId="0" applyFont="1" applyBorder="1" applyAlignment="1">
      <alignment horizontal="center"/>
    </xf>
    <xf numFmtId="0" fontId="22" fillId="0" borderId="26" xfId="0" applyFont="1" applyBorder="1" applyAlignment="1">
      <alignment horizontal="right"/>
    </xf>
    <xf numFmtId="165" fontId="22" fillId="26" borderId="26" xfId="0" applyNumberFormat="1" applyFont="1" applyFill="1" applyBorder="1"/>
    <xf numFmtId="0" fontId="28" fillId="0" borderId="26" xfId="43" applyFont="1" applyFill="1" applyBorder="1" applyAlignment="1">
      <alignment horizontal="center"/>
    </xf>
    <xf numFmtId="0" fontId="28" fillId="30" borderId="26" xfId="43" applyFont="1" applyFill="1" applyBorder="1"/>
    <xf numFmtId="0" fontId="28" fillId="30" borderId="26" xfId="43" applyFont="1" applyFill="1" applyBorder="1" applyAlignment="1">
      <alignment horizontal="center"/>
    </xf>
    <xf numFmtId="49" fontId="0" fillId="0" borderId="26" xfId="0" applyNumberFormat="1" applyFill="1" applyBorder="1" applyAlignment="1">
      <alignment horizontal="center"/>
    </xf>
    <xf numFmtId="0" fontId="26" fillId="0" borderId="26" xfId="0" applyFont="1" applyFill="1" applyBorder="1" applyAlignment="1">
      <alignment horizontal="center"/>
    </xf>
    <xf numFmtId="49" fontId="29" fillId="0" borderId="26" xfId="28" applyNumberFormat="1" applyFont="1" applyFill="1" applyBorder="1" applyAlignment="1">
      <alignment horizontal="left" wrapText="1"/>
    </xf>
    <xf numFmtId="49" fontId="26" fillId="0" borderId="26" xfId="0" applyNumberFormat="1" applyFont="1" applyFill="1" applyBorder="1" applyAlignment="1">
      <alignment horizontal="center"/>
    </xf>
    <xf numFmtId="49" fontId="29" fillId="30" borderId="26" xfId="28" applyNumberFormat="1" applyFont="1" applyFill="1" applyBorder="1" applyAlignment="1">
      <alignment horizontal="left" wrapText="1"/>
    </xf>
    <xf numFmtId="0" fontId="26" fillId="0" borderId="26" xfId="0" applyFont="1" applyBorder="1" applyAlignment="1">
      <alignment horizontal="center"/>
    </xf>
    <xf numFmtId="49" fontId="26" fillId="0" borderId="26" xfId="0" applyNumberFormat="1" applyFont="1" applyBorder="1" applyAlignment="1">
      <alignment horizontal="center"/>
    </xf>
    <xf numFmtId="0" fontId="20" fillId="0" borderId="25" xfId="0" applyNumberFormat="1" applyFont="1" applyBorder="1" applyAlignment="1">
      <alignment horizontal="center"/>
    </xf>
    <xf numFmtId="166" fontId="26" fillId="0" borderId="30" xfId="0" applyNumberFormat="1" applyFont="1" applyBorder="1"/>
    <xf numFmtId="0" fontId="0" fillId="0" borderId="31" xfId="0" applyNumberFormat="1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/>
    <xf numFmtId="0" fontId="0" fillId="0" borderId="10" xfId="0" applyBorder="1"/>
    <xf numFmtId="0" fontId="0" fillId="0" borderId="10" xfId="0" applyBorder="1" applyAlignment="1">
      <alignment horizontal="center"/>
    </xf>
    <xf numFmtId="164" fontId="0" fillId="0" borderId="10" xfId="0" applyNumberFormat="1" applyBorder="1"/>
    <xf numFmtId="0" fontId="20" fillId="31" borderId="25" xfId="0" applyNumberFormat="1" applyFont="1" applyFill="1" applyBorder="1" applyAlignment="1">
      <alignment horizontal="center"/>
    </xf>
    <xf numFmtId="0" fontId="28" fillId="31" borderId="26" xfId="43" applyFont="1" applyFill="1" applyBorder="1"/>
    <xf numFmtId="49" fontId="0" fillId="31" borderId="26" xfId="0" applyNumberFormat="1" applyFill="1" applyBorder="1" applyAlignment="1">
      <alignment horizontal="center"/>
    </xf>
    <xf numFmtId="0" fontId="28" fillId="31" borderId="26" xfId="43" applyFont="1" applyFill="1" applyBorder="1" applyAlignment="1">
      <alignment horizontal="center"/>
    </xf>
    <xf numFmtId="0" fontId="26" fillId="31" borderId="26" xfId="0" applyFont="1" applyFill="1" applyBorder="1" applyAlignment="1">
      <alignment horizontal="center"/>
    </xf>
    <xf numFmtId="49" fontId="26" fillId="31" borderId="26" xfId="0" applyNumberFormat="1" applyFont="1" applyFill="1" applyBorder="1" applyAlignment="1">
      <alignment horizontal="center"/>
    </xf>
    <xf numFmtId="0" fontId="22" fillId="31" borderId="26" xfId="0" applyFont="1" applyFill="1" applyBorder="1" applyAlignment="1">
      <alignment horizontal="center"/>
    </xf>
    <xf numFmtId="164" fontId="22" fillId="31" borderId="26" xfId="0" applyNumberFormat="1" applyFont="1" applyFill="1" applyBorder="1"/>
    <xf numFmtId="0" fontId="23" fillId="31" borderId="26" xfId="0" applyFont="1" applyFill="1" applyBorder="1" applyAlignment="1">
      <alignment horizontal="center"/>
    </xf>
    <xf numFmtId="0" fontId="22" fillId="31" borderId="26" xfId="0" applyFont="1" applyFill="1" applyBorder="1" applyAlignment="1">
      <alignment horizontal="right"/>
    </xf>
    <xf numFmtId="165" fontId="22" fillId="31" borderId="26" xfId="0" applyNumberFormat="1" applyFont="1" applyFill="1" applyBorder="1"/>
    <xf numFmtId="166" fontId="26" fillId="31" borderId="30" xfId="0" applyNumberFormat="1" applyFont="1" applyFill="1" applyBorder="1"/>
    <xf numFmtId="0" fontId="0" fillId="31" borderId="0" xfId="0" applyFill="1"/>
    <xf numFmtId="49" fontId="0" fillId="31" borderId="32" xfId="0" applyNumberFormat="1" applyFill="1" applyBorder="1" applyAlignment="1">
      <alignment horizontal="center"/>
    </xf>
    <xf numFmtId="0" fontId="0" fillId="0" borderId="0" xfId="0" applyNumberFormat="1" applyBorder="1"/>
    <xf numFmtId="0" fontId="21" fillId="0" borderId="0" xfId="0" applyFont="1" applyFill="1" applyBorder="1"/>
    <xf numFmtId="0" fontId="0" fillId="24" borderId="0" xfId="0" applyFill="1" applyBorder="1"/>
    <xf numFmtId="166" fontId="1" fillId="24" borderId="0" xfId="0" applyNumberFormat="1" applyFont="1" applyFill="1" applyBorder="1"/>
    <xf numFmtId="166" fontId="20" fillId="24" borderId="0" xfId="0" applyNumberFormat="1" applyFont="1" applyFill="1" applyBorder="1"/>
    <xf numFmtId="0" fontId="1" fillId="32" borderId="0" xfId="0" applyFont="1" applyFill="1"/>
    <xf numFmtId="0" fontId="0" fillId="32" borderId="0" xfId="0" applyFill="1"/>
    <xf numFmtId="164" fontId="20" fillId="31" borderId="34" xfId="0" applyNumberFormat="1" applyFont="1" applyFill="1" applyBorder="1" applyAlignment="1">
      <alignment vertical="center"/>
    </xf>
    <xf numFmtId="165" fontId="20" fillId="31" borderId="34" xfId="0" applyNumberFormat="1" applyFont="1" applyFill="1" applyBorder="1" applyAlignment="1">
      <alignment vertical="center"/>
    </xf>
    <xf numFmtId="166" fontId="20" fillId="31" borderId="35" xfId="0" applyNumberFormat="1" applyFont="1" applyFill="1" applyBorder="1" applyAlignment="1">
      <alignment vertical="center"/>
    </xf>
    <xf numFmtId="164" fontId="20" fillId="32" borderId="34" xfId="0" applyNumberFormat="1" applyFont="1" applyFill="1" applyBorder="1" applyAlignment="1">
      <alignment vertical="center"/>
    </xf>
    <xf numFmtId="165" fontId="20" fillId="32" borderId="34" xfId="0" applyNumberFormat="1" applyFont="1" applyFill="1" applyBorder="1" applyAlignment="1">
      <alignment vertical="center"/>
    </xf>
    <xf numFmtId="166" fontId="20" fillId="32" borderId="35" xfId="0" applyNumberFormat="1" applyFont="1" applyFill="1" applyBorder="1" applyAlignment="1">
      <alignment vertical="center"/>
    </xf>
    <xf numFmtId="0" fontId="0" fillId="32" borderId="0" xfId="0" applyFill="1" applyAlignment="1">
      <alignment vertical="center"/>
    </xf>
    <xf numFmtId="164" fontId="20" fillId="33" borderId="34" xfId="0" applyNumberFormat="1" applyFont="1" applyFill="1" applyBorder="1" applyAlignment="1">
      <alignment vertical="center"/>
    </xf>
    <xf numFmtId="165" fontId="20" fillId="33" borderId="34" xfId="0" applyNumberFormat="1" applyFont="1" applyFill="1" applyBorder="1" applyAlignment="1">
      <alignment vertical="center"/>
    </xf>
    <xf numFmtId="166" fontId="20" fillId="33" borderId="35" xfId="0" applyNumberFormat="1" applyFont="1" applyFill="1" applyBorder="1" applyAlignment="1">
      <alignment vertical="center"/>
    </xf>
    <xf numFmtId="0" fontId="0" fillId="33" borderId="0" xfId="0" applyFill="1" applyAlignment="1">
      <alignment vertical="center"/>
    </xf>
    <xf numFmtId="164" fontId="20" fillId="0" borderId="34" xfId="0" applyNumberFormat="1" applyFont="1" applyFill="1" applyBorder="1" applyAlignment="1">
      <alignment vertical="center"/>
    </xf>
    <xf numFmtId="165" fontId="20" fillId="0" borderId="34" xfId="0" applyNumberFormat="1" applyFont="1" applyFill="1" applyBorder="1" applyAlignment="1">
      <alignment vertical="center"/>
    </xf>
    <xf numFmtId="166" fontId="20" fillId="0" borderId="3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166" fontId="30" fillId="0" borderId="13" xfId="0" applyNumberFormat="1" applyFont="1" applyBorder="1"/>
    <xf numFmtId="0" fontId="20" fillId="32" borderId="25" xfId="0" applyNumberFormat="1" applyFont="1" applyFill="1" applyBorder="1" applyAlignment="1">
      <alignment horizontal="center"/>
    </xf>
    <xf numFmtId="49" fontId="0" fillId="32" borderId="32" xfId="0" applyNumberFormat="1" applyFill="1" applyBorder="1" applyAlignment="1">
      <alignment horizontal="center"/>
    </xf>
    <xf numFmtId="0" fontId="23" fillId="31" borderId="0" xfId="0" applyFont="1" applyFill="1" applyAlignment="1">
      <alignment vertical="center"/>
    </xf>
    <xf numFmtId="0" fontId="22" fillId="32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2" fillId="33" borderId="0" xfId="0" applyFont="1" applyFill="1" applyAlignment="1">
      <alignment vertical="center"/>
    </xf>
    <xf numFmtId="0" fontId="22" fillId="0" borderId="0" xfId="0" applyFont="1"/>
    <xf numFmtId="0" fontId="22" fillId="0" borderId="0" xfId="0" applyFont="1" applyFill="1" applyAlignment="1">
      <alignment vertical="center"/>
    </xf>
    <xf numFmtId="0" fontId="20" fillId="33" borderId="25" xfId="0" applyNumberFormat="1" applyFont="1" applyFill="1" applyBorder="1" applyAlignment="1">
      <alignment horizontal="center"/>
    </xf>
    <xf numFmtId="0" fontId="0" fillId="33" borderId="0" xfId="0" applyFill="1"/>
    <xf numFmtId="0" fontId="1" fillId="33" borderId="0" xfId="0" applyFont="1" applyFill="1"/>
    <xf numFmtId="0" fontId="0" fillId="0" borderId="0" xfId="0" applyAlignment="1">
      <alignment vertical="center"/>
    </xf>
    <xf numFmtId="0" fontId="21" fillId="26" borderId="27" xfId="0" applyFont="1" applyFill="1" applyBorder="1"/>
    <xf numFmtId="0" fontId="20" fillId="26" borderId="28" xfId="0" applyFont="1" applyFill="1" applyBorder="1"/>
    <xf numFmtId="0" fontId="0" fillId="0" borderId="36" xfId="0" applyBorder="1"/>
    <xf numFmtId="0" fontId="0" fillId="0" borderId="29" xfId="0" applyBorder="1"/>
    <xf numFmtId="0" fontId="21" fillId="0" borderId="33" xfId="0" applyFont="1" applyFill="1" applyBorder="1"/>
    <xf numFmtId="0" fontId="0" fillId="24" borderId="15" xfId="0" applyFill="1" applyBorder="1"/>
    <xf numFmtId="166" fontId="1" fillId="24" borderId="15" xfId="0" applyNumberFormat="1" applyFont="1" applyFill="1" applyBorder="1"/>
    <xf numFmtId="166" fontId="20" fillId="24" borderId="35" xfId="0" applyNumberFormat="1" applyFont="1" applyFill="1" applyBorder="1"/>
    <xf numFmtId="0" fontId="20" fillId="27" borderId="27" xfId="0" applyNumberFormat="1" applyFont="1" applyFill="1" applyBorder="1" applyAlignment="1">
      <alignment horizontal="center" vertical="center"/>
    </xf>
    <xf numFmtId="0" fontId="21" fillId="27" borderId="28" xfId="0" applyFont="1" applyFill="1" applyBorder="1" applyAlignment="1">
      <alignment vertical="center"/>
    </xf>
    <xf numFmtId="0" fontId="21" fillId="27" borderId="28" xfId="0" applyFont="1" applyFill="1" applyBorder="1" applyAlignment="1">
      <alignment horizontal="center" vertical="center" wrapText="1"/>
    </xf>
    <xf numFmtId="0" fontId="21" fillId="27" borderId="28" xfId="0" applyFont="1" applyFill="1" applyBorder="1" applyAlignment="1">
      <alignment horizontal="center" vertical="center"/>
    </xf>
    <xf numFmtId="0" fontId="21" fillId="27" borderId="29" xfId="0" applyFont="1" applyFill="1" applyBorder="1" applyAlignment="1">
      <alignment horizontal="center" vertical="center" wrapText="1"/>
    </xf>
    <xf numFmtId="0" fontId="28" fillId="32" borderId="26" xfId="43" applyFont="1" applyFill="1" applyBorder="1"/>
    <xf numFmtId="49" fontId="0" fillId="32" borderId="26" xfId="0" applyNumberFormat="1" applyFill="1" applyBorder="1" applyAlignment="1">
      <alignment horizontal="center"/>
    </xf>
    <xf numFmtId="0" fontId="28" fillId="32" borderId="26" xfId="43" applyFont="1" applyFill="1" applyBorder="1" applyAlignment="1">
      <alignment horizontal="center"/>
    </xf>
    <xf numFmtId="0" fontId="22" fillId="32" borderId="26" xfId="0" applyFont="1" applyFill="1" applyBorder="1" applyAlignment="1">
      <alignment horizontal="center"/>
    </xf>
    <xf numFmtId="164" fontId="22" fillId="32" borderId="26" xfId="0" applyNumberFormat="1" applyFont="1" applyFill="1" applyBorder="1"/>
    <xf numFmtId="0" fontId="23" fillId="32" borderId="26" xfId="0" applyFont="1" applyFill="1" applyBorder="1" applyAlignment="1">
      <alignment horizontal="center"/>
    </xf>
    <xf numFmtId="0" fontId="22" fillId="32" borderId="26" xfId="0" applyFont="1" applyFill="1" applyBorder="1" applyAlignment="1">
      <alignment horizontal="right"/>
    </xf>
    <xf numFmtId="165" fontId="22" fillId="32" borderId="26" xfId="0" applyNumberFormat="1" applyFont="1" applyFill="1" applyBorder="1"/>
    <xf numFmtId="0" fontId="22" fillId="27" borderId="26" xfId="0" applyFont="1" applyFill="1" applyBorder="1" applyAlignment="1">
      <alignment horizontal="center"/>
    </xf>
    <xf numFmtId="164" fontId="22" fillId="27" borderId="26" xfId="0" applyNumberFormat="1" applyFont="1" applyFill="1" applyBorder="1"/>
    <xf numFmtId="165" fontId="22" fillId="27" borderId="26" xfId="0" applyNumberFormat="1" applyFont="1" applyFill="1" applyBorder="1"/>
    <xf numFmtId="0" fontId="26" fillId="32" borderId="26" xfId="0" applyFont="1" applyFill="1" applyBorder="1" applyAlignment="1">
      <alignment horizontal="center"/>
    </xf>
    <xf numFmtId="49" fontId="26" fillId="32" borderId="26" xfId="0" applyNumberFormat="1" applyFont="1" applyFill="1" applyBorder="1" applyAlignment="1">
      <alignment horizontal="center"/>
    </xf>
    <xf numFmtId="0" fontId="20" fillId="32" borderId="37" xfId="0" applyNumberFormat="1" applyFont="1" applyFill="1" applyBorder="1" applyAlignment="1">
      <alignment horizontal="center"/>
    </xf>
    <xf numFmtId="0" fontId="28" fillId="32" borderId="38" xfId="43" applyFont="1" applyFill="1" applyBorder="1"/>
    <xf numFmtId="49" fontId="0" fillId="32" borderId="38" xfId="0" applyNumberFormat="1" applyFill="1" applyBorder="1" applyAlignment="1">
      <alignment horizontal="center"/>
    </xf>
    <xf numFmtId="0" fontId="28" fillId="32" borderId="38" xfId="43" applyFont="1" applyFill="1" applyBorder="1" applyAlignment="1">
      <alignment horizontal="center"/>
    </xf>
    <xf numFmtId="0" fontId="22" fillId="32" borderId="38" xfId="0" applyFont="1" applyFill="1" applyBorder="1" applyAlignment="1">
      <alignment horizontal="center"/>
    </xf>
    <xf numFmtId="164" fontId="22" fillId="32" borderId="38" xfId="0" applyNumberFormat="1" applyFont="1" applyFill="1" applyBorder="1"/>
    <xf numFmtId="0" fontId="23" fillId="32" borderId="38" xfId="0" applyFont="1" applyFill="1" applyBorder="1" applyAlignment="1">
      <alignment horizontal="center"/>
    </xf>
    <xf numFmtId="0" fontId="22" fillId="32" borderId="38" xfId="0" applyFont="1" applyFill="1" applyBorder="1" applyAlignment="1">
      <alignment horizontal="right"/>
    </xf>
    <xf numFmtId="165" fontId="22" fillId="32" borderId="38" xfId="0" applyNumberFormat="1" applyFont="1" applyFill="1" applyBorder="1"/>
    <xf numFmtId="166" fontId="26" fillId="32" borderId="39" xfId="0" applyNumberFormat="1" applyFont="1" applyFill="1" applyBorder="1"/>
    <xf numFmtId="166" fontId="26" fillId="32" borderId="30" xfId="0" applyNumberFormat="1" applyFont="1" applyFill="1" applyBorder="1"/>
    <xf numFmtId="0" fontId="21" fillId="27" borderId="27" xfId="0" applyFont="1" applyFill="1" applyBorder="1"/>
    <xf numFmtId="0" fontId="20" fillId="27" borderId="28" xfId="0" applyFont="1" applyFill="1" applyBorder="1"/>
    <xf numFmtId="0" fontId="21" fillId="25" borderId="33" xfId="0" applyFont="1" applyFill="1" applyBorder="1"/>
    <xf numFmtId="0" fontId="0" fillId="25" borderId="15" xfId="0" applyFill="1" applyBorder="1"/>
    <xf numFmtId="166" fontId="1" fillId="25" borderId="15" xfId="0" applyNumberFormat="1" applyFont="1" applyFill="1" applyBorder="1"/>
    <xf numFmtId="166" fontId="20" fillId="25" borderId="35" xfId="0" applyNumberFormat="1" applyFont="1" applyFill="1" applyBorder="1"/>
    <xf numFmtId="0" fontId="20" fillId="28" borderId="27" xfId="0" applyNumberFormat="1" applyFont="1" applyFill="1" applyBorder="1" applyAlignment="1">
      <alignment horizontal="center" vertical="center"/>
    </xf>
    <xf numFmtId="0" fontId="21" fillId="28" borderId="28" xfId="0" applyFont="1" applyFill="1" applyBorder="1" applyAlignment="1">
      <alignment vertical="center"/>
    </xf>
    <xf numFmtId="0" fontId="21" fillId="28" borderId="28" xfId="0" applyFont="1" applyFill="1" applyBorder="1" applyAlignment="1">
      <alignment horizontal="center" vertical="center" wrapText="1"/>
    </xf>
    <xf numFmtId="0" fontId="21" fillId="28" borderId="28" xfId="0" applyFont="1" applyFill="1" applyBorder="1" applyAlignment="1">
      <alignment horizontal="center" vertical="center"/>
    </xf>
    <xf numFmtId="0" fontId="21" fillId="28" borderId="29" xfId="0" applyFont="1" applyFill="1" applyBorder="1" applyAlignment="1">
      <alignment horizontal="center" vertical="center" wrapText="1"/>
    </xf>
    <xf numFmtId="0" fontId="28" fillId="33" borderId="26" xfId="0" applyFont="1" applyFill="1" applyBorder="1"/>
    <xf numFmtId="49" fontId="0" fillId="33" borderId="26" xfId="0" applyNumberFormat="1" applyFill="1" applyBorder="1" applyAlignment="1">
      <alignment horizontal="center"/>
    </xf>
    <xf numFmtId="0" fontId="28" fillId="33" borderId="26" xfId="0" applyFont="1" applyFill="1" applyBorder="1" applyAlignment="1">
      <alignment horizontal="center"/>
    </xf>
    <xf numFmtId="0" fontId="22" fillId="33" borderId="26" xfId="0" applyFont="1" applyFill="1" applyBorder="1" applyAlignment="1">
      <alignment horizontal="center"/>
    </xf>
    <xf numFmtId="164" fontId="22" fillId="33" borderId="26" xfId="0" applyNumberFormat="1" applyFont="1" applyFill="1" applyBorder="1"/>
    <xf numFmtId="0" fontId="23" fillId="33" borderId="26" xfId="0" applyFont="1" applyFill="1" applyBorder="1" applyAlignment="1">
      <alignment horizontal="center"/>
    </xf>
    <xf numFmtId="0" fontId="22" fillId="33" borderId="26" xfId="0" applyFont="1" applyFill="1" applyBorder="1" applyAlignment="1">
      <alignment horizontal="right"/>
    </xf>
    <xf numFmtId="165" fontId="22" fillId="33" borderId="26" xfId="0" applyNumberFormat="1" applyFont="1" applyFill="1" applyBorder="1"/>
    <xf numFmtId="0" fontId="28" fillId="0" borderId="26" xfId="0" applyFont="1" applyBorder="1"/>
    <xf numFmtId="0" fontId="28" fillId="0" borderId="26" xfId="0" applyFont="1" applyBorder="1" applyAlignment="1">
      <alignment horizontal="center"/>
    </xf>
    <xf numFmtId="0" fontId="22" fillId="28" borderId="26" xfId="0" applyFont="1" applyFill="1" applyBorder="1" applyAlignment="1">
      <alignment horizontal="center"/>
    </xf>
    <xf numFmtId="164" fontId="22" fillId="28" borderId="26" xfId="0" applyNumberFormat="1" applyFont="1" applyFill="1" applyBorder="1"/>
    <xf numFmtId="165" fontId="22" fillId="28" borderId="26" xfId="0" applyNumberFormat="1" applyFont="1" applyFill="1" applyBorder="1"/>
    <xf numFmtId="0" fontId="26" fillId="33" borderId="26" xfId="0" applyFont="1" applyFill="1" applyBorder="1" applyAlignment="1">
      <alignment horizontal="center"/>
    </xf>
    <xf numFmtId="49" fontId="26" fillId="33" borderId="26" xfId="0" applyNumberFormat="1" applyFont="1" applyFill="1" applyBorder="1" applyAlignment="1">
      <alignment horizontal="center"/>
    </xf>
    <xf numFmtId="0" fontId="20" fillId="33" borderId="37" xfId="0" applyNumberFormat="1" applyFont="1" applyFill="1" applyBorder="1" applyAlignment="1">
      <alignment horizontal="center"/>
    </xf>
    <xf numFmtId="0" fontId="28" fillId="33" borderId="38" xfId="0" applyFont="1" applyFill="1" applyBorder="1"/>
    <xf numFmtId="49" fontId="0" fillId="33" borderId="38" xfId="0" applyNumberFormat="1" applyFill="1" applyBorder="1" applyAlignment="1">
      <alignment horizontal="center"/>
    </xf>
    <xf numFmtId="0" fontId="28" fillId="33" borderId="38" xfId="0" applyFont="1" applyFill="1" applyBorder="1" applyAlignment="1">
      <alignment horizontal="center"/>
    </xf>
    <xf numFmtId="0" fontId="22" fillId="33" borderId="38" xfId="0" applyFont="1" applyFill="1" applyBorder="1" applyAlignment="1">
      <alignment horizontal="center"/>
    </xf>
    <xf numFmtId="164" fontId="22" fillId="33" borderId="38" xfId="0" applyNumberFormat="1" applyFont="1" applyFill="1" applyBorder="1"/>
    <xf numFmtId="0" fontId="23" fillId="33" borderId="38" xfId="0" applyFont="1" applyFill="1" applyBorder="1" applyAlignment="1">
      <alignment horizontal="center"/>
    </xf>
    <xf numFmtId="0" fontId="22" fillId="33" borderId="38" xfId="0" applyFont="1" applyFill="1" applyBorder="1" applyAlignment="1">
      <alignment horizontal="right"/>
    </xf>
    <xf numFmtId="165" fontId="22" fillId="33" borderId="38" xfId="0" applyNumberFormat="1" applyFont="1" applyFill="1" applyBorder="1"/>
    <xf numFmtId="166" fontId="26" fillId="33" borderId="39" xfId="0" applyNumberFormat="1" applyFont="1" applyFill="1" applyBorder="1"/>
    <xf numFmtId="166" fontId="26" fillId="33" borderId="30" xfId="0" applyNumberFormat="1" applyFont="1" applyFill="1" applyBorder="1"/>
    <xf numFmtId="0" fontId="21" fillId="28" borderId="27" xfId="0" applyFont="1" applyFill="1" applyBorder="1"/>
    <xf numFmtId="0" fontId="20" fillId="28" borderId="28" xfId="0" applyFont="1" applyFill="1" applyBorder="1"/>
    <xf numFmtId="0" fontId="21" fillId="29" borderId="33" xfId="0" applyFont="1" applyFill="1" applyBorder="1"/>
    <xf numFmtId="0" fontId="0" fillId="29" borderId="15" xfId="0" applyFill="1" applyBorder="1"/>
    <xf numFmtId="166" fontId="1" fillId="29" borderId="15" xfId="0" applyNumberFormat="1" applyFont="1" applyFill="1" applyBorder="1"/>
    <xf numFmtId="166" fontId="20" fillId="29" borderId="35" xfId="0" applyNumberFormat="1" applyFont="1" applyFill="1" applyBorder="1"/>
    <xf numFmtId="0" fontId="22" fillId="26" borderId="27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center"/>
    </xf>
    <xf numFmtId="0" fontId="28" fillId="0" borderId="0" xfId="43" applyFont="1" applyFill="1" applyBorder="1"/>
    <xf numFmtId="0" fontId="28" fillId="0" borderId="0" xfId="43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167" fontId="22" fillId="0" borderId="0" xfId="0" applyNumberFormat="1" applyFont="1" applyFill="1" applyBorder="1"/>
    <xf numFmtId="0" fontId="23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right"/>
    </xf>
    <xf numFmtId="165" fontId="22" fillId="0" borderId="0" xfId="0" applyNumberFormat="1" applyFont="1" applyFill="1" applyBorder="1"/>
    <xf numFmtId="166" fontId="26" fillId="0" borderId="0" xfId="0" applyNumberFormat="1" applyFont="1" applyBorder="1"/>
    <xf numFmtId="0" fontId="0" fillId="0" borderId="0" xfId="0" applyAlignment="1">
      <alignment horizontal="left"/>
    </xf>
    <xf numFmtId="0" fontId="22" fillId="26" borderId="28" xfId="0" applyFont="1" applyFill="1" applyBorder="1" applyAlignment="1">
      <alignment vertical="center"/>
    </xf>
    <xf numFmtId="0" fontId="22" fillId="26" borderId="28" xfId="0" applyFont="1" applyFill="1" applyBorder="1" applyAlignment="1">
      <alignment horizontal="center" vertical="center" wrapText="1"/>
    </xf>
    <xf numFmtId="0" fontId="22" fillId="26" borderId="29" xfId="0" applyFont="1" applyFill="1" applyBorder="1" applyAlignment="1">
      <alignment horizontal="center" vertical="center" wrapText="1"/>
    </xf>
    <xf numFmtId="164" fontId="20" fillId="33" borderId="34" xfId="0" applyNumberFormat="1" applyFont="1" applyFill="1" applyBorder="1" applyAlignment="1">
      <alignment vertical="center" wrapText="1"/>
    </xf>
    <xf numFmtId="165" fontId="20" fillId="33" borderId="34" xfId="0" applyNumberFormat="1" applyFont="1" applyFill="1" applyBorder="1" applyAlignment="1">
      <alignment vertical="center" wrapText="1"/>
    </xf>
    <xf numFmtId="166" fontId="20" fillId="33" borderId="35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0" fillId="34" borderId="25" xfId="0" applyNumberFormat="1" applyFont="1" applyFill="1" applyBorder="1" applyAlignment="1">
      <alignment horizontal="center"/>
    </xf>
    <xf numFmtId="0" fontId="28" fillId="34" borderId="26" xfId="43" applyFont="1" applyFill="1" applyBorder="1"/>
    <xf numFmtId="0" fontId="22" fillId="34" borderId="26" xfId="0" applyFont="1" applyFill="1" applyBorder="1" applyAlignment="1">
      <alignment horizontal="center"/>
    </xf>
    <xf numFmtId="167" fontId="22" fillId="34" borderId="26" xfId="0" applyNumberFormat="1" applyFont="1" applyFill="1" applyBorder="1"/>
    <xf numFmtId="0" fontId="23" fillId="34" borderId="26" xfId="0" applyFont="1" applyFill="1" applyBorder="1" applyAlignment="1">
      <alignment horizontal="center"/>
    </xf>
    <xf numFmtId="0" fontId="22" fillId="34" borderId="26" xfId="0" applyFont="1" applyFill="1" applyBorder="1" applyAlignment="1">
      <alignment horizontal="right"/>
    </xf>
    <xf numFmtId="165" fontId="22" fillId="34" borderId="26" xfId="0" applyNumberFormat="1" applyFont="1" applyFill="1" applyBorder="1"/>
    <xf numFmtId="166" fontId="26" fillId="34" borderId="30" xfId="0" applyNumberFormat="1" applyFont="1" applyFill="1" applyBorder="1"/>
    <xf numFmtId="167" fontId="22" fillId="32" borderId="26" xfId="0" applyNumberFormat="1" applyFont="1" applyFill="1" applyBorder="1"/>
    <xf numFmtId="167" fontId="22" fillId="31" borderId="26" xfId="0" applyNumberFormat="1" applyFont="1" applyFill="1" applyBorder="1"/>
    <xf numFmtId="0" fontId="34" fillId="34" borderId="26" xfId="43" applyFont="1" applyFill="1" applyBorder="1" applyAlignment="1">
      <alignment horizontal="center"/>
    </xf>
    <xf numFmtId="0" fontId="34" fillId="32" borderId="26" xfId="43" applyFont="1" applyFill="1" applyBorder="1" applyAlignment="1">
      <alignment horizontal="center"/>
    </xf>
    <xf numFmtId="0" fontId="34" fillId="31" borderId="26" xfId="43" applyFont="1" applyFill="1" applyBorder="1" applyAlignment="1">
      <alignment horizontal="center"/>
    </xf>
    <xf numFmtId="0" fontId="35" fillId="0" borderId="12" xfId="43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167" fontId="35" fillId="0" borderId="12" xfId="0" applyNumberFormat="1" applyFont="1" applyFill="1" applyBorder="1"/>
    <xf numFmtId="0" fontId="20" fillId="0" borderId="12" xfId="0" applyFont="1" applyFill="1" applyBorder="1" applyAlignment="1">
      <alignment horizontal="center"/>
    </xf>
    <xf numFmtId="0" fontId="35" fillId="0" borderId="12" xfId="0" applyFont="1" applyFill="1" applyBorder="1" applyAlignment="1">
      <alignment horizontal="right"/>
    </xf>
    <xf numFmtId="168" fontId="35" fillId="0" borderId="12" xfId="0" applyNumberFormat="1" applyFont="1" applyFill="1" applyBorder="1"/>
    <xf numFmtId="166" fontId="35" fillId="0" borderId="13" xfId="0" applyNumberFormat="1" applyFont="1" applyBorder="1"/>
    <xf numFmtId="0" fontId="20" fillId="0" borderId="33" xfId="0" applyNumberFormat="1" applyFont="1" applyFill="1" applyBorder="1" applyAlignment="1">
      <alignment vertical="center" wrapText="1"/>
    </xf>
    <xf numFmtId="0" fontId="20" fillId="0" borderId="34" xfId="0" applyFont="1" applyFill="1" applyBorder="1" applyAlignment="1">
      <alignment vertical="center" wrapText="1"/>
    </xf>
    <xf numFmtId="0" fontId="32" fillId="0" borderId="34" xfId="0" applyFont="1" applyFill="1" applyBorder="1" applyAlignment="1">
      <alignment horizontal="right" vertical="center"/>
    </xf>
    <xf numFmtId="0" fontId="20" fillId="0" borderId="10" xfId="0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36" fillId="0" borderId="40" xfId="0" applyNumberFormat="1" applyFont="1" applyFill="1" applyBorder="1" applyAlignment="1">
      <alignment horizontal="left" vertical="center"/>
    </xf>
    <xf numFmtId="0" fontId="37" fillId="0" borderId="11" xfId="0" applyFont="1" applyBorder="1" applyAlignment="1">
      <alignment horizontal="left" vertical="center"/>
    </xf>
    <xf numFmtId="0" fontId="20" fillId="32" borderId="10" xfId="0" applyNumberFormat="1" applyFont="1" applyFill="1" applyBorder="1" applyAlignment="1">
      <alignment vertical="center"/>
    </xf>
    <xf numFmtId="0" fontId="20" fillId="32" borderId="10" xfId="0" applyFont="1" applyFill="1" applyBorder="1" applyAlignment="1">
      <alignment vertical="center"/>
    </xf>
    <xf numFmtId="0" fontId="20" fillId="32" borderId="33" xfId="0" applyNumberFormat="1" applyFont="1" applyFill="1" applyBorder="1" applyAlignment="1">
      <alignment vertical="center" wrapText="1"/>
    </xf>
    <xf numFmtId="0" fontId="20" fillId="32" borderId="34" xfId="0" applyFont="1" applyFill="1" applyBorder="1" applyAlignment="1">
      <alignment vertical="center" wrapText="1"/>
    </xf>
    <xf numFmtId="0" fontId="1" fillId="32" borderId="34" xfId="0" applyFont="1" applyFill="1" applyBorder="1" applyAlignment="1">
      <alignment horizontal="right" vertical="center"/>
    </xf>
    <xf numFmtId="0" fontId="0" fillId="32" borderId="34" xfId="0" applyFill="1" applyBorder="1" applyAlignment="1">
      <alignment horizontal="right" vertical="center"/>
    </xf>
    <xf numFmtId="0" fontId="20" fillId="33" borderId="10" xfId="0" applyNumberFormat="1" applyFont="1" applyFill="1" applyBorder="1" applyAlignment="1">
      <alignment vertical="center"/>
    </xf>
    <xf numFmtId="0" fontId="20" fillId="33" borderId="10" xfId="0" applyFont="1" applyFill="1" applyBorder="1" applyAlignment="1">
      <alignment vertical="center"/>
    </xf>
    <xf numFmtId="0" fontId="20" fillId="33" borderId="33" xfId="0" applyNumberFormat="1" applyFont="1" applyFill="1" applyBorder="1" applyAlignment="1">
      <alignment vertical="center" wrapText="1"/>
    </xf>
    <xf numFmtId="0" fontId="20" fillId="33" borderId="34" xfId="0" applyFont="1" applyFill="1" applyBorder="1" applyAlignment="1">
      <alignment vertical="center" wrapText="1"/>
    </xf>
    <xf numFmtId="0" fontId="1" fillId="33" borderId="34" xfId="0" applyFont="1" applyFill="1" applyBorder="1" applyAlignment="1">
      <alignment horizontal="right" vertical="center" wrapText="1"/>
    </xf>
    <xf numFmtId="0" fontId="0" fillId="33" borderId="34" xfId="0" applyFill="1" applyBorder="1" applyAlignment="1">
      <alignment horizontal="right" vertical="center" wrapText="1"/>
    </xf>
    <xf numFmtId="0" fontId="20" fillId="24" borderId="14" xfId="0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7" xfId="0" applyBorder="1" applyAlignment="1">
      <alignment vertical="center"/>
    </xf>
    <xf numFmtId="0" fontId="20" fillId="26" borderId="18" xfId="0" applyFont="1" applyFill="1" applyBorder="1" applyAlignment="1">
      <alignment horizontal="center" vertical="center"/>
    </xf>
    <xf numFmtId="0" fontId="20" fillId="26" borderId="19" xfId="0" applyFont="1" applyFill="1" applyBorder="1" applyAlignment="1">
      <alignment horizontal="center" vertical="center"/>
    </xf>
    <xf numFmtId="0" fontId="20" fillId="26" borderId="20" xfId="0" applyFont="1" applyFill="1" applyBorder="1" applyAlignment="1">
      <alignment horizontal="center" vertical="center"/>
    </xf>
    <xf numFmtId="0" fontId="20" fillId="26" borderId="21" xfId="0" applyFont="1" applyFill="1" applyBorder="1" applyAlignment="1">
      <alignment horizontal="center" vertical="center"/>
    </xf>
    <xf numFmtId="0" fontId="20" fillId="31" borderId="10" xfId="0" applyNumberFormat="1" applyFont="1" applyFill="1" applyBorder="1" applyAlignment="1">
      <alignment vertical="center"/>
    </xf>
    <xf numFmtId="0" fontId="20" fillId="31" borderId="10" xfId="0" applyFont="1" applyFill="1" applyBorder="1" applyAlignment="1">
      <alignment vertical="center"/>
    </xf>
    <xf numFmtId="0" fontId="20" fillId="31" borderId="33" xfId="0" applyNumberFormat="1" applyFont="1" applyFill="1" applyBorder="1" applyAlignment="1">
      <alignment vertical="center" wrapText="1"/>
    </xf>
    <xf numFmtId="0" fontId="20" fillId="31" borderId="34" xfId="0" applyFont="1" applyFill="1" applyBorder="1" applyAlignment="1">
      <alignment vertical="center" wrapText="1"/>
    </xf>
    <xf numFmtId="0" fontId="1" fillId="31" borderId="34" xfId="0" applyFont="1" applyFill="1" applyBorder="1" applyAlignment="1">
      <alignment horizontal="right" vertical="center"/>
    </xf>
    <xf numFmtId="0" fontId="0" fillId="31" borderId="34" xfId="0" applyFill="1" applyBorder="1" applyAlignment="1">
      <alignment horizontal="right" vertical="center"/>
    </xf>
    <xf numFmtId="0" fontId="19" fillId="24" borderId="14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/>
    <xf numFmtId="0" fontId="20" fillId="33" borderId="33" xfId="0" applyNumberFormat="1" applyFont="1" applyFill="1" applyBorder="1" applyAlignment="1">
      <alignment vertical="center"/>
    </xf>
    <xf numFmtId="0" fontId="20" fillId="33" borderId="34" xfId="0" applyFont="1" applyFill="1" applyBorder="1" applyAlignment="1">
      <alignment vertical="center"/>
    </xf>
    <xf numFmtId="0" fontId="1" fillId="33" borderId="34" xfId="0" applyFont="1" applyFill="1" applyBorder="1" applyAlignment="1">
      <alignment horizontal="right" vertical="center"/>
    </xf>
    <xf numFmtId="0" fontId="0" fillId="33" borderId="34" xfId="0" applyFill="1" applyBorder="1" applyAlignment="1">
      <alignment horizontal="right" vertical="center"/>
    </xf>
    <xf numFmtId="0" fontId="20" fillId="0" borderId="33" xfId="0" applyNumberFormat="1" applyFont="1" applyFill="1" applyBorder="1" applyAlignment="1">
      <alignment vertical="center"/>
    </xf>
    <xf numFmtId="0" fontId="20" fillId="0" borderId="34" xfId="0" applyFont="1" applyFill="1" applyBorder="1" applyAlignment="1">
      <alignment vertical="center"/>
    </xf>
    <xf numFmtId="0" fontId="20" fillId="32" borderId="33" xfId="0" applyNumberFormat="1" applyFont="1" applyFill="1" applyBorder="1" applyAlignment="1">
      <alignment vertical="center"/>
    </xf>
    <xf numFmtId="0" fontId="20" fillId="32" borderId="34" xfId="0" applyFont="1" applyFill="1" applyBorder="1" applyAlignment="1">
      <alignment vertical="center"/>
    </xf>
    <xf numFmtId="0" fontId="0" fillId="0" borderId="16" xfId="0" applyBorder="1" applyAlignment="1">
      <alignment horizontal="center"/>
    </xf>
    <xf numFmtId="0" fontId="20" fillId="31" borderId="33" xfId="0" applyNumberFormat="1" applyFont="1" applyFill="1" applyBorder="1" applyAlignment="1">
      <alignment vertical="center"/>
    </xf>
    <xf numFmtId="0" fontId="20" fillId="31" borderId="34" xfId="0" applyFont="1" applyFill="1" applyBorder="1" applyAlignment="1">
      <alignment vertical="center"/>
    </xf>
    <xf numFmtId="0" fontId="20" fillId="25" borderId="14" xfId="0" applyFont="1" applyFill="1" applyBorder="1" applyAlignment="1">
      <alignment vertical="center"/>
    </xf>
    <xf numFmtId="0" fontId="0" fillId="25" borderId="15" xfId="0" applyFill="1" applyBorder="1" applyAlignment="1">
      <alignment vertical="center"/>
    </xf>
    <xf numFmtId="0" fontId="0" fillId="25" borderId="17" xfId="0" applyFill="1" applyBorder="1" applyAlignment="1">
      <alignment vertical="center"/>
    </xf>
    <xf numFmtId="0" fontId="20" fillId="27" borderId="18" xfId="0" applyFont="1" applyFill="1" applyBorder="1" applyAlignment="1">
      <alignment horizontal="center" vertical="center"/>
    </xf>
    <xf numFmtId="0" fontId="20" fillId="27" borderId="19" xfId="0" applyFont="1" applyFill="1" applyBorder="1" applyAlignment="1">
      <alignment horizontal="center" vertical="center"/>
    </xf>
    <xf numFmtId="0" fontId="20" fillId="27" borderId="20" xfId="0" applyFont="1" applyFill="1" applyBorder="1" applyAlignment="1">
      <alignment horizontal="center" vertical="center"/>
    </xf>
    <xf numFmtId="0" fontId="20" fillId="27" borderId="21" xfId="0" applyFont="1" applyFill="1" applyBorder="1" applyAlignment="1">
      <alignment horizontal="center" vertical="center"/>
    </xf>
    <xf numFmtId="0" fontId="19" fillId="25" borderId="14" xfId="0" applyFont="1" applyFill="1" applyBorder="1" applyAlignment="1">
      <alignment horizontal="center"/>
    </xf>
    <xf numFmtId="0" fontId="0" fillId="25" borderId="15" xfId="0" applyFill="1" applyBorder="1" applyAlignment="1">
      <alignment horizontal="center"/>
    </xf>
    <xf numFmtId="0" fontId="0" fillId="25" borderId="16" xfId="0" applyFill="1" applyBorder="1" applyAlignment="1">
      <alignment horizontal="center"/>
    </xf>
    <xf numFmtId="0" fontId="20" fillId="29" borderId="14" xfId="0" applyFont="1" applyFill="1" applyBorder="1" applyAlignment="1">
      <alignment vertical="center"/>
    </xf>
    <xf numFmtId="0" fontId="0" fillId="29" borderId="15" xfId="0" applyFill="1" applyBorder="1" applyAlignment="1">
      <alignment vertical="center"/>
    </xf>
    <xf numFmtId="0" fontId="0" fillId="29" borderId="17" xfId="0" applyFill="1" applyBorder="1" applyAlignment="1">
      <alignment vertical="center"/>
    </xf>
    <xf numFmtId="0" fontId="20" fillId="28" borderId="18" xfId="0" applyFont="1" applyFill="1" applyBorder="1" applyAlignment="1">
      <alignment horizontal="center" vertical="center"/>
    </xf>
    <xf numFmtId="0" fontId="20" fillId="28" borderId="19" xfId="0" applyFont="1" applyFill="1" applyBorder="1" applyAlignment="1">
      <alignment horizontal="center" vertical="center"/>
    </xf>
    <xf numFmtId="0" fontId="20" fillId="28" borderId="20" xfId="0" applyFont="1" applyFill="1" applyBorder="1" applyAlignment="1">
      <alignment horizontal="center" vertical="center"/>
    </xf>
    <xf numFmtId="0" fontId="20" fillId="28" borderId="21" xfId="0" applyFont="1" applyFill="1" applyBorder="1" applyAlignment="1">
      <alignment horizontal="center" vertical="center"/>
    </xf>
    <xf numFmtId="0" fontId="19" fillId="29" borderId="14" xfId="0" applyFont="1" applyFill="1" applyBorder="1" applyAlignment="1">
      <alignment horizontal="center"/>
    </xf>
    <xf numFmtId="0" fontId="0" fillId="29" borderId="15" xfId="0" applyFill="1" applyBorder="1" applyAlignment="1">
      <alignment horizontal="center"/>
    </xf>
    <xf numFmtId="0" fontId="0" fillId="29" borderId="16" xfId="0" applyFill="1" applyBorder="1" applyAlignment="1">
      <alignment horizontal="center"/>
    </xf>
  </cellXfs>
  <cellStyles count="44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3"/>
    <cellStyle name="normální_List1" xfId="28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3"/>
  <sheetViews>
    <sheetView tabSelected="1" zoomScale="110" zoomScaleNormal="110" workbookViewId="0">
      <selection activeCell="C23" sqref="C23"/>
    </sheetView>
  </sheetViews>
  <sheetFormatPr defaultRowHeight="12.75" x14ac:dyDescent="0.2"/>
  <cols>
    <col min="1" max="1" width="11.42578125" style="5" customWidth="1"/>
    <col min="2" max="2" width="50.7109375" customWidth="1"/>
    <col min="3" max="3" width="15.7109375" customWidth="1"/>
    <col min="4" max="4" width="9.85546875" customWidth="1"/>
    <col min="5" max="5" width="14" customWidth="1"/>
    <col min="6" max="6" width="21.85546875" customWidth="1"/>
    <col min="8" max="8" width="16" customWidth="1"/>
    <col min="9" max="9" width="10.140625" customWidth="1"/>
  </cols>
  <sheetData>
    <row r="1" spans="1:9" ht="21" thickBot="1" x14ac:dyDescent="0.35">
      <c r="A1" s="264" t="s">
        <v>240</v>
      </c>
      <c r="B1" s="265"/>
      <c r="C1" s="265"/>
      <c r="D1" s="265"/>
      <c r="E1" s="265"/>
      <c r="F1" s="265"/>
      <c r="G1" s="265"/>
      <c r="H1" s="266"/>
    </row>
    <row r="2" spans="1:9" s="109" customFormat="1" ht="19.5" customHeight="1" thickBot="1" x14ac:dyDescent="0.25">
      <c r="A2" s="251" t="s">
        <v>243</v>
      </c>
      <c r="B2" s="252"/>
      <c r="C2" s="253"/>
      <c r="D2" s="254" t="s">
        <v>241</v>
      </c>
      <c r="E2" s="255"/>
      <c r="F2" s="255"/>
      <c r="G2" s="256"/>
      <c r="H2" s="257"/>
    </row>
    <row r="3" spans="1:9" ht="31.5" customHeight="1" x14ac:dyDescent="0.2">
      <c r="A3" s="190" t="s">
        <v>244</v>
      </c>
      <c r="B3" s="201" t="s">
        <v>242</v>
      </c>
      <c r="C3" s="202" t="s">
        <v>246</v>
      </c>
      <c r="D3" s="202" t="s">
        <v>9</v>
      </c>
      <c r="E3" s="202" t="s">
        <v>0</v>
      </c>
      <c r="F3" s="202" t="s">
        <v>16</v>
      </c>
      <c r="G3" s="202" t="s">
        <v>4</v>
      </c>
      <c r="H3" s="202" t="s">
        <v>248</v>
      </c>
      <c r="I3" s="203" t="s">
        <v>6</v>
      </c>
    </row>
    <row r="4" spans="1:9" ht="15" x14ac:dyDescent="0.25">
      <c r="A4" s="208">
        <v>2014</v>
      </c>
      <c r="B4" s="209" t="s">
        <v>245</v>
      </c>
      <c r="C4" s="218">
        <v>4352</v>
      </c>
      <c r="D4" s="210" t="s">
        <v>5</v>
      </c>
      <c r="E4" s="211">
        <f>SUM('SPOTŘEBA ROK 2014'!F69)</f>
        <v>1927.4839999999997</v>
      </c>
      <c r="F4" s="212" t="s">
        <v>166</v>
      </c>
      <c r="G4" s="213">
        <v>365</v>
      </c>
      <c r="H4" s="214">
        <f>SUM('SPOTŘEBA ROK 2014'!I69)</f>
        <v>3737910.9009599993</v>
      </c>
      <c r="I4" s="215">
        <f t="shared" ref="I4:I6" si="0">SUM(H4/E4/1000)</f>
        <v>1.9392694834094601</v>
      </c>
    </row>
    <row r="5" spans="1:9" ht="15" x14ac:dyDescent="0.25">
      <c r="A5" s="98">
        <v>2015</v>
      </c>
      <c r="B5" s="123" t="s">
        <v>245</v>
      </c>
      <c r="C5" s="219">
        <v>4352</v>
      </c>
      <c r="D5" s="126" t="s">
        <v>5</v>
      </c>
      <c r="E5" s="216">
        <f>SUM('SPOTŘEBA ROK 2015'!F69)</f>
        <v>1978.1239999999996</v>
      </c>
      <c r="F5" s="128" t="s">
        <v>162</v>
      </c>
      <c r="G5" s="129">
        <v>365</v>
      </c>
      <c r="H5" s="130">
        <f>SUM('SPOTŘEBA ROK 2015'!I69)</f>
        <v>3950219.9565999997</v>
      </c>
      <c r="I5" s="146">
        <f t="shared" si="0"/>
        <v>1.9969526463457299</v>
      </c>
    </row>
    <row r="6" spans="1:9" ht="15" x14ac:dyDescent="0.25">
      <c r="A6" s="61">
        <v>2016</v>
      </c>
      <c r="B6" s="62" t="s">
        <v>247</v>
      </c>
      <c r="C6" s="220">
        <v>4352</v>
      </c>
      <c r="D6" s="67" t="s">
        <v>5</v>
      </c>
      <c r="E6" s="217">
        <f>SUM('SPOTŘEBA ROK 2016'!F70)</f>
        <v>1973.974999999999</v>
      </c>
      <c r="F6" s="69" t="s">
        <v>161</v>
      </c>
      <c r="G6" s="70">
        <v>365</v>
      </c>
      <c r="H6" s="71">
        <f>SUM('SPOTŘEBA ROK 2016'!I70)</f>
        <v>3688061.1949000005</v>
      </c>
      <c r="I6" s="72">
        <f t="shared" si="0"/>
        <v>1.8683424029686304</v>
      </c>
    </row>
    <row r="7" spans="1:9" ht="16.5" thickBot="1" x14ac:dyDescent="0.3">
      <c r="A7" s="237" t="s">
        <v>249</v>
      </c>
      <c r="B7" s="238"/>
      <c r="C7" s="221">
        <f>AVERAGE(C4:C6)</f>
        <v>4352</v>
      </c>
      <c r="D7" s="222"/>
      <c r="E7" s="223">
        <f>AVERAGE(E4:E6)</f>
        <v>1959.8609999999996</v>
      </c>
      <c r="F7" s="224" t="s">
        <v>170</v>
      </c>
      <c r="G7" s="225">
        <f>AVERAGE(G4:G6)</f>
        <v>365</v>
      </c>
      <c r="H7" s="226">
        <f>AVERAGE(H4:H6)</f>
        <v>3792064.0174866668</v>
      </c>
      <c r="I7" s="227">
        <f>AVERAGE(I4:I6)</f>
        <v>1.9348548442412736</v>
      </c>
    </row>
    <row r="8" spans="1:9" ht="15" x14ac:dyDescent="0.25">
      <c r="A8" s="191"/>
      <c r="B8" s="192"/>
      <c r="C8" s="193"/>
      <c r="D8" s="194"/>
      <c r="E8" s="195"/>
      <c r="F8" s="196"/>
      <c r="G8" s="197"/>
      <c r="H8" s="198"/>
      <c r="I8" s="199"/>
    </row>
    <row r="9" spans="1:9" s="109" customFormat="1" ht="18" customHeight="1" x14ac:dyDescent="0.2">
      <c r="A9" s="234" t="s">
        <v>250</v>
      </c>
      <c r="B9" s="235"/>
      <c r="C9" s="236"/>
      <c r="D9" s="236"/>
      <c r="E9" s="236"/>
      <c r="F9" s="236"/>
    </row>
    <row r="10" spans="1:9" s="109" customFormat="1" ht="18" customHeight="1" thickBot="1" x14ac:dyDescent="0.25">
      <c r="A10" s="258" t="s">
        <v>11</v>
      </c>
      <c r="B10" s="259"/>
    </row>
    <row r="11" spans="1:9" s="109" customFormat="1" ht="30" customHeight="1" thickBot="1" x14ac:dyDescent="0.25">
      <c r="A11" s="260" t="s">
        <v>231</v>
      </c>
      <c r="B11" s="261"/>
      <c r="C11" s="262" t="s">
        <v>232</v>
      </c>
      <c r="D11" s="263"/>
      <c r="E11" s="82">
        <f>SUM('SPOTŘEBA ROK 2016'!F76)</f>
        <v>364.37900000000002</v>
      </c>
      <c r="F11" s="262" t="s">
        <v>233</v>
      </c>
      <c r="G11" s="263"/>
      <c r="H11" s="83">
        <f>SUM('SPOTŘEBA ROK 2016'!I76)</f>
        <v>671469.85596000007</v>
      </c>
      <c r="I11" s="84">
        <f>SUM('SPOTŘEBA ROK 2016'!J76)</f>
        <v>1.863130386801253</v>
      </c>
    </row>
    <row r="12" spans="1:9" s="109" customFormat="1" ht="18" customHeight="1" thickBot="1" x14ac:dyDescent="0.25">
      <c r="A12" s="239" t="s">
        <v>20</v>
      </c>
      <c r="B12" s="240"/>
    </row>
    <row r="13" spans="1:9" s="109" customFormat="1" ht="30" customHeight="1" thickBot="1" x14ac:dyDescent="0.25">
      <c r="A13" s="241" t="s">
        <v>231</v>
      </c>
      <c r="B13" s="242"/>
      <c r="C13" s="243" t="s">
        <v>232</v>
      </c>
      <c r="D13" s="244"/>
      <c r="E13" s="85">
        <f>SUM('SPOTŘEBA ROK 2015'!F74)</f>
        <v>360.714</v>
      </c>
      <c r="F13" s="243" t="s">
        <v>233</v>
      </c>
      <c r="G13" s="244"/>
      <c r="H13" s="86">
        <f>SUM('SPOTŘEBA ROK 2015'!I74)</f>
        <v>711936.80009999999</v>
      </c>
      <c r="I13" s="87">
        <f>SUM('SPOTŘEBA ROK 2015'!J74)</f>
        <v>1.9954748249836736</v>
      </c>
    </row>
    <row r="14" spans="1:9" ht="18" customHeight="1" thickBot="1" x14ac:dyDescent="0.25">
      <c r="A14" s="245" t="s">
        <v>10</v>
      </c>
      <c r="B14" s="246"/>
      <c r="C14" s="109"/>
      <c r="D14" s="109"/>
      <c r="E14" s="109"/>
      <c r="F14" s="109"/>
      <c r="G14" s="109"/>
      <c r="H14" s="109"/>
      <c r="I14" s="109"/>
    </row>
    <row r="15" spans="1:9" s="207" customFormat="1" ht="30" customHeight="1" thickBot="1" x14ac:dyDescent="0.25">
      <c r="A15" s="247" t="s">
        <v>231</v>
      </c>
      <c r="B15" s="248"/>
      <c r="C15" s="249" t="s">
        <v>232</v>
      </c>
      <c r="D15" s="250"/>
      <c r="E15" s="204">
        <f>SUM('SPOTŘEBA ROK 2014'!F74)</f>
        <v>320.83000000000004</v>
      </c>
      <c r="F15" s="249" t="s">
        <v>233</v>
      </c>
      <c r="G15" s="250"/>
      <c r="H15" s="205">
        <f>SUM('SPOTŘEBA ROK 2014'!I74)</f>
        <v>667231.87764000008</v>
      </c>
      <c r="I15" s="206">
        <f>SUM('SPOTŘEBA ROK 2014'!J74)</f>
        <v>1.939893995013334</v>
      </c>
    </row>
    <row r="16" spans="1:9" ht="18" customHeight="1" x14ac:dyDescent="0.2"/>
    <row r="17" spans="1:9" ht="18" customHeight="1" thickBot="1" x14ac:dyDescent="0.25">
      <c r="A17" s="231" t="s">
        <v>236</v>
      </c>
      <c r="B17" s="232"/>
      <c r="C17" s="233"/>
      <c r="D17" s="233"/>
      <c r="E17" s="233"/>
      <c r="F17" s="109"/>
      <c r="G17" s="109"/>
      <c r="H17" s="109"/>
      <c r="I17" s="109"/>
    </row>
    <row r="18" spans="1:9" ht="30" customHeight="1" thickBot="1" x14ac:dyDescent="0.25">
      <c r="A18" s="228" t="s">
        <v>231</v>
      </c>
      <c r="B18" s="229"/>
      <c r="C18" s="230" t="s">
        <v>238</v>
      </c>
      <c r="D18" s="230"/>
      <c r="E18" s="93">
        <f>AVERAGE(E11:E15)</f>
        <v>348.64100000000008</v>
      </c>
      <c r="F18" s="230" t="s">
        <v>237</v>
      </c>
      <c r="G18" s="230"/>
      <c r="H18" s="94">
        <f>AVERAGE(H11:H15)</f>
        <v>683546.17790000001</v>
      </c>
      <c r="I18" s="95">
        <f>AVERAGE(I11:I15)</f>
        <v>1.9328330689327533</v>
      </c>
    </row>
    <row r="19" spans="1:9" ht="18" customHeight="1" x14ac:dyDescent="0.2"/>
    <row r="20" spans="1:9" ht="18" customHeight="1" x14ac:dyDescent="0.2"/>
    <row r="21" spans="1:9" ht="18" customHeight="1" x14ac:dyDescent="0.2"/>
    <row r="23" spans="1:9" x14ac:dyDescent="0.2">
      <c r="E23" s="200"/>
    </row>
  </sheetData>
  <mergeCells count="21">
    <mergeCell ref="A1:H1"/>
    <mergeCell ref="A2:C2"/>
    <mergeCell ref="D2:H2"/>
    <mergeCell ref="A10:B10"/>
    <mergeCell ref="A11:B11"/>
    <mergeCell ref="C11:D11"/>
    <mergeCell ref="F11:G11"/>
    <mergeCell ref="A7:B7"/>
    <mergeCell ref="A12:B12"/>
    <mergeCell ref="A13:B13"/>
    <mergeCell ref="C13:D13"/>
    <mergeCell ref="F13:G13"/>
    <mergeCell ref="A18:B18"/>
    <mergeCell ref="C18:D18"/>
    <mergeCell ref="F18:G18"/>
    <mergeCell ref="A17:E17"/>
    <mergeCell ref="A9:F9"/>
    <mergeCell ref="A14:B14"/>
    <mergeCell ref="A15:B15"/>
    <mergeCell ref="C15:D15"/>
    <mergeCell ref="F15:G15"/>
  </mergeCells>
  <printOptions horizontalCentered="1"/>
  <pageMargins left="0.43307086614173229" right="0.15748031496062992" top="0.98425196850393704" bottom="0.98425196850393704" header="0.51181102362204722" footer="0.51181102362204722"/>
  <pageSetup paperSize="8" orientation="landscape" r:id="rId1"/>
  <headerFooter alignWithMargins="0">
    <oddHeader>&amp;LEFEKT 2018 SPOTŘEBY EL.ENERGIE VYBRANÝCH RVO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L86"/>
  <sheetViews>
    <sheetView topLeftCell="A52" zoomScale="110" zoomScaleNormal="110" workbookViewId="0">
      <selection activeCell="C3" sqref="C3"/>
    </sheetView>
  </sheetViews>
  <sheetFormatPr defaultRowHeight="12.75" x14ac:dyDescent="0.2"/>
  <cols>
    <col min="1" max="1" width="8.140625" style="5" customWidth="1"/>
    <col min="2" max="2" width="47.7109375" customWidth="1"/>
    <col min="3" max="3" width="21" customWidth="1"/>
    <col min="4" max="4" width="15.7109375" customWidth="1"/>
    <col min="5" max="5" width="9.85546875" customWidth="1"/>
    <col min="6" max="6" width="14" customWidth="1"/>
    <col min="7" max="7" width="21.85546875" customWidth="1"/>
    <col min="9" max="9" width="14.140625" customWidth="1"/>
    <col min="10" max="10" width="10.140625" customWidth="1"/>
  </cols>
  <sheetData>
    <row r="1" spans="1:12" ht="21" thickBot="1" x14ac:dyDescent="0.35">
      <c r="A1" s="264" t="s">
        <v>17</v>
      </c>
      <c r="B1" s="265"/>
      <c r="C1" s="265"/>
      <c r="D1" s="265"/>
      <c r="E1" s="265"/>
      <c r="F1" s="265"/>
      <c r="G1" s="265"/>
      <c r="H1" s="275"/>
    </row>
    <row r="2" spans="1:12" s="12" customFormat="1" ht="19.5" customHeight="1" thickBot="1" x14ac:dyDescent="0.25">
      <c r="A2" s="251" t="s">
        <v>12</v>
      </c>
      <c r="B2" s="252"/>
      <c r="C2" s="252"/>
      <c r="D2" s="253"/>
      <c r="E2" s="254" t="s">
        <v>11</v>
      </c>
      <c r="F2" s="255"/>
      <c r="G2" s="255"/>
      <c r="H2" s="256"/>
      <c r="I2" s="257"/>
    </row>
    <row r="3" spans="1:12" ht="31.5" customHeight="1" x14ac:dyDescent="0.2">
      <c r="A3" s="29" t="s">
        <v>7</v>
      </c>
      <c r="B3" s="30" t="s">
        <v>13</v>
      </c>
      <c r="C3" s="31" t="s">
        <v>239</v>
      </c>
      <c r="D3" s="31" t="s">
        <v>15</v>
      </c>
      <c r="E3" s="31" t="s">
        <v>9</v>
      </c>
      <c r="F3" s="31" t="s">
        <v>0</v>
      </c>
      <c r="G3" s="31" t="s">
        <v>16</v>
      </c>
      <c r="H3" s="31" t="s">
        <v>4</v>
      </c>
      <c r="I3" s="32" t="s">
        <v>1</v>
      </c>
      <c r="J3" s="33" t="s">
        <v>6</v>
      </c>
    </row>
    <row r="4" spans="1:12" ht="15" x14ac:dyDescent="0.25">
      <c r="A4" s="61">
        <v>34</v>
      </c>
      <c r="B4" s="62" t="s">
        <v>22</v>
      </c>
      <c r="C4" s="63" t="s">
        <v>88</v>
      </c>
      <c r="D4" s="64" t="s">
        <v>154</v>
      </c>
      <c r="E4" s="67" t="s">
        <v>5</v>
      </c>
      <c r="F4" s="68">
        <v>25.402999999999999</v>
      </c>
      <c r="G4" s="69" t="s">
        <v>161</v>
      </c>
      <c r="H4" s="70">
        <v>365</v>
      </c>
      <c r="I4" s="71">
        <v>47240.18172</v>
      </c>
      <c r="J4" s="72">
        <f t="shared" ref="J4:J67" si="0">SUM(I4/F4/1000)</f>
        <v>1.8596300326733064</v>
      </c>
      <c r="K4" s="73" t="s">
        <v>230</v>
      </c>
      <c r="L4" s="74"/>
    </row>
    <row r="5" spans="1:12" ht="15" x14ac:dyDescent="0.25">
      <c r="A5" s="52">
        <v>23</v>
      </c>
      <c r="B5" s="34" t="s">
        <v>23</v>
      </c>
      <c r="C5" s="35" t="s">
        <v>90</v>
      </c>
      <c r="D5" s="42" t="s">
        <v>154</v>
      </c>
      <c r="E5" s="37" t="s">
        <v>5</v>
      </c>
      <c r="F5" s="38">
        <v>32.707999999999998</v>
      </c>
      <c r="G5" s="39" t="s">
        <v>161</v>
      </c>
      <c r="H5" s="40">
        <v>365</v>
      </c>
      <c r="I5" s="41">
        <v>59623.909919999998</v>
      </c>
      <c r="J5" s="53">
        <f t="shared" si="0"/>
        <v>1.8229151864987159</v>
      </c>
    </row>
    <row r="6" spans="1:12" ht="15" x14ac:dyDescent="0.25">
      <c r="A6" s="52">
        <v>24</v>
      </c>
      <c r="B6" s="34" t="s">
        <v>24</v>
      </c>
      <c r="C6" s="35" t="s">
        <v>89</v>
      </c>
      <c r="D6" s="42" t="s">
        <v>155</v>
      </c>
      <c r="E6" s="37" t="s">
        <v>5</v>
      </c>
      <c r="F6" s="38">
        <v>6.9640000000000004</v>
      </c>
      <c r="G6" s="39" t="s">
        <v>161</v>
      </c>
      <c r="H6" s="40">
        <v>365</v>
      </c>
      <c r="I6" s="41">
        <v>18381.651360000003</v>
      </c>
      <c r="J6" s="53">
        <f t="shared" si="0"/>
        <v>2.6395248937392308</v>
      </c>
    </row>
    <row r="7" spans="1:12" ht="15" x14ac:dyDescent="0.25">
      <c r="A7" s="52">
        <v>29</v>
      </c>
      <c r="B7" s="34" t="s">
        <v>25</v>
      </c>
      <c r="C7" s="35" t="s">
        <v>91</v>
      </c>
      <c r="D7" s="36" t="s">
        <v>155</v>
      </c>
      <c r="E7" s="37" t="s">
        <v>5</v>
      </c>
      <c r="F7" s="38">
        <v>39.375</v>
      </c>
      <c r="G7" s="39" t="s">
        <v>161</v>
      </c>
      <c r="H7" s="40">
        <v>365</v>
      </c>
      <c r="I7" s="41">
        <v>73326.075000000012</v>
      </c>
      <c r="J7" s="53">
        <f t="shared" si="0"/>
        <v>1.8622495238095242</v>
      </c>
    </row>
    <row r="8" spans="1:12" ht="15" x14ac:dyDescent="0.25">
      <c r="A8" s="52">
        <v>60</v>
      </c>
      <c r="B8" s="34" t="s">
        <v>26</v>
      </c>
      <c r="C8" s="35" t="s">
        <v>92</v>
      </c>
      <c r="D8" s="36" t="s">
        <v>155</v>
      </c>
      <c r="E8" s="37" t="s">
        <v>5</v>
      </c>
      <c r="F8" s="38">
        <v>32.905000000000001</v>
      </c>
      <c r="G8" s="39" t="s">
        <v>161</v>
      </c>
      <c r="H8" s="40">
        <v>365</v>
      </c>
      <c r="I8" s="41">
        <v>62357.872199999998</v>
      </c>
      <c r="J8" s="53">
        <f t="shared" si="0"/>
        <v>1.8950880474092082</v>
      </c>
    </row>
    <row r="9" spans="1:12" ht="15" x14ac:dyDescent="0.25">
      <c r="A9" s="52">
        <v>56</v>
      </c>
      <c r="B9" s="34" t="s">
        <v>27</v>
      </c>
      <c r="C9" s="35" t="s">
        <v>93</v>
      </c>
      <c r="D9" s="36" t="s">
        <v>155</v>
      </c>
      <c r="E9" s="37" t="s">
        <v>5</v>
      </c>
      <c r="F9" s="38">
        <v>77.433999999999997</v>
      </c>
      <c r="G9" s="39" t="s">
        <v>161</v>
      </c>
      <c r="H9" s="40">
        <v>365</v>
      </c>
      <c r="I9" s="41">
        <v>137845.21416</v>
      </c>
      <c r="J9" s="53">
        <f t="shared" si="0"/>
        <v>1.780163935222254</v>
      </c>
    </row>
    <row r="10" spans="1:12" ht="15" x14ac:dyDescent="0.25">
      <c r="A10" s="52">
        <v>13</v>
      </c>
      <c r="B10" s="34" t="s">
        <v>28</v>
      </c>
      <c r="C10" s="35" t="s">
        <v>94</v>
      </c>
      <c r="D10" s="36" t="s">
        <v>155</v>
      </c>
      <c r="E10" s="37" t="s">
        <v>5</v>
      </c>
      <c r="F10" s="38">
        <v>27.971</v>
      </c>
      <c r="G10" s="39" t="s">
        <v>161</v>
      </c>
      <c r="H10" s="40">
        <v>365</v>
      </c>
      <c r="I10" s="41">
        <v>53993.558040000004</v>
      </c>
      <c r="J10" s="53">
        <f t="shared" si="0"/>
        <v>1.9303406399485181</v>
      </c>
    </row>
    <row r="11" spans="1:12" ht="15" x14ac:dyDescent="0.25">
      <c r="A11" s="52">
        <v>7</v>
      </c>
      <c r="B11" s="34" t="s">
        <v>29</v>
      </c>
      <c r="C11" s="35" t="s">
        <v>95</v>
      </c>
      <c r="D11" s="36" t="s">
        <v>154</v>
      </c>
      <c r="E11" s="37" t="s">
        <v>5</v>
      </c>
      <c r="F11" s="38">
        <v>8.4770000000000003</v>
      </c>
      <c r="G11" s="39" t="s">
        <v>161</v>
      </c>
      <c r="H11" s="40">
        <v>365</v>
      </c>
      <c r="I11" s="41">
        <v>18546.549480000001</v>
      </c>
      <c r="J11" s="53">
        <f t="shared" si="0"/>
        <v>2.1878671086469272</v>
      </c>
    </row>
    <row r="12" spans="1:12" ht="15" x14ac:dyDescent="0.25">
      <c r="A12" s="52">
        <v>3</v>
      </c>
      <c r="B12" s="43" t="s">
        <v>30</v>
      </c>
      <c r="C12" s="35" t="s">
        <v>96</v>
      </c>
      <c r="D12" s="44" t="s">
        <v>155</v>
      </c>
      <c r="E12" s="37" t="s">
        <v>5</v>
      </c>
      <c r="F12" s="38">
        <v>41.811999999999998</v>
      </c>
      <c r="G12" s="39" t="s">
        <v>161</v>
      </c>
      <c r="H12" s="40">
        <v>365</v>
      </c>
      <c r="I12" s="41">
        <v>77457.374880000003</v>
      </c>
      <c r="J12" s="53">
        <f t="shared" si="0"/>
        <v>1.852515423323448</v>
      </c>
    </row>
    <row r="13" spans="1:12" ht="15" x14ac:dyDescent="0.25">
      <c r="A13" s="61">
        <v>6</v>
      </c>
      <c r="B13" s="62" t="s">
        <v>31</v>
      </c>
      <c r="C13" s="63" t="s">
        <v>97</v>
      </c>
      <c r="D13" s="64" t="s">
        <v>155</v>
      </c>
      <c r="E13" s="67" t="s">
        <v>5</v>
      </c>
      <c r="F13" s="68">
        <v>50.8</v>
      </c>
      <c r="G13" s="69" t="s">
        <v>161</v>
      </c>
      <c r="H13" s="70">
        <v>365</v>
      </c>
      <c r="I13" s="71">
        <v>92694.191999999995</v>
      </c>
      <c r="J13" s="72">
        <f t="shared" si="0"/>
        <v>1.8246888188976378</v>
      </c>
      <c r="K13" s="73" t="s">
        <v>230</v>
      </c>
      <c r="L13" s="73"/>
    </row>
    <row r="14" spans="1:12" ht="15" x14ac:dyDescent="0.25">
      <c r="A14" s="52">
        <v>5</v>
      </c>
      <c r="B14" s="43" t="s">
        <v>32</v>
      </c>
      <c r="C14" s="45" t="s">
        <v>98</v>
      </c>
      <c r="D14" s="44" t="s">
        <v>154</v>
      </c>
      <c r="E14" s="37" t="s">
        <v>5</v>
      </c>
      <c r="F14" s="38">
        <v>26.419</v>
      </c>
      <c r="G14" s="39" t="s">
        <v>161</v>
      </c>
      <c r="H14" s="40">
        <v>365</v>
      </c>
      <c r="I14" s="41">
        <v>48962.545559999999</v>
      </c>
      <c r="J14" s="53">
        <f t="shared" si="0"/>
        <v>1.8533080570801317</v>
      </c>
    </row>
    <row r="15" spans="1:12" ht="15" x14ac:dyDescent="0.25">
      <c r="A15" s="52">
        <v>49</v>
      </c>
      <c r="B15" s="34" t="s">
        <v>33</v>
      </c>
      <c r="C15" s="35" t="s">
        <v>99</v>
      </c>
      <c r="D15" s="36" t="s">
        <v>156</v>
      </c>
      <c r="E15" s="37" t="s">
        <v>5</v>
      </c>
      <c r="F15" s="38">
        <v>36.380000000000003</v>
      </c>
      <c r="G15" s="39" t="s">
        <v>161</v>
      </c>
      <c r="H15" s="40">
        <v>365</v>
      </c>
      <c r="I15" s="41">
        <v>64288.831200000008</v>
      </c>
      <c r="J15" s="53">
        <f t="shared" si="0"/>
        <v>1.7671476415612974</v>
      </c>
    </row>
    <row r="16" spans="1:12" ht="15" x14ac:dyDescent="0.25">
      <c r="A16" s="52">
        <v>48</v>
      </c>
      <c r="B16" s="34" t="s">
        <v>34</v>
      </c>
      <c r="C16" s="35" t="s">
        <v>100</v>
      </c>
      <c r="D16" s="36" t="s">
        <v>155</v>
      </c>
      <c r="E16" s="37" t="s">
        <v>5</v>
      </c>
      <c r="F16" s="38">
        <v>31.119</v>
      </c>
      <c r="G16" s="39" t="s">
        <v>161</v>
      </c>
      <c r="H16" s="40">
        <v>365</v>
      </c>
      <c r="I16" s="41">
        <v>59330.173559999996</v>
      </c>
      <c r="J16" s="53">
        <f t="shared" si="0"/>
        <v>1.9065578444037403</v>
      </c>
    </row>
    <row r="17" spans="1:12" ht="15" x14ac:dyDescent="0.25">
      <c r="A17" s="52">
        <v>40</v>
      </c>
      <c r="B17" s="34" t="s">
        <v>35</v>
      </c>
      <c r="C17" s="35" t="s">
        <v>101</v>
      </c>
      <c r="D17" s="36" t="s">
        <v>157</v>
      </c>
      <c r="E17" s="37" t="s">
        <v>5</v>
      </c>
      <c r="F17" s="38">
        <v>44.531999999999996</v>
      </c>
      <c r="G17" s="39" t="s">
        <v>161</v>
      </c>
      <c r="H17" s="40">
        <v>365</v>
      </c>
      <c r="I17" s="41">
        <v>80712.427679999993</v>
      </c>
      <c r="J17" s="53">
        <f t="shared" si="0"/>
        <v>1.8124590784155215</v>
      </c>
    </row>
    <row r="18" spans="1:12" ht="15" x14ac:dyDescent="0.25">
      <c r="A18" s="52">
        <v>19</v>
      </c>
      <c r="B18" s="34" t="s">
        <v>36</v>
      </c>
      <c r="C18" s="35" t="s">
        <v>102</v>
      </c>
      <c r="D18" s="36" t="s">
        <v>155</v>
      </c>
      <c r="E18" s="37" t="s">
        <v>5</v>
      </c>
      <c r="F18" s="38">
        <v>34.814</v>
      </c>
      <c r="G18" s="39" t="s">
        <v>161</v>
      </c>
      <c r="H18" s="40">
        <v>365</v>
      </c>
      <c r="I18" s="41">
        <v>65594.085359999997</v>
      </c>
      <c r="J18" s="53">
        <f t="shared" si="0"/>
        <v>1.8841295272017002</v>
      </c>
    </row>
    <row r="19" spans="1:12" ht="15" x14ac:dyDescent="0.25">
      <c r="A19" s="52">
        <v>46</v>
      </c>
      <c r="B19" s="34" t="s">
        <v>37</v>
      </c>
      <c r="C19" s="35" t="s">
        <v>103</v>
      </c>
      <c r="D19" s="42" t="s">
        <v>154</v>
      </c>
      <c r="E19" s="37" t="s">
        <v>5</v>
      </c>
      <c r="F19" s="38">
        <v>18.498000000000001</v>
      </c>
      <c r="G19" s="39" t="s">
        <v>161</v>
      </c>
      <c r="H19" s="40">
        <v>365</v>
      </c>
      <c r="I19" s="41">
        <v>35534.54952</v>
      </c>
      <c r="J19" s="53">
        <f t="shared" si="0"/>
        <v>1.9209941355822251</v>
      </c>
    </row>
    <row r="20" spans="1:12" ht="15" x14ac:dyDescent="0.25">
      <c r="A20" s="61">
        <v>45</v>
      </c>
      <c r="B20" s="62" t="s">
        <v>38</v>
      </c>
      <c r="C20" s="65" t="s">
        <v>104</v>
      </c>
      <c r="D20" s="64" t="s">
        <v>154</v>
      </c>
      <c r="E20" s="67" t="s">
        <v>5</v>
      </c>
      <c r="F20" s="68">
        <v>21.05</v>
      </c>
      <c r="G20" s="69" t="s">
        <v>161</v>
      </c>
      <c r="H20" s="70">
        <v>365</v>
      </c>
      <c r="I20" s="71">
        <v>42260.802000000003</v>
      </c>
      <c r="J20" s="72">
        <f t="shared" si="0"/>
        <v>2.0076390498812353</v>
      </c>
      <c r="K20" s="73" t="s">
        <v>230</v>
      </c>
      <c r="L20" s="73"/>
    </row>
    <row r="21" spans="1:12" ht="15" x14ac:dyDescent="0.25">
      <c r="A21" s="52">
        <v>71</v>
      </c>
      <c r="B21" s="34" t="s">
        <v>39</v>
      </c>
      <c r="C21" s="46" t="s">
        <v>105</v>
      </c>
      <c r="D21" s="42" t="s">
        <v>156</v>
      </c>
      <c r="E21" s="37" t="s">
        <v>5</v>
      </c>
      <c r="F21" s="38">
        <v>7.5830000000000002</v>
      </c>
      <c r="G21" s="39" t="s">
        <v>161</v>
      </c>
      <c r="H21" s="40">
        <v>365</v>
      </c>
      <c r="I21" s="41">
        <v>15471.004920000003</v>
      </c>
      <c r="J21" s="53">
        <f t="shared" si="0"/>
        <v>2.0402221970196495</v>
      </c>
    </row>
    <row r="22" spans="1:12" ht="15" x14ac:dyDescent="0.25">
      <c r="A22" s="52">
        <v>38</v>
      </c>
      <c r="B22" s="47" t="s">
        <v>40</v>
      </c>
      <c r="C22" s="46" t="s">
        <v>106</v>
      </c>
      <c r="D22" s="42" t="s">
        <v>155</v>
      </c>
      <c r="E22" s="37" t="s">
        <v>5</v>
      </c>
      <c r="F22" s="38">
        <v>25.646000000000001</v>
      </c>
      <c r="G22" s="39" t="s">
        <v>161</v>
      </c>
      <c r="H22" s="40">
        <v>365</v>
      </c>
      <c r="I22" s="41">
        <v>50052.125039999999</v>
      </c>
      <c r="J22" s="53">
        <f t="shared" si="0"/>
        <v>1.9516542556344068</v>
      </c>
    </row>
    <row r="23" spans="1:12" ht="15" x14ac:dyDescent="0.25">
      <c r="A23" s="52">
        <v>39</v>
      </c>
      <c r="B23" s="34" t="s">
        <v>41</v>
      </c>
      <c r="C23" s="46" t="s">
        <v>107</v>
      </c>
      <c r="D23" s="42" t="s">
        <v>157</v>
      </c>
      <c r="E23" s="37" t="s">
        <v>5</v>
      </c>
      <c r="F23" s="38">
        <v>25.442</v>
      </c>
      <c r="G23" s="39" t="s">
        <v>161</v>
      </c>
      <c r="H23" s="40">
        <v>365</v>
      </c>
      <c r="I23" s="41">
        <v>48350.29608</v>
      </c>
      <c r="J23" s="53">
        <f t="shared" si="0"/>
        <v>1.9004125493278829</v>
      </c>
    </row>
    <row r="24" spans="1:12" ht="15" x14ac:dyDescent="0.25">
      <c r="A24" s="52">
        <v>9</v>
      </c>
      <c r="B24" s="34" t="s">
        <v>42</v>
      </c>
      <c r="C24" s="46" t="s">
        <v>108</v>
      </c>
      <c r="D24" s="42" t="s">
        <v>155</v>
      </c>
      <c r="E24" s="37" t="s">
        <v>5</v>
      </c>
      <c r="F24" s="38">
        <v>24.59</v>
      </c>
      <c r="G24" s="39" t="s">
        <v>161</v>
      </c>
      <c r="H24" s="40">
        <v>365</v>
      </c>
      <c r="I24" s="41">
        <v>48261.9516</v>
      </c>
      <c r="J24" s="53">
        <f t="shared" si="0"/>
        <v>1.9626657828385523</v>
      </c>
    </row>
    <row r="25" spans="1:12" ht="15" x14ac:dyDescent="0.25">
      <c r="A25" s="61">
        <v>10</v>
      </c>
      <c r="B25" s="62" t="s">
        <v>43</v>
      </c>
      <c r="C25" s="65" t="s">
        <v>109</v>
      </c>
      <c r="D25" s="64" t="s">
        <v>154</v>
      </c>
      <c r="E25" s="67" t="s">
        <v>5</v>
      </c>
      <c r="F25" s="68">
        <v>25.117000000000001</v>
      </c>
      <c r="G25" s="69" t="s">
        <v>161</v>
      </c>
      <c r="H25" s="70">
        <v>365</v>
      </c>
      <c r="I25" s="71">
        <v>46755.343079999999</v>
      </c>
      <c r="J25" s="72">
        <f t="shared" si="0"/>
        <v>1.8615018943345145</v>
      </c>
      <c r="K25" s="73" t="s">
        <v>230</v>
      </c>
      <c r="L25" s="73"/>
    </row>
    <row r="26" spans="1:12" ht="15" x14ac:dyDescent="0.25">
      <c r="A26" s="52">
        <v>25</v>
      </c>
      <c r="B26" s="34" t="s">
        <v>44</v>
      </c>
      <c r="C26" s="46" t="s">
        <v>110</v>
      </c>
      <c r="D26" s="42" t="s">
        <v>154</v>
      </c>
      <c r="E26" s="37" t="s">
        <v>5</v>
      </c>
      <c r="F26" s="38">
        <v>24.62</v>
      </c>
      <c r="G26" s="39" t="s">
        <v>161</v>
      </c>
      <c r="H26" s="40">
        <v>365</v>
      </c>
      <c r="I26" s="41">
        <v>45912.808799999999</v>
      </c>
      <c r="J26" s="53">
        <f t="shared" si="0"/>
        <v>1.8648581965881397</v>
      </c>
    </row>
    <row r="27" spans="1:12" ht="15" x14ac:dyDescent="0.25">
      <c r="A27" s="52">
        <v>12</v>
      </c>
      <c r="B27" s="43" t="s">
        <v>45</v>
      </c>
      <c r="C27" s="46" t="s">
        <v>111</v>
      </c>
      <c r="D27" s="42" t="s">
        <v>155</v>
      </c>
      <c r="E27" s="37" t="s">
        <v>5</v>
      </c>
      <c r="F27" s="38">
        <v>47.847000000000001</v>
      </c>
      <c r="G27" s="39" t="s">
        <v>161</v>
      </c>
      <c r="H27" s="40">
        <v>365</v>
      </c>
      <c r="I27" s="41">
        <v>87688.148279999994</v>
      </c>
      <c r="J27" s="53">
        <f t="shared" si="0"/>
        <v>1.8326780838924068</v>
      </c>
    </row>
    <row r="28" spans="1:12" ht="15" x14ac:dyDescent="0.25">
      <c r="A28" s="61">
        <v>2</v>
      </c>
      <c r="B28" s="62" t="s">
        <v>46</v>
      </c>
      <c r="C28" s="66" t="s">
        <v>112</v>
      </c>
      <c r="D28" s="64" t="s">
        <v>155</v>
      </c>
      <c r="E28" s="67" t="s">
        <v>5</v>
      </c>
      <c r="F28" s="68">
        <v>50.731999999999999</v>
      </c>
      <c r="G28" s="69" t="s">
        <v>161</v>
      </c>
      <c r="H28" s="70">
        <v>365</v>
      </c>
      <c r="I28" s="71">
        <v>92578.915680000006</v>
      </c>
      <c r="J28" s="72">
        <f t="shared" si="0"/>
        <v>1.8248623291019477</v>
      </c>
      <c r="K28" s="73" t="s">
        <v>230</v>
      </c>
      <c r="L28" s="73"/>
    </row>
    <row r="29" spans="1:12" ht="15" x14ac:dyDescent="0.25">
      <c r="A29" s="52">
        <v>26</v>
      </c>
      <c r="B29" s="34" t="s">
        <v>47</v>
      </c>
      <c r="C29" s="48" t="s">
        <v>113</v>
      </c>
      <c r="D29" s="42" t="s">
        <v>155</v>
      </c>
      <c r="E29" s="37" t="s">
        <v>5</v>
      </c>
      <c r="F29" s="38">
        <v>28.382000000000001</v>
      </c>
      <c r="G29" s="39" t="s">
        <v>161</v>
      </c>
      <c r="H29" s="40">
        <v>365</v>
      </c>
      <c r="I29" s="41">
        <v>54690.301680000004</v>
      </c>
      <c r="J29" s="53">
        <f t="shared" si="0"/>
        <v>1.9269361454442957</v>
      </c>
    </row>
    <row r="30" spans="1:12" ht="15" x14ac:dyDescent="0.25">
      <c r="A30" s="52">
        <v>33</v>
      </c>
      <c r="B30" s="34" t="s">
        <v>48</v>
      </c>
      <c r="C30" s="46" t="s">
        <v>114</v>
      </c>
      <c r="D30" s="42" t="s">
        <v>157</v>
      </c>
      <c r="E30" s="37" t="s">
        <v>5</v>
      </c>
      <c r="F30" s="38">
        <v>37.893999999999998</v>
      </c>
      <c r="G30" s="39" t="s">
        <v>161</v>
      </c>
      <c r="H30" s="40">
        <v>365</v>
      </c>
      <c r="I30" s="41">
        <v>69459.424559999999</v>
      </c>
      <c r="J30" s="53">
        <f t="shared" si="0"/>
        <v>1.8329926785243047</v>
      </c>
    </row>
    <row r="31" spans="1:12" ht="15" x14ac:dyDescent="0.25">
      <c r="A31" s="52">
        <v>66</v>
      </c>
      <c r="B31" s="34" t="s">
        <v>49</v>
      </c>
      <c r="C31" s="46" t="s">
        <v>115</v>
      </c>
      <c r="D31" s="42" t="s">
        <v>158</v>
      </c>
      <c r="E31" s="37" t="s">
        <v>5</v>
      </c>
      <c r="F31" s="38">
        <v>26.329000000000001</v>
      </c>
      <c r="G31" s="39" t="s">
        <v>161</v>
      </c>
      <c r="H31" s="40">
        <v>365</v>
      </c>
      <c r="I31" s="41">
        <v>47969.973960000003</v>
      </c>
      <c r="J31" s="53">
        <f t="shared" si="0"/>
        <v>1.8219443943940143</v>
      </c>
    </row>
    <row r="32" spans="1:12" ht="15" x14ac:dyDescent="0.25">
      <c r="A32" s="52">
        <v>32</v>
      </c>
      <c r="B32" s="34" t="s">
        <v>50</v>
      </c>
      <c r="C32" s="46" t="s">
        <v>116</v>
      </c>
      <c r="D32" s="42" t="s">
        <v>155</v>
      </c>
      <c r="E32" s="37" t="s">
        <v>5</v>
      </c>
      <c r="F32" s="38">
        <v>26.811</v>
      </c>
      <c r="G32" s="39" t="s">
        <v>161</v>
      </c>
      <c r="H32" s="40">
        <v>365</v>
      </c>
      <c r="I32" s="41">
        <v>52027.079640000004</v>
      </c>
      <c r="J32" s="53">
        <f t="shared" si="0"/>
        <v>1.9405124627951216</v>
      </c>
    </row>
    <row r="33" spans="1:12" ht="15" x14ac:dyDescent="0.25">
      <c r="A33" s="52">
        <v>41</v>
      </c>
      <c r="B33" s="34" t="s">
        <v>51</v>
      </c>
      <c r="C33" s="46" t="s">
        <v>117</v>
      </c>
      <c r="D33" s="42" t="s">
        <v>154</v>
      </c>
      <c r="E33" s="37" t="s">
        <v>5</v>
      </c>
      <c r="F33" s="38">
        <v>17.43</v>
      </c>
      <c r="G33" s="39" t="s">
        <v>161</v>
      </c>
      <c r="H33" s="40">
        <v>365</v>
      </c>
      <c r="I33" s="41">
        <v>33724.033199999998</v>
      </c>
      <c r="J33" s="53">
        <f t="shared" si="0"/>
        <v>1.9348269191049912</v>
      </c>
    </row>
    <row r="34" spans="1:12" ht="15" x14ac:dyDescent="0.25">
      <c r="A34" s="52">
        <v>4</v>
      </c>
      <c r="B34" s="49" t="s">
        <v>52</v>
      </c>
      <c r="C34" s="46" t="s">
        <v>118</v>
      </c>
      <c r="D34" s="42" t="s">
        <v>154</v>
      </c>
      <c r="E34" s="37" t="s">
        <v>5</v>
      </c>
      <c r="F34" s="38">
        <v>15.76</v>
      </c>
      <c r="G34" s="39" t="s">
        <v>161</v>
      </c>
      <c r="H34" s="40">
        <v>365</v>
      </c>
      <c r="I34" s="41">
        <v>30892.982400000001</v>
      </c>
      <c r="J34" s="53">
        <f t="shared" si="0"/>
        <v>1.9602146192893402</v>
      </c>
    </row>
    <row r="35" spans="1:12" ht="15" x14ac:dyDescent="0.25">
      <c r="A35" s="52">
        <v>55</v>
      </c>
      <c r="B35" s="34" t="s">
        <v>53</v>
      </c>
      <c r="C35" s="46" t="s">
        <v>119</v>
      </c>
      <c r="D35" s="42" t="s">
        <v>155</v>
      </c>
      <c r="E35" s="37" t="s">
        <v>5</v>
      </c>
      <c r="F35" s="38">
        <v>33.826999999999998</v>
      </c>
      <c r="G35" s="39" t="s">
        <v>161</v>
      </c>
      <c r="H35" s="40">
        <v>365</v>
      </c>
      <c r="I35" s="41">
        <v>63920.883480000004</v>
      </c>
      <c r="J35" s="53">
        <f t="shared" si="0"/>
        <v>1.8896409223401427</v>
      </c>
    </row>
    <row r="36" spans="1:12" ht="15" x14ac:dyDescent="0.25">
      <c r="A36" s="52">
        <v>51</v>
      </c>
      <c r="B36" s="34" t="s">
        <v>54</v>
      </c>
      <c r="C36" s="46" t="s">
        <v>120</v>
      </c>
      <c r="D36" s="42" t="s">
        <v>155</v>
      </c>
      <c r="E36" s="37" t="s">
        <v>5</v>
      </c>
      <c r="F36" s="38">
        <v>53.195</v>
      </c>
      <c r="G36" s="39" t="s">
        <v>161</v>
      </c>
      <c r="H36" s="40">
        <v>365</v>
      </c>
      <c r="I36" s="41">
        <v>96754.291800000006</v>
      </c>
      <c r="J36" s="53">
        <f t="shared" si="0"/>
        <v>1.8188606410376917</v>
      </c>
    </row>
    <row r="37" spans="1:12" ht="15" x14ac:dyDescent="0.25">
      <c r="A37" s="52">
        <v>58</v>
      </c>
      <c r="B37" s="34" t="s">
        <v>55</v>
      </c>
      <c r="C37" s="46" t="s">
        <v>121</v>
      </c>
      <c r="D37" s="42" t="s">
        <v>158</v>
      </c>
      <c r="E37" s="37" t="s">
        <v>5</v>
      </c>
      <c r="F37" s="38">
        <v>40.128999999999998</v>
      </c>
      <c r="G37" s="39" t="s">
        <v>161</v>
      </c>
      <c r="H37" s="40">
        <v>365</v>
      </c>
      <c r="I37" s="41">
        <v>71364.285959999994</v>
      </c>
      <c r="J37" s="53">
        <f t="shared" si="0"/>
        <v>1.7783718996237134</v>
      </c>
    </row>
    <row r="38" spans="1:12" ht="15" x14ac:dyDescent="0.25">
      <c r="A38" s="52">
        <v>57</v>
      </c>
      <c r="B38" s="43" t="s">
        <v>56</v>
      </c>
      <c r="C38" s="46" t="s">
        <v>122</v>
      </c>
      <c r="D38" s="42" t="s">
        <v>159</v>
      </c>
      <c r="E38" s="37" t="s">
        <v>5</v>
      </c>
      <c r="F38" s="38">
        <v>51.317</v>
      </c>
      <c r="G38" s="39" t="s">
        <v>161</v>
      </c>
      <c r="H38" s="40">
        <v>365</v>
      </c>
      <c r="I38" s="41">
        <v>95346.631080000006</v>
      </c>
      <c r="J38" s="53">
        <f t="shared" si="0"/>
        <v>1.8579930837734084</v>
      </c>
    </row>
    <row r="39" spans="1:12" ht="15" x14ac:dyDescent="0.25">
      <c r="A39" s="52">
        <v>47</v>
      </c>
      <c r="B39" s="43" t="s">
        <v>57</v>
      </c>
      <c r="C39" s="46" t="s">
        <v>123</v>
      </c>
      <c r="D39" s="36" t="s">
        <v>155</v>
      </c>
      <c r="E39" s="37" t="s">
        <v>5</v>
      </c>
      <c r="F39" s="38">
        <v>31.265000000000001</v>
      </c>
      <c r="G39" s="39" t="s">
        <v>161</v>
      </c>
      <c r="H39" s="40">
        <v>365</v>
      </c>
      <c r="I39" s="41">
        <v>59577.678599999999</v>
      </c>
      <c r="J39" s="53">
        <f t="shared" si="0"/>
        <v>1.9055710411002718</v>
      </c>
    </row>
    <row r="40" spans="1:12" ht="15" x14ac:dyDescent="0.25">
      <c r="A40" s="52">
        <v>50</v>
      </c>
      <c r="B40" s="43" t="s">
        <v>58</v>
      </c>
      <c r="C40" s="46" t="s">
        <v>124</v>
      </c>
      <c r="D40" s="36" t="s">
        <v>158</v>
      </c>
      <c r="E40" s="37" t="s">
        <v>5</v>
      </c>
      <c r="F40" s="38">
        <v>50.262999999999998</v>
      </c>
      <c r="G40" s="39" t="s">
        <v>161</v>
      </c>
      <c r="H40" s="40">
        <v>365</v>
      </c>
      <c r="I40" s="41">
        <v>88543.84812000001</v>
      </c>
      <c r="J40" s="53">
        <f t="shared" si="0"/>
        <v>1.7616108891232123</v>
      </c>
    </row>
    <row r="41" spans="1:12" ht="15" x14ac:dyDescent="0.25">
      <c r="A41" s="52">
        <v>69</v>
      </c>
      <c r="B41" s="43" t="s">
        <v>59</v>
      </c>
      <c r="C41" s="46" t="s">
        <v>125</v>
      </c>
      <c r="D41" s="36" t="s">
        <v>158</v>
      </c>
      <c r="E41" s="37" t="s">
        <v>5</v>
      </c>
      <c r="F41" s="38">
        <v>21.530999999999999</v>
      </c>
      <c r="G41" s="39" t="s">
        <v>161</v>
      </c>
      <c r="H41" s="40">
        <v>365</v>
      </c>
      <c r="I41" s="41">
        <v>39836.212439999996</v>
      </c>
      <c r="J41" s="53">
        <f t="shared" si="0"/>
        <v>1.8501793897171519</v>
      </c>
    </row>
    <row r="42" spans="1:12" ht="15" x14ac:dyDescent="0.25">
      <c r="A42" s="52">
        <v>70</v>
      </c>
      <c r="B42" s="43" t="s">
        <v>60</v>
      </c>
      <c r="C42" s="50" t="s">
        <v>126</v>
      </c>
      <c r="D42" s="36" t="s">
        <v>158</v>
      </c>
      <c r="E42" s="37" t="s">
        <v>5</v>
      </c>
      <c r="F42" s="38">
        <v>7.7480000000000002</v>
      </c>
      <c r="G42" s="39" t="s">
        <v>161</v>
      </c>
      <c r="H42" s="40">
        <v>365</v>
      </c>
      <c r="I42" s="41">
        <v>16470.719519999999</v>
      </c>
      <c r="J42" s="53">
        <f t="shared" si="0"/>
        <v>2.1258027258647387</v>
      </c>
    </row>
    <row r="43" spans="1:12" ht="15" x14ac:dyDescent="0.25">
      <c r="A43" s="52">
        <v>18</v>
      </c>
      <c r="B43" s="43" t="s">
        <v>61</v>
      </c>
      <c r="C43" s="46" t="s">
        <v>127</v>
      </c>
      <c r="D43" s="36" t="s">
        <v>155</v>
      </c>
      <c r="E43" s="37" t="s">
        <v>5</v>
      </c>
      <c r="F43" s="38">
        <v>34.012</v>
      </c>
      <c r="G43" s="39" t="s">
        <v>161</v>
      </c>
      <c r="H43" s="40">
        <v>365</v>
      </c>
      <c r="I43" s="41">
        <v>64234.502880000015</v>
      </c>
      <c r="J43" s="53">
        <f t="shared" si="0"/>
        <v>1.8885835258144188</v>
      </c>
    </row>
    <row r="44" spans="1:12" ht="15" x14ac:dyDescent="0.25">
      <c r="A44" s="52">
        <v>20</v>
      </c>
      <c r="B44" s="43" t="s">
        <v>62</v>
      </c>
      <c r="C44" s="48" t="s">
        <v>128</v>
      </c>
      <c r="D44" s="36" t="s">
        <v>155</v>
      </c>
      <c r="E44" s="37" t="s">
        <v>5</v>
      </c>
      <c r="F44" s="38">
        <v>33.774000000000001</v>
      </c>
      <c r="G44" s="39" t="s">
        <v>161</v>
      </c>
      <c r="H44" s="40">
        <v>365</v>
      </c>
      <c r="I44" s="41">
        <v>63831.035760000006</v>
      </c>
      <c r="J44" s="53">
        <f t="shared" si="0"/>
        <v>1.8899459868537931</v>
      </c>
    </row>
    <row r="45" spans="1:12" ht="15" x14ac:dyDescent="0.25">
      <c r="A45" s="61">
        <v>36</v>
      </c>
      <c r="B45" s="62" t="s">
        <v>63</v>
      </c>
      <c r="C45" s="65" t="s">
        <v>129</v>
      </c>
      <c r="D45" s="64" t="s">
        <v>154</v>
      </c>
      <c r="E45" s="67" t="s">
        <v>5</v>
      </c>
      <c r="F45" s="68">
        <v>20.85</v>
      </c>
      <c r="G45" s="69" t="s">
        <v>161</v>
      </c>
      <c r="H45" s="70">
        <v>365</v>
      </c>
      <c r="I45" s="71">
        <v>39521.754000000001</v>
      </c>
      <c r="J45" s="72">
        <f t="shared" si="0"/>
        <v>1.8955277697841726</v>
      </c>
      <c r="K45" s="73" t="s">
        <v>230</v>
      </c>
      <c r="L45" s="73"/>
    </row>
    <row r="46" spans="1:12" ht="15" x14ac:dyDescent="0.25">
      <c r="A46" s="52">
        <v>61</v>
      </c>
      <c r="B46" s="43" t="s">
        <v>64</v>
      </c>
      <c r="C46" s="50" t="s">
        <v>130</v>
      </c>
      <c r="D46" s="36" t="s">
        <v>156</v>
      </c>
      <c r="E46" s="37" t="s">
        <v>5</v>
      </c>
      <c r="F46" s="38">
        <v>8.8140000000000001</v>
      </c>
      <c r="G46" s="39" t="s">
        <v>161</v>
      </c>
      <c r="H46" s="40">
        <v>365</v>
      </c>
      <c r="I46" s="41">
        <v>17557.845359999999</v>
      </c>
      <c r="J46" s="53">
        <f t="shared" si="0"/>
        <v>1.9920405445881553</v>
      </c>
    </row>
    <row r="47" spans="1:12" ht="15" x14ac:dyDescent="0.25">
      <c r="A47" s="52">
        <v>17</v>
      </c>
      <c r="B47" s="43" t="s">
        <v>65</v>
      </c>
      <c r="C47" s="50" t="s">
        <v>131</v>
      </c>
      <c r="D47" s="36" t="s">
        <v>156</v>
      </c>
      <c r="E47" s="37" t="s">
        <v>5</v>
      </c>
      <c r="F47" s="38">
        <v>7.5309999999999997</v>
      </c>
      <c r="G47" s="39" t="s">
        <v>161</v>
      </c>
      <c r="H47" s="40">
        <v>365</v>
      </c>
      <c r="I47" s="41">
        <v>15382.852440000001</v>
      </c>
      <c r="J47" s="53">
        <f t="shared" si="0"/>
        <v>2.0426042278581864</v>
      </c>
    </row>
    <row r="48" spans="1:12" ht="15" x14ac:dyDescent="0.25">
      <c r="A48" s="52">
        <v>28</v>
      </c>
      <c r="B48" s="43" t="s">
        <v>66</v>
      </c>
      <c r="C48" s="50" t="s">
        <v>132</v>
      </c>
      <c r="D48" s="44" t="s">
        <v>155</v>
      </c>
      <c r="E48" s="37" t="s">
        <v>5</v>
      </c>
      <c r="F48" s="38">
        <v>31.373000000000001</v>
      </c>
      <c r="G48" s="39" t="s">
        <v>161</v>
      </c>
      <c r="H48" s="40">
        <v>365</v>
      </c>
      <c r="I48" s="41">
        <v>59760.764520000004</v>
      </c>
      <c r="J48" s="53">
        <f t="shared" si="0"/>
        <v>1.9048469868995634</v>
      </c>
    </row>
    <row r="49" spans="1:12" ht="15" x14ac:dyDescent="0.25">
      <c r="A49" s="52">
        <v>27</v>
      </c>
      <c r="B49" s="43" t="s">
        <v>67</v>
      </c>
      <c r="C49" s="50" t="s">
        <v>133</v>
      </c>
      <c r="D49" s="44" t="s">
        <v>155</v>
      </c>
      <c r="E49" s="37" t="s">
        <v>5</v>
      </c>
      <c r="F49" s="38">
        <v>30.491</v>
      </c>
      <c r="G49" s="39" t="s">
        <v>161</v>
      </c>
      <c r="H49" s="40">
        <v>365</v>
      </c>
      <c r="I49" s="41">
        <v>58265.562839999999</v>
      </c>
      <c r="J49" s="53">
        <f t="shared" si="0"/>
        <v>1.9109101977632745</v>
      </c>
    </row>
    <row r="50" spans="1:12" ht="15" x14ac:dyDescent="0.25">
      <c r="A50" s="52">
        <v>16</v>
      </c>
      <c r="B50" s="43" t="s">
        <v>68</v>
      </c>
      <c r="C50" s="50" t="s">
        <v>134</v>
      </c>
      <c r="D50" s="36" t="s">
        <v>154</v>
      </c>
      <c r="E50" s="37" t="s">
        <v>5</v>
      </c>
      <c r="F50" s="38">
        <v>27.917999999999999</v>
      </c>
      <c r="G50" s="39" t="s">
        <v>161</v>
      </c>
      <c r="H50" s="40">
        <v>365</v>
      </c>
      <c r="I50" s="41">
        <v>51503.710319999998</v>
      </c>
      <c r="J50" s="53">
        <f t="shared" si="0"/>
        <v>1.8448209155383624</v>
      </c>
    </row>
    <row r="51" spans="1:12" ht="15" x14ac:dyDescent="0.25">
      <c r="A51" s="52">
        <v>8</v>
      </c>
      <c r="B51" s="43" t="s">
        <v>69</v>
      </c>
      <c r="C51" s="50" t="s">
        <v>135</v>
      </c>
      <c r="D51" s="44" t="s">
        <v>154</v>
      </c>
      <c r="E51" s="37" t="s">
        <v>5</v>
      </c>
      <c r="F51" s="38">
        <v>26.513999999999999</v>
      </c>
      <c r="G51" s="39" t="s">
        <v>161</v>
      </c>
      <c r="H51" s="40">
        <v>365</v>
      </c>
      <c r="I51" s="41">
        <v>49123.593359999999</v>
      </c>
      <c r="J51" s="53">
        <f t="shared" si="0"/>
        <v>1.8527416972165649</v>
      </c>
    </row>
    <row r="52" spans="1:12" ht="15" x14ac:dyDescent="0.25">
      <c r="A52" s="52">
        <v>54</v>
      </c>
      <c r="B52" s="43" t="s">
        <v>70</v>
      </c>
      <c r="C52" s="50" t="s">
        <v>136</v>
      </c>
      <c r="D52" s="36" t="s">
        <v>155</v>
      </c>
      <c r="E52" s="37" t="s">
        <v>5</v>
      </c>
      <c r="F52" s="38">
        <v>28.657</v>
      </c>
      <c r="G52" s="39" t="s">
        <v>161</v>
      </c>
      <c r="H52" s="40">
        <v>365</v>
      </c>
      <c r="I52" s="41">
        <v>55156.492679999996</v>
      </c>
      <c r="J52" s="53">
        <f t="shared" si="0"/>
        <v>1.9247127291761175</v>
      </c>
    </row>
    <row r="53" spans="1:12" ht="15" x14ac:dyDescent="0.25">
      <c r="A53" s="52">
        <v>52</v>
      </c>
      <c r="B53" s="43" t="s">
        <v>71</v>
      </c>
      <c r="C53" s="50" t="s">
        <v>137</v>
      </c>
      <c r="D53" s="36" t="s">
        <v>155</v>
      </c>
      <c r="E53" s="37" t="s">
        <v>5</v>
      </c>
      <c r="F53" s="38">
        <v>12.406000000000001</v>
      </c>
      <c r="G53" s="39" t="s">
        <v>161</v>
      </c>
      <c r="H53" s="40">
        <v>365</v>
      </c>
      <c r="I53" s="41">
        <v>27607.147440000004</v>
      </c>
      <c r="J53" s="53">
        <f t="shared" si="0"/>
        <v>2.2253060970498151</v>
      </c>
    </row>
    <row r="54" spans="1:12" ht="15" x14ac:dyDescent="0.25">
      <c r="A54" s="61">
        <v>37</v>
      </c>
      <c r="B54" s="62" t="s">
        <v>72</v>
      </c>
      <c r="C54" s="65" t="s">
        <v>138</v>
      </c>
      <c r="D54" s="64" t="s">
        <v>154</v>
      </c>
      <c r="E54" s="67" t="s">
        <v>5</v>
      </c>
      <c r="F54" s="68">
        <v>31.314</v>
      </c>
      <c r="G54" s="69" t="s">
        <v>161</v>
      </c>
      <c r="H54" s="70">
        <v>365</v>
      </c>
      <c r="I54" s="71">
        <v>57260.745359999994</v>
      </c>
      <c r="J54" s="72">
        <f t="shared" si="0"/>
        <v>1.8285988810116878</v>
      </c>
      <c r="K54" s="73" t="s">
        <v>230</v>
      </c>
      <c r="L54" s="73"/>
    </row>
    <row r="55" spans="1:12" ht="15" x14ac:dyDescent="0.25">
      <c r="A55" s="52">
        <v>31</v>
      </c>
      <c r="B55" s="43" t="s">
        <v>73</v>
      </c>
      <c r="C55" s="50" t="s">
        <v>139</v>
      </c>
      <c r="D55" s="36" t="s">
        <v>154</v>
      </c>
      <c r="E55" s="37" t="s">
        <v>5</v>
      </c>
      <c r="F55" s="38">
        <v>28.459</v>
      </c>
      <c r="G55" s="39" t="s">
        <v>161</v>
      </c>
      <c r="H55" s="40">
        <v>365</v>
      </c>
      <c r="I55" s="41">
        <v>52420.835160000002</v>
      </c>
      <c r="J55" s="53">
        <f t="shared" si="0"/>
        <v>1.8419774117150989</v>
      </c>
    </row>
    <row r="56" spans="1:12" ht="15" x14ac:dyDescent="0.25">
      <c r="A56" s="52">
        <v>22</v>
      </c>
      <c r="B56" s="43" t="s">
        <v>74</v>
      </c>
      <c r="C56" s="50" t="s">
        <v>140</v>
      </c>
      <c r="D56" s="36" t="s">
        <v>155</v>
      </c>
      <c r="E56" s="37" t="s">
        <v>5</v>
      </c>
      <c r="F56" s="38">
        <v>40.838000000000001</v>
      </c>
      <c r="G56" s="39" t="s">
        <v>161</v>
      </c>
      <c r="H56" s="40">
        <v>365</v>
      </c>
      <c r="I56" s="41">
        <v>75806.211120000007</v>
      </c>
      <c r="J56" s="53">
        <f t="shared" si="0"/>
        <v>1.8562664949311916</v>
      </c>
    </row>
    <row r="57" spans="1:12" ht="15" x14ac:dyDescent="0.25">
      <c r="A57" s="52">
        <v>42</v>
      </c>
      <c r="B57" s="43" t="s">
        <v>75</v>
      </c>
      <c r="C57" s="50" t="s">
        <v>141</v>
      </c>
      <c r="D57" s="36" t="s">
        <v>154</v>
      </c>
      <c r="E57" s="37" t="s">
        <v>5</v>
      </c>
      <c r="F57" s="38">
        <v>34.548000000000002</v>
      </c>
      <c r="G57" s="39" t="s">
        <v>161</v>
      </c>
      <c r="H57" s="40">
        <v>365</v>
      </c>
      <c r="I57" s="41">
        <v>62743.151520000014</v>
      </c>
      <c r="J57" s="53">
        <f t="shared" si="0"/>
        <v>1.8161153039249744</v>
      </c>
    </row>
    <row r="58" spans="1:12" ht="15" x14ac:dyDescent="0.25">
      <c r="A58" s="61">
        <v>43</v>
      </c>
      <c r="B58" s="62" t="s">
        <v>76</v>
      </c>
      <c r="C58" s="65" t="s">
        <v>142</v>
      </c>
      <c r="D58" s="64" t="s">
        <v>155</v>
      </c>
      <c r="E58" s="67" t="s">
        <v>5</v>
      </c>
      <c r="F58" s="68">
        <v>26.646999999999998</v>
      </c>
      <c r="G58" s="69" t="s">
        <v>161</v>
      </c>
      <c r="H58" s="70">
        <v>365</v>
      </c>
      <c r="I58" s="71">
        <v>51749.060280000005</v>
      </c>
      <c r="J58" s="72">
        <f t="shared" si="0"/>
        <v>1.9420220017262735</v>
      </c>
      <c r="K58" s="73" t="s">
        <v>230</v>
      </c>
      <c r="L58" s="73"/>
    </row>
    <row r="59" spans="1:12" ht="15" x14ac:dyDescent="0.25">
      <c r="A59" s="61">
        <v>44</v>
      </c>
      <c r="B59" s="62" t="s">
        <v>77</v>
      </c>
      <c r="C59" s="65" t="s">
        <v>143</v>
      </c>
      <c r="D59" s="64" t="s">
        <v>154</v>
      </c>
      <c r="E59" s="67" t="s">
        <v>5</v>
      </c>
      <c r="F59" s="68">
        <v>39.155000000000001</v>
      </c>
      <c r="G59" s="69" t="s">
        <v>161</v>
      </c>
      <c r="H59" s="70">
        <v>365</v>
      </c>
      <c r="I59" s="71">
        <v>70553.122199999998</v>
      </c>
      <c r="J59" s="72">
        <f t="shared" si="0"/>
        <v>1.8018930455880475</v>
      </c>
      <c r="K59" s="73" t="s">
        <v>230</v>
      </c>
      <c r="L59" s="73"/>
    </row>
    <row r="60" spans="1:12" ht="15" x14ac:dyDescent="0.25">
      <c r="A60" s="61">
        <v>35</v>
      </c>
      <c r="B60" s="62" t="s">
        <v>78</v>
      </c>
      <c r="C60" s="65" t="s">
        <v>144</v>
      </c>
      <c r="D60" s="64" t="s">
        <v>155</v>
      </c>
      <c r="E60" s="67" t="s">
        <v>5</v>
      </c>
      <c r="F60" s="68">
        <v>73.311000000000007</v>
      </c>
      <c r="G60" s="69" t="s">
        <v>161</v>
      </c>
      <c r="H60" s="70">
        <v>365</v>
      </c>
      <c r="I60" s="71">
        <v>130855.73964000001</v>
      </c>
      <c r="J60" s="72">
        <f t="shared" si="0"/>
        <v>1.7849400450137087</v>
      </c>
      <c r="K60" s="73" t="s">
        <v>230</v>
      </c>
      <c r="L60" s="73"/>
    </row>
    <row r="61" spans="1:12" ht="15" x14ac:dyDescent="0.25">
      <c r="A61" s="52">
        <v>62</v>
      </c>
      <c r="B61" s="43" t="s">
        <v>79</v>
      </c>
      <c r="C61" s="50" t="s">
        <v>145</v>
      </c>
      <c r="D61" s="36" t="s">
        <v>156</v>
      </c>
      <c r="E61" s="37" t="s">
        <v>5</v>
      </c>
      <c r="F61" s="38">
        <v>18.492000000000001</v>
      </c>
      <c r="G61" s="39" t="s">
        <v>161</v>
      </c>
      <c r="H61" s="40">
        <v>365</v>
      </c>
      <c r="I61" s="41">
        <v>33964.378080000002</v>
      </c>
      <c r="J61" s="53">
        <f t="shared" si="0"/>
        <v>1.8367065801427644</v>
      </c>
    </row>
    <row r="62" spans="1:12" ht="15" x14ac:dyDescent="0.25">
      <c r="A62" s="52">
        <v>30</v>
      </c>
      <c r="B62" s="43" t="s">
        <v>80</v>
      </c>
      <c r="C62" s="50" t="s">
        <v>146</v>
      </c>
      <c r="D62" s="36" t="s">
        <v>154</v>
      </c>
      <c r="E62" s="37" t="s">
        <v>5</v>
      </c>
      <c r="F62" s="38">
        <v>21.821000000000002</v>
      </c>
      <c r="G62" s="39" t="s">
        <v>161</v>
      </c>
      <c r="H62" s="40">
        <v>365</v>
      </c>
      <c r="I62" s="41">
        <v>41167.832040000001</v>
      </c>
      <c r="J62" s="53">
        <f t="shared" si="0"/>
        <v>1.8866152806929104</v>
      </c>
    </row>
    <row r="63" spans="1:12" ht="15" x14ac:dyDescent="0.25">
      <c r="A63" s="52">
        <v>1</v>
      </c>
      <c r="B63" s="43" t="s">
        <v>81</v>
      </c>
      <c r="C63" s="51" t="s">
        <v>147</v>
      </c>
      <c r="D63" s="36" t="s">
        <v>154</v>
      </c>
      <c r="E63" s="37" t="s">
        <v>5</v>
      </c>
      <c r="F63" s="38">
        <v>38.072000000000003</v>
      </c>
      <c r="G63" s="39" t="s">
        <v>161</v>
      </c>
      <c r="H63" s="40">
        <v>365</v>
      </c>
      <c r="I63" s="41">
        <v>68717.177280000004</v>
      </c>
      <c r="J63" s="53">
        <f t="shared" si="0"/>
        <v>1.8049269090144988</v>
      </c>
    </row>
    <row r="64" spans="1:12" ht="15" x14ac:dyDescent="0.25">
      <c r="A64" s="52">
        <v>53</v>
      </c>
      <c r="B64" s="43" t="s">
        <v>82</v>
      </c>
      <c r="C64" s="50" t="s">
        <v>148</v>
      </c>
      <c r="D64" s="36" t="s">
        <v>155</v>
      </c>
      <c r="E64" s="37" t="s">
        <v>5</v>
      </c>
      <c r="F64" s="38">
        <v>22.465</v>
      </c>
      <c r="G64" s="39" t="s">
        <v>161</v>
      </c>
      <c r="H64" s="40">
        <v>365</v>
      </c>
      <c r="I64" s="41">
        <v>44659.566600000006</v>
      </c>
      <c r="J64" s="53">
        <f t="shared" si="0"/>
        <v>1.987962012018696</v>
      </c>
    </row>
    <row r="65" spans="1:12" ht="15" x14ac:dyDescent="0.25">
      <c r="A65" s="52">
        <v>71</v>
      </c>
      <c r="B65" s="43" t="s">
        <v>83</v>
      </c>
      <c r="C65" s="50" t="s">
        <v>149</v>
      </c>
      <c r="D65" s="36" t="s">
        <v>160</v>
      </c>
      <c r="E65" s="37" t="s">
        <v>5</v>
      </c>
      <c r="F65" s="38">
        <v>0.26300000000000001</v>
      </c>
      <c r="G65" s="39" t="s">
        <v>163</v>
      </c>
      <c r="H65" s="40">
        <v>92</v>
      </c>
      <c r="I65" s="41">
        <v>1309.6640200000002</v>
      </c>
      <c r="J65" s="53">
        <f t="shared" si="0"/>
        <v>4.9797111026615974</v>
      </c>
    </row>
    <row r="66" spans="1:12" ht="15" x14ac:dyDescent="0.25">
      <c r="A66" s="52">
        <v>11</v>
      </c>
      <c r="B66" s="43" t="s">
        <v>84</v>
      </c>
      <c r="C66" s="50" t="s">
        <v>150</v>
      </c>
      <c r="D66" s="36" t="s">
        <v>157</v>
      </c>
      <c r="E66" s="37" t="s">
        <v>5</v>
      </c>
      <c r="F66" s="38">
        <v>21.382999999999999</v>
      </c>
      <c r="G66" s="39" t="s">
        <v>161</v>
      </c>
      <c r="H66" s="40">
        <v>365</v>
      </c>
      <c r="I66" s="41">
        <v>41469.316919999997</v>
      </c>
      <c r="J66" s="53">
        <f t="shared" si="0"/>
        <v>1.9393591600804376</v>
      </c>
    </row>
    <row r="67" spans="1:12" ht="15" x14ac:dyDescent="0.25">
      <c r="A67" s="52">
        <v>21</v>
      </c>
      <c r="B67" s="43" t="s">
        <v>85</v>
      </c>
      <c r="C67" s="50" t="s">
        <v>151</v>
      </c>
      <c r="D67" s="36" t="s">
        <v>154</v>
      </c>
      <c r="E67" s="37" t="s">
        <v>5</v>
      </c>
      <c r="F67" s="38">
        <v>23.632999999999999</v>
      </c>
      <c r="G67" s="39" t="s">
        <v>161</v>
      </c>
      <c r="H67" s="40">
        <v>365</v>
      </c>
      <c r="I67" s="41">
        <v>44239.606920000006</v>
      </c>
      <c r="J67" s="53">
        <f t="shared" si="0"/>
        <v>1.8719420691406088</v>
      </c>
    </row>
    <row r="68" spans="1:12" ht="15" x14ac:dyDescent="0.25">
      <c r="A68" s="52">
        <v>15</v>
      </c>
      <c r="B68" s="43" t="s">
        <v>86</v>
      </c>
      <c r="C68" s="50" t="s">
        <v>152</v>
      </c>
      <c r="D68" s="36" t="s">
        <v>155</v>
      </c>
      <c r="E68" s="37" t="s">
        <v>5</v>
      </c>
      <c r="F68" s="38">
        <v>32.615000000000002</v>
      </c>
      <c r="G68" s="39" t="s">
        <v>161</v>
      </c>
      <c r="H68" s="40">
        <v>365</v>
      </c>
      <c r="I68" s="41">
        <v>61866.252600000007</v>
      </c>
      <c r="J68" s="53">
        <f t="shared" ref="J68:J69" si="1">SUM(I68/F68/1000)</f>
        <v>1.8968650191629619</v>
      </c>
    </row>
    <row r="69" spans="1:12" ht="15" x14ac:dyDescent="0.25">
      <c r="A69" s="52">
        <v>14</v>
      </c>
      <c r="B69" s="43" t="s">
        <v>87</v>
      </c>
      <c r="C69" s="50" t="s">
        <v>153</v>
      </c>
      <c r="D69" s="36" t="s">
        <v>157</v>
      </c>
      <c r="E69" s="37" t="s">
        <v>5</v>
      </c>
      <c r="F69" s="38">
        <v>28.5</v>
      </c>
      <c r="G69" s="39" t="s">
        <v>161</v>
      </c>
      <c r="H69" s="40">
        <v>365</v>
      </c>
      <c r="I69" s="41">
        <v>53534.34</v>
      </c>
      <c r="J69" s="53">
        <f t="shared" si="1"/>
        <v>1.878397894736842</v>
      </c>
    </row>
    <row r="70" spans="1:12" ht="13.5" thickBot="1" x14ac:dyDescent="0.25">
      <c r="A70" s="20"/>
      <c r="B70" s="21" t="s">
        <v>2</v>
      </c>
      <c r="C70" s="3"/>
      <c r="D70" s="3"/>
      <c r="E70" s="6"/>
      <c r="F70" s="7">
        <f>SUM(F4:F69)</f>
        <v>1973.974999999999</v>
      </c>
      <c r="G70" s="8"/>
      <c r="H70" s="9"/>
      <c r="I70" s="10">
        <f>SUM(I4:I69)</f>
        <v>3688061.1949000005</v>
      </c>
      <c r="J70" s="11">
        <f>SUM(J4:J69)</f>
        <v>128.77787193526925</v>
      </c>
    </row>
    <row r="71" spans="1:12" ht="13.5" thickBot="1" x14ac:dyDescent="0.25">
      <c r="A71" s="54"/>
      <c r="B71" s="55"/>
      <c r="C71" s="56"/>
      <c r="D71" s="56"/>
      <c r="E71" s="56"/>
      <c r="F71" s="57"/>
      <c r="G71" s="110" t="s">
        <v>14</v>
      </c>
      <c r="H71" s="111">
        <f>AVERAGE(H4:H69)</f>
        <v>360.86363636363637</v>
      </c>
      <c r="I71" s="112"/>
      <c r="J71" s="113"/>
    </row>
    <row r="72" spans="1:12" ht="13.5" thickBot="1" x14ac:dyDescent="0.25">
      <c r="A72" s="20"/>
      <c r="B72" s="58"/>
      <c r="C72" s="59"/>
      <c r="D72" s="59"/>
      <c r="E72" s="59"/>
      <c r="F72" s="60"/>
      <c r="G72" s="114" t="s">
        <v>3</v>
      </c>
      <c r="H72" s="115"/>
      <c r="I72" s="116">
        <f>SUM(I70/F70/1000)</f>
        <v>1.8683424029686304</v>
      </c>
      <c r="J72" s="117">
        <f>SUM(J70/66)</f>
        <v>1.9511798778071099</v>
      </c>
    </row>
    <row r="73" spans="1:12" x14ac:dyDescent="0.2">
      <c r="A73" s="75"/>
      <c r="B73" s="55"/>
      <c r="C73" s="56"/>
      <c r="D73" s="56"/>
      <c r="E73" s="56"/>
      <c r="F73" s="57"/>
      <c r="G73" s="76"/>
      <c r="H73" s="77"/>
      <c r="I73" s="78"/>
      <c r="J73" s="79"/>
    </row>
    <row r="74" spans="1:12" s="12" customFormat="1" ht="18" customHeight="1" x14ac:dyDescent="0.2">
      <c r="A74" s="234" t="s">
        <v>234</v>
      </c>
      <c r="B74" s="235"/>
      <c r="C74" s="235"/>
      <c r="D74" s="236"/>
    </row>
    <row r="75" spans="1:12" s="12" customFormat="1" ht="18" customHeight="1" thickBot="1" x14ac:dyDescent="0.25">
      <c r="A75" s="258" t="s">
        <v>11</v>
      </c>
      <c r="B75" s="259"/>
    </row>
    <row r="76" spans="1:12" s="12" customFormat="1" ht="18" customHeight="1" thickBot="1" x14ac:dyDescent="0.25">
      <c r="A76" s="276" t="s">
        <v>231</v>
      </c>
      <c r="B76" s="277"/>
      <c r="C76" s="277"/>
      <c r="D76" s="262" t="s">
        <v>232</v>
      </c>
      <c r="E76" s="263"/>
      <c r="F76" s="82">
        <f>SUM(F4+F13+F20+F25+F28+F45+F54+F58+F59+F60)</f>
        <v>364.37900000000002</v>
      </c>
      <c r="G76" s="262" t="s">
        <v>233</v>
      </c>
      <c r="H76" s="263"/>
      <c r="I76" s="83">
        <f>SUM(I4+I13+I20+I25+I28+I45+I54+I58+I59+I60)</f>
        <v>671469.85596000007</v>
      </c>
      <c r="J76" s="84">
        <f>AVERAGE(J4+J13+J20+J25+J28+J45+J54+J58+J59+J60)/10</f>
        <v>1.863130386801253</v>
      </c>
      <c r="K76" s="100" t="s">
        <v>235</v>
      </c>
      <c r="L76" s="100"/>
    </row>
    <row r="77" spans="1:12" s="12" customFormat="1" ht="18" customHeight="1" thickBot="1" x14ac:dyDescent="0.25">
      <c r="A77" s="239" t="s">
        <v>20</v>
      </c>
      <c r="B77" s="240"/>
    </row>
    <row r="78" spans="1:12" s="12" customFormat="1" ht="18" customHeight="1" thickBot="1" x14ac:dyDescent="0.25">
      <c r="A78" s="273" t="s">
        <v>231</v>
      </c>
      <c r="B78" s="274"/>
      <c r="C78" s="274"/>
      <c r="D78" s="243" t="s">
        <v>232</v>
      </c>
      <c r="E78" s="244"/>
      <c r="F78" s="85">
        <f>SUM('SPOTŘEBA ROK 2015'!F74)</f>
        <v>360.714</v>
      </c>
      <c r="G78" s="243" t="s">
        <v>233</v>
      </c>
      <c r="H78" s="244"/>
      <c r="I78" s="86">
        <f>SUM('SPOTŘEBA ROK 2015'!I74)</f>
        <v>711936.80009999999</v>
      </c>
      <c r="J78" s="87">
        <f>SUM('SPOTŘEBA ROK 2015'!J74)</f>
        <v>1.9954748249836736</v>
      </c>
      <c r="K78" s="101" t="s">
        <v>235</v>
      </c>
      <c r="L78" s="88"/>
    </row>
    <row r="79" spans="1:12" ht="18" customHeight="1" thickBot="1" x14ac:dyDescent="0.25">
      <c r="A79" s="245" t="s">
        <v>10</v>
      </c>
      <c r="B79" s="246"/>
      <c r="C79" s="12"/>
      <c r="D79" s="12"/>
      <c r="E79" s="12"/>
      <c r="F79" s="12"/>
      <c r="G79" s="12"/>
      <c r="H79" s="12"/>
      <c r="I79" s="12"/>
      <c r="J79" s="12"/>
      <c r="K79" s="102"/>
      <c r="L79" s="12"/>
    </row>
    <row r="80" spans="1:12" ht="18" customHeight="1" thickBot="1" x14ac:dyDescent="0.25">
      <c r="A80" s="267" t="s">
        <v>231</v>
      </c>
      <c r="B80" s="268"/>
      <c r="C80" s="268"/>
      <c r="D80" s="269" t="s">
        <v>232</v>
      </c>
      <c r="E80" s="270"/>
      <c r="F80" s="89">
        <f>SUM('SPOTŘEBA ROK 2014'!F74)</f>
        <v>320.83000000000004</v>
      </c>
      <c r="G80" s="269" t="s">
        <v>233</v>
      </c>
      <c r="H80" s="270"/>
      <c r="I80" s="90">
        <f>SUM('SPOTŘEBA ROK 2014'!I74)</f>
        <v>667231.87764000008</v>
      </c>
      <c r="J80" s="91">
        <f>SUM('SPOTŘEBA ROK 2014'!J74)</f>
        <v>1.939893995013334</v>
      </c>
      <c r="K80" s="103" t="s">
        <v>235</v>
      </c>
      <c r="L80" s="92"/>
    </row>
    <row r="81" spans="1:12" ht="18" customHeight="1" x14ac:dyDescent="0.2">
      <c r="K81" s="104"/>
    </row>
    <row r="82" spans="1:12" ht="18" customHeight="1" thickBot="1" x14ac:dyDescent="0.25">
      <c r="A82" s="231" t="s">
        <v>236</v>
      </c>
      <c r="B82" s="232"/>
      <c r="C82" s="233"/>
      <c r="D82" s="12"/>
      <c r="E82" s="12"/>
      <c r="F82" s="12"/>
      <c r="G82" s="12"/>
      <c r="H82" s="12"/>
      <c r="I82" s="12"/>
      <c r="J82" s="12"/>
      <c r="K82" s="102"/>
      <c r="L82" s="12"/>
    </row>
    <row r="83" spans="1:12" ht="18" customHeight="1" thickBot="1" x14ac:dyDescent="0.25">
      <c r="A83" s="271" t="s">
        <v>231</v>
      </c>
      <c r="B83" s="272"/>
      <c r="C83" s="272"/>
      <c r="D83" s="230" t="s">
        <v>238</v>
      </c>
      <c r="E83" s="230"/>
      <c r="F83" s="93">
        <f>AVERAGE(F76+F78+F80)/3</f>
        <v>348.64100000000008</v>
      </c>
      <c r="G83" s="230" t="s">
        <v>237</v>
      </c>
      <c r="H83" s="230"/>
      <c r="I83" s="94">
        <f>AVERAGE(I76+I78+I80)/3</f>
        <v>683546.17790000001</v>
      </c>
      <c r="J83" s="95">
        <f>AVERAGE(J76+J78+J80)/3</f>
        <v>1.9328330689327533</v>
      </c>
      <c r="K83" s="105" t="s">
        <v>235</v>
      </c>
      <c r="L83" s="96"/>
    </row>
    <row r="84" spans="1:12" ht="18" customHeight="1" x14ac:dyDescent="0.2"/>
    <row r="85" spans="1:12" ht="18" customHeight="1" x14ac:dyDescent="0.2"/>
    <row r="86" spans="1:12" ht="18" customHeight="1" x14ac:dyDescent="0.2"/>
  </sheetData>
  <mergeCells count="20">
    <mergeCell ref="A2:D2"/>
    <mergeCell ref="E2:I2"/>
    <mergeCell ref="A1:H1"/>
    <mergeCell ref="A74:D74"/>
    <mergeCell ref="A76:C76"/>
    <mergeCell ref="D76:E76"/>
    <mergeCell ref="G76:H76"/>
    <mergeCell ref="A75:B75"/>
    <mergeCell ref="A77:B77"/>
    <mergeCell ref="A78:C78"/>
    <mergeCell ref="D78:E78"/>
    <mergeCell ref="G78:H78"/>
    <mergeCell ref="A79:B79"/>
    <mergeCell ref="A80:C80"/>
    <mergeCell ref="D80:E80"/>
    <mergeCell ref="G80:H80"/>
    <mergeCell ref="A83:C83"/>
    <mergeCell ref="D83:E83"/>
    <mergeCell ref="G83:H83"/>
    <mergeCell ref="A82:C82"/>
  </mergeCells>
  <phoneticPr fontId="25" type="noConversion"/>
  <printOptions horizontalCentered="1"/>
  <pageMargins left="0.43307086614173229" right="0.15748031496062992" top="0.98425196850393704" bottom="0.98425196850393704" header="0.51181102362204722" footer="0.51181102362204722"/>
  <pageSetup paperSize="8" orientation="landscape" r:id="rId1"/>
  <headerFooter alignWithMargins="0">
    <oddHeader>&amp;LEFEKT 2018 SPOTŘEBY EL.ENERGIE VYBRANÝCH RVO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74"/>
  <sheetViews>
    <sheetView topLeftCell="A37" workbookViewId="0">
      <selection activeCell="C6" sqref="C6"/>
    </sheetView>
  </sheetViews>
  <sheetFormatPr defaultRowHeight="12.75" x14ac:dyDescent="0.2"/>
  <cols>
    <col min="1" max="1" width="8.140625" style="5" customWidth="1"/>
    <col min="2" max="2" width="47.7109375" customWidth="1"/>
    <col min="3" max="3" width="21.5703125" customWidth="1"/>
    <col min="4" max="4" width="15.7109375" customWidth="1"/>
    <col min="5" max="5" width="9.85546875" customWidth="1"/>
    <col min="6" max="6" width="14" customWidth="1"/>
    <col min="7" max="7" width="21.85546875" customWidth="1"/>
    <col min="9" max="9" width="14.140625" customWidth="1"/>
    <col min="10" max="10" width="10.140625" customWidth="1"/>
  </cols>
  <sheetData>
    <row r="1" spans="1:12" ht="21" thickBot="1" x14ac:dyDescent="0.35">
      <c r="A1" s="285" t="s">
        <v>19</v>
      </c>
      <c r="B1" s="286"/>
      <c r="C1" s="286"/>
      <c r="D1" s="286"/>
      <c r="E1" s="286"/>
      <c r="F1" s="286"/>
      <c r="G1" s="286"/>
      <c r="H1" s="287"/>
    </row>
    <row r="2" spans="1:12" s="12" customFormat="1" ht="19.5" customHeight="1" thickBot="1" x14ac:dyDescent="0.25">
      <c r="A2" s="278" t="s">
        <v>12</v>
      </c>
      <c r="B2" s="279"/>
      <c r="C2" s="279"/>
      <c r="D2" s="280"/>
      <c r="E2" s="281" t="s">
        <v>20</v>
      </c>
      <c r="F2" s="282"/>
      <c r="G2" s="282"/>
      <c r="H2" s="283"/>
      <c r="I2" s="284"/>
    </row>
    <row r="3" spans="1:12" ht="31.5" customHeight="1" thickBot="1" x14ac:dyDescent="0.25">
      <c r="A3" s="118" t="s">
        <v>7</v>
      </c>
      <c r="B3" s="119" t="s">
        <v>13</v>
      </c>
      <c r="C3" s="120" t="s">
        <v>239</v>
      </c>
      <c r="D3" s="120" t="s">
        <v>15</v>
      </c>
      <c r="E3" s="120" t="s">
        <v>9</v>
      </c>
      <c r="F3" s="120" t="s">
        <v>0</v>
      </c>
      <c r="G3" s="120" t="s">
        <v>16</v>
      </c>
      <c r="H3" s="120" t="s">
        <v>4</v>
      </c>
      <c r="I3" s="121" t="s">
        <v>1</v>
      </c>
      <c r="J3" s="122" t="s">
        <v>6</v>
      </c>
    </row>
    <row r="4" spans="1:12" ht="15" x14ac:dyDescent="0.25">
      <c r="A4" s="136">
        <v>34</v>
      </c>
      <c r="B4" s="137" t="s">
        <v>22</v>
      </c>
      <c r="C4" s="138" t="s">
        <v>88</v>
      </c>
      <c r="D4" s="139" t="s">
        <v>154</v>
      </c>
      <c r="E4" s="140" t="s">
        <v>5</v>
      </c>
      <c r="F4" s="141">
        <v>24.367999999999999</v>
      </c>
      <c r="G4" s="142" t="s">
        <v>162</v>
      </c>
      <c r="H4" s="143">
        <v>365</v>
      </c>
      <c r="I4" s="144">
        <v>48639.071199999998</v>
      </c>
      <c r="J4" s="145">
        <f t="shared" ref="J4:J34" si="0">SUM(I4/F4/1000)</f>
        <v>1.9960222915298753</v>
      </c>
      <c r="K4" s="80" t="s">
        <v>230</v>
      </c>
      <c r="L4" s="99"/>
    </row>
    <row r="5" spans="1:12" ht="15" x14ac:dyDescent="0.25">
      <c r="A5" s="52">
        <v>23</v>
      </c>
      <c r="B5" s="34" t="s">
        <v>23</v>
      </c>
      <c r="C5" s="35" t="s">
        <v>90</v>
      </c>
      <c r="D5" s="36" t="s">
        <v>154</v>
      </c>
      <c r="E5" s="131" t="s">
        <v>5</v>
      </c>
      <c r="F5" s="132">
        <v>36.832999999999998</v>
      </c>
      <c r="G5" s="39" t="s">
        <v>162</v>
      </c>
      <c r="H5" s="40">
        <v>365</v>
      </c>
      <c r="I5" s="133">
        <v>71383.333450000006</v>
      </c>
      <c r="J5" s="53">
        <f t="shared" si="0"/>
        <v>1.9380265916433634</v>
      </c>
    </row>
    <row r="6" spans="1:12" ht="15" x14ac:dyDescent="0.25">
      <c r="A6" s="52">
        <v>24</v>
      </c>
      <c r="B6" s="34" t="s">
        <v>24</v>
      </c>
      <c r="C6" s="35" t="s">
        <v>89</v>
      </c>
      <c r="D6" s="36" t="s">
        <v>155</v>
      </c>
      <c r="E6" s="131" t="s">
        <v>5</v>
      </c>
      <c r="F6" s="132">
        <v>11.347</v>
      </c>
      <c r="G6" s="39" t="s">
        <v>162</v>
      </c>
      <c r="H6" s="40">
        <v>365</v>
      </c>
      <c r="I6" s="133">
        <v>27280.303549999997</v>
      </c>
      <c r="J6" s="53">
        <f t="shared" si="0"/>
        <v>2.4041864413501366</v>
      </c>
    </row>
    <row r="7" spans="1:12" ht="15" x14ac:dyDescent="0.25">
      <c r="A7" s="52">
        <v>29</v>
      </c>
      <c r="B7" s="34" t="s">
        <v>25</v>
      </c>
      <c r="C7" s="35" t="s">
        <v>91</v>
      </c>
      <c r="D7" s="36" t="s">
        <v>155</v>
      </c>
      <c r="E7" s="131" t="s">
        <v>5</v>
      </c>
      <c r="F7" s="132">
        <v>45.027999999999999</v>
      </c>
      <c r="G7" s="39" t="s">
        <v>162</v>
      </c>
      <c r="H7" s="40">
        <v>365</v>
      </c>
      <c r="I7" s="133">
        <v>88736.340200000006</v>
      </c>
      <c r="J7" s="53">
        <f t="shared" si="0"/>
        <v>1.9706924624677979</v>
      </c>
    </row>
    <row r="8" spans="1:12" ht="15" x14ac:dyDescent="0.25">
      <c r="A8" s="52">
        <v>60</v>
      </c>
      <c r="B8" s="34" t="s">
        <v>26</v>
      </c>
      <c r="C8" s="35" t="s">
        <v>92</v>
      </c>
      <c r="D8" s="36" t="s">
        <v>155</v>
      </c>
      <c r="E8" s="131" t="s">
        <v>5</v>
      </c>
      <c r="F8" s="132">
        <v>35.198999999999998</v>
      </c>
      <c r="G8" s="39" t="s">
        <v>162</v>
      </c>
      <c r="H8" s="40">
        <v>365</v>
      </c>
      <c r="I8" s="133">
        <v>70801.855349999998</v>
      </c>
      <c r="J8" s="53">
        <f t="shared" si="0"/>
        <v>2.0114734893036736</v>
      </c>
    </row>
    <row r="9" spans="1:12" ht="15" x14ac:dyDescent="0.25">
      <c r="A9" s="52">
        <v>56</v>
      </c>
      <c r="B9" s="34" t="s">
        <v>27</v>
      </c>
      <c r="C9" s="35" t="s">
        <v>93</v>
      </c>
      <c r="D9" s="36" t="s">
        <v>155</v>
      </c>
      <c r="E9" s="131" t="s">
        <v>5</v>
      </c>
      <c r="F9" s="132">
        <v>74.292000000000002</v>
      </c>
      <c r="G9" s="39" t="s">
        <v>162</v>
      </c>
      <c r="H9" s="40">
        <v>365</v>
      </c>
      <c r="I9" s="133">
        <v>142132.89780000001</v>
      </c>
      <c r="J9" s="53">
        <f t="shared" si="0"/>
        <v>1.9131655871426265</v>
      </c>
    </row>
    <row r="10" spans="1:12" ht="15" x14ac:dyDescent="0.25">
      <c r="A10" s="52">
        <v>13</v>
      </c>
      <c r="B10" s="34" t="s">
        <v>28</v>
      </c>
      <c r="C10" s="35" t="s">
        <v>94</v>
      </c>
      <c r="D10" s="36" t="s">
        <v>155</v>
      </c>
      <c r="E10" s="131" t="s">
        <v>5</v>
      </c>
      <c r="F10" s="132">
        <v>27.774999999999999</v>
      </c>
      <c r="G10" s="39" t="s">
        <v>162</v>
      </c>
      <c r="H10" s="40">
        <v>365</v>
      </c>
      <c r="I10" s="133">
        <v>57255.653749999998</v>
      </c>
      <c r="J10" s="53">
        <f t="shared" si="0"/>
        <v>2.0614096759675968</v>
      </c>
    </row>
    <row r="11" spans="1:12" ht="15" x14ac:dyDescent="0.25">
      <c r="A11" s="52">
        <v>7</v>
      </c>
      <c r="B11" s="34" t="s">
        <v>29</v>
      </c>
      <c r="C11" s="35" t="s">
        <v>95</v>
      </c>
      <c r="D11" s="36" t="s">
        <v>154</v>
      </c>
      <c r="E11" s="131" t="s">
        <v>5</v>
      </c>
      <c r="F11" s="132">
        <v>8.2460000000000004</v>
      </c>
      <c r="G11" s="39" t="s">
        <v>162</v>
      </c>
      <c r="H11" s="40">
        <v>365</v>
      </c>
      <c r="I11" s="133">
        <v>19222.063900000001</v>
      </c>
      <c r="J11" s="53">
        <f t="shared" si="0"/>
        <v>2.3310773587193792</v>
      </c>
    </row>
    <row r="12" spans="1:12" ht="15" x14ac:dyDescent="0.25">
      <c r="A12" s="52">
        <v>3</v>
      </c>
      <c r="B12" s="43" t="s">
        <v>30</v>
      </c>
      <c r="C12" s="35" t="s">
        <v>96</v>
      </c>
      <c r="D12" s="44" t="s">
        <v>155</v>
      </c>
      <c r="E12" s="131" t="s">
        <v>5</v>
      </c>
      <c r="F12" s="132">
        <v>39.607999999999997</v>
      </c>
      <c r="G12" s="39" t="s">
        <v>162</v>
      </c>
      <c r="H12" s="40">
        <v>365</v>
      </c>
      <c r="I12" s="133">
        <v>78846.737200000003</v>
      </c>
      <c r="J12" s="53">
        <f t="shared" si="0"/>
        <v>1.990677065239346</v>
      </c>
    </row>
    <row r="13" spans="1:12" ht="15" x14ac:dyDescent="0.25">
      <c r="A13" s="98">
        <v>6</v>
      </c>
      <c r="B13" s="123" t="s">
        <v>31</v>
      </c>
      <c r="C13" s="124" t="s">
        <v>97</v>
      </c>
      <c r="D13" s="125" t="s">
        <v>155</v>
      </c>
      <c r="E13" s="126" t="s">
        <v>5</v>
      </c>
      <c r="F13" s="127">
        <v>56.442999999999998</v>
      </c>
      <c r="G13" s="128" t="s">
        <v>162</v>
      </c>
      <c r="H13" s="129">
        <v>365</v>
      </c>
      <c r="I13" s="130">
        <v>109564.71995</v>
      </c>
      <c r="J13" s="146">
        <f t="shared" si="0"/>
        <v>1.9411569184841344</v>
      </c>
      <c r="K13" s="81" t="s">
        <v>230</v>
      </c>
      <c r="L13" s="81"/>
    </row>
    <row r="14" spans="1:12" ht="15" x14ac:dyDescent="0.25">
      <c r="A14" s="52">
        <v>5</v>
      </c>
      <c r="B14" s="43" t="s">
        <v>32</v>
      </c>
      <c r="C14" s="45" t="s">
        <v>98</v>
      </c>
      <c r="D14" s="44" t="s">
        <v>154</v>
      </c>
      <c r="E14" s="131" t="s">
        <v>5</v>
      </c>
      <c r="F14" s="132">
        <v>31.989000000000001</v>
      </c>
      <c r="G14" s="39" t="s">
        <v>162</v>
      </c>
      <c r="H14" s="40">
        <v>365</v>
      </c>
      <c r="I14" s="133">
        <v>62544.72885</v>
      </c>
      <c r="J14" s="53">
        <f t="shared" si="0"/>
        <v>1.9551948748007129</v>
      </c>
    </row>
    <row r="15" spans="1:12" ht="15" x14ac:dyDescent="0.25">
      <c r="A15" s="52">
        <v>49</v>
      </c>
      <c r="B15" s="34" t="s">
        <v>33</v>
      </c>
      <c r="C15" s="35" t="s">
        <v>99</v>
      </c>
      <c r="D15" s="36" t="s">
        <v>156</v>
      </c>
      <c r="E15" s="131" t="s">
        <v>5</v>
      </c>
      <c r="F15" s="132">
        <v>35.616999999999997</v>
      </c>
      <c r="G15" s="39" t="s">
        <v>162</v>
      </c>
      <c r="H15" s="40">
        <v>365</v>
      </c>
      <c r="I15" s="133">
        <v>67604.559049999996</v>
      </c>
      <c r="J15" s="53">
        <f t="shared" si="0"/>
        <v>1.8980980725496253</v>
      </c>
    </row>
    <row r="16" spans="1:12" ht="15" x14ac:dyDescent="0.25">
      <c r="A16" s="52">
        <v>48</v>
      </c>
      <c r="B16" s="34" t="s">
        <v>34</v>
      </c>
      <c r="C16" s="35" t="s">
        <v>100</v>
      </c>
      <c r="D16" s="36" t="s">
        <v>155</v>
      </c>
      <c r="E16" s="131" t="s">
        <v>5</v>
      </c>
      <c r="F16" s="132">
        <v>31.783000000000001</v>
      </c>
      <c r="G16" s="39" t="s">
        <v>162</v>
      </c>
      <c r="H16" s="40">
        <v>365</v>
      </c>
      <c r="I16" s="133">
        <v>64568.850950000007</v>
      </c>
      <c r="J16" s="53">
        <f t="shared" si="0"/>
        <v>2.0315530613850172</v>
      </c>
    </row>
    <row r="17" spans="1:12" ht="15" x14ac:dyDescent="0.25">
      <c r="A17" s="52">
        <v>40</v>
      </c>
      <c r="B17" s="34" t="s">
        <v>35</v>
      </c>
      <c r="C17" s="35" t="s">
        <v>101</v>
      </c>
      <c r="D17" s="36" t="s">
        <v>157</v>
      </c>
      <c r="E17" s="131" t="s">
        <v>5</v>
      </c>
      <c r="F17" s="132">
        <v>44.295000000000002</v>
      </c>
      <c r="G17" s="39" t="s">
        <v>162</v>
      </c>
      <c r="H17" s="40">
        <v>365</v>
      </c>
      <c r="I17" s="133">
        <v>86042.871749999991</v>
      </c>
      <c r="J17" s="53">
        <f t="shared" si="0"/>
        <v>1.9424962580426681</v>
      </c>
    </row>
    <row r="18" spans="1:12" ht="15" x14ac:dyDescent="0.25">
      <c r="A18" s="52">
        <v>19</v>
      </c>
      <c r="B18" s="34" t="s">
        <v>36</v>
      </c>
      <c r="C18" s="35" t="s">
        <v>102</v>
      </c>
      <c r="D18" s="36" t="s">
        <v>155</v>
      </c>
      <c r="E18" s="131" t="s">
        <v>5</v>
      </c>
      <c r="F18" s="132">
        <v>34.072000000000003</v>
      </c>
      <c r="G18" s="39" t="s">
        <v>162</v>
      </c>
      <c r="H18" s="40">
        <v>365</v>
      </c>
      <c r="I18" s="133">
        <v>68745.474800000011</v>
      </c>
      <c r="J18" s="53">
        <f t="shared" si="0"/>
        <v>2.0176530523597087</v>
      </c>
    </row>
    <row r="19" spans="1:12" ht="15" x14ac:dyDescent="0.25">
      <c r="A19" s="52">
        <v>46</v>
      </c>
      <c r="B19" s="34" t="s">
        <v>37</v>
      </c>
      <c r="C19" s="35" t="s">
        <v>103</v>
      </c>
      <c r="D19" s="36" t="s">
        <v>154</v>
      </c>
      <c r="E19" s="131" t="s">
        <v>5</v>
      </c>
      <c r="F19" s="132">
        <v>18.484000000000002</v>
      </c>
      <c r="G19" s="39" t="s">
        <v>162</v>
      </c>
      <c r="H19" s="40">
        <v>365</v>
      </c>
      <c r="I19" s="133">
        <v>37902.830600000001</v>
      </c>
      <c r="J19" s="53">
        <f t="shared" si="0"/>
        <v>2.050575124431941</v>
      </c>
    </row>
    <row r="20" spans="1:12" ht="15" x14ac:dyDescent="0.25">
      <c r="A20" s="98">
        <v>45</v>
      </c>
      <c r="B20" s="123" t="s">
        <v>38</v>
      </c>
      <c r="C20" s="134" t="s">
        <v>104</v>
      </c>
      <c r="D20" s="125" t="s">
        <v>154</v>
      </c>
      <c r="E20" s="126" t="s">
        <v>5</v>
      </c>
      <c r="F20" s="127">
        <v>20.657</v>
      </c>
      <c r="G20" s="128" t="s">
        <v>162</v>
      </c>
      <c r="H20" s="129">
        <v>365</v>
      </c>
      <c r="I20" s="130">
        <v>44267.795050000001</v>
      </c>
      <c r="J20" s="146">
        <f t="shared" si="0"/>
        <v>2.1429924505010409</v>
      </c>
      <c r="K20" s="81" t="s">
        <v>230</v>
      </c>
      <c r="L20" s="81"/>
    </row>
    <row r="21" spans="1:12" ht="15" x14ac:dyDescent="0.25">
      <c r="A21" s="52">
        <v>71</v>
      </c>
      <c r="B21" s="34" t="s">
        <v>39</v>
      </c>
      <c r="C21" s="46" t="s">
        <v>105</v>
      </c>
      <c r="D21" s="36" t="s">
        <v>156</v>
      </c>
      <c r="E21" s="131" t="s">
        <v>5</v>
      </c>
      <c r="F21" s="132">
        <v>7.2519999999999998</v>
      </c>
      <c r="G21" s="39" t="s">
        <v>162</v>
      </c>
      <c r="H21" s="40">
        <v>365</v>
      </c>
      <c r="I21" s="133">
        <v>15848.361799999999</v>
      </c>
      <c r="J21" s="53">
        <f t="shared" si="0"/>
        <v>2.1853780750137894</v>
      </c>
    </row>
    <row r="22" spans="1:12" ht="15" x14ac:dyDescent="0.25">
      <c r="A22" s="52">
        <v>38</v>
      </c>
      <c r="B22" s="47" t="s">
        <v>40</v>
      </c>
      <c r="C22" s="46" t="s">
        <v>106</v>
      </c>
      <c r="D22" s="36" t="s">
        <v>155</v>
      </c>
      <c r="E22" s="131" t="s">
        <v>5</v>
      </c>
      <c r="F22" s="132">
        <v>28.358000000000001</v>
      </c>
      <c r="G22" s="39" t="s">
        <v>162</v>
      </c>
      <c r="H22" s="40">
        <v>365</v>
      </c>
      <c r="I22" s="133">
        <v>58319.424700000003</v>
      </c>
      <c r="J22" s="53">
        <f t="shared" si="0"/>
        <v>2.0565422349954159</v>
      </c>
    </row>
    <row r="23" spans="1:12" ht="15" x14ac:dyDescent="0.25">
      <c r="A23" s="52">
        <v>39</v>
      </c>
      <c r="B23" s="34" t="s">
        <v>41</v>
      </c>
      <c r="C23" s="46" t="s">
        <v>107</v>
      </c>
      <c r="D23" s="36" t="s">
        <v>157</v>
      </c>
      <c r="E23" s="131" t="s">
        <v>5</v>
      </c>
      <c r="F23" s="132">
        <v>27.151</v>
      </c>
      <c r="G23" s="39" t="s">
        <v>162</v>
      </c>
      <c r="H23" s="40">
        <v>365</v>
      </c>
      <c r="I23" s="133">
        <v>54761.07215</v>
      </c>
      <c r="J23" s="53">
        <f t="shared" si="0"/>
        <v>2.0169081120400723</v>
      </c>
    </row>
    <row r="24" spans="1:12" ht="15" x14ac:dyDescent="0.25">
      <c r="A24" s="52">
        <v>9</v>
      </c>
      <c r="B24" s="34" t="s">
        <v>42</v>
      </c>
      <c r="C24" s="46" t="s">
        <v>108</v>
      </c>
      <c r="D24" s="36" t="s">
        <v>155</v>
      </c>
      <c r="E24" s="131" t="s">
        <v>5</v>
      </c>
      <c r="F24" s="132">
        <v>22.946000000000002</v>
      </c>
      <c r="G24" s="39" t="s">
        <v>162</v>
      </c>
      <c r="H24" s="40">
        <v>365</v>
      </c>
      <c r="I24" s="133">
        <v>48444.418900000004</v>
      </c>
      <c r="J24" s="53">
        <f t="shared" si="0"/>
        <v>2.1112358973241525</v>
      </c>
    </row>
    <row r="25" spans="1:12" ht="15" x14ac:dyDescent="0.25">
      <c r="A25" s="98">
        <v>10</v>
      </c>
      <c r="B25" s="123" t="s">
        <v>43</v>
      </c>
      <c r="C25" s="134" t="s">
        <v>109</v>
      </c>
      <c r="D25" s="125" t="s">
        <v>154</v>
      </c>
      <c r="E25" s="126" t="s">
        <v>5</v>
      </c>
      <c r="F25" s="127">
        <v>23.756</v>
      </c>
      <c r="G25" s="128" t="s">
        <v>162</v>
      </c>
      <c r="H25" s="129">
        <v>365</v>
      </c>
      <c r="I25" s="130">
        <v>47522.385399999999</v>
      </c>
      <c r="J25" s="146">
        <f t="shared" si="0"/>
        <v>2.0004371695571646</v>
      </c>
      <c r="K25" s="81" t="s">
        <v>230</v>
      </c>
      <c r="L25" s="81"/>
    </row>
    <row r="26" spans="1:12" ht="15" x14ac:dyDescent="0.25">
      <c r="A26" s="52">
        <v>25</v>
      </c>
      <c r="B26" s="34" t="s">
        <v>44</v>
      </c>
      <c r="C26" s="46" t="s">
        <v>110</v>
      </c>
      <c r="D26" s="36" t="s">
        <v>154</v>
      </c>
      <c r="E26" s="131" t="s">
        <v>5</v>
      </c>
      <c r="F26" s="132">
        <v>20.858000000000001</v>
      </c>
      <c r="G26" s="39" t="s">
        <v>162</v>
      </c>
      <c r="H26" s="40">
        <v>365</v>
      </c>
      <c r="I26" s="133">
        <v>42234.549700000003</v>
      </c>
      <c r="J26" s="53">
        <f t="shared" si="0"/>
        <v>2.0248609502349222</v>
      </c>
    </row>
    <row r="27" spans="1:12" ht="15" x14ac:dyDescent="0.25">
      <c r="A27" s="52">
        <v>12</v>
      </c>
      <c r="B27" s="43" t="s">
        <v>45</v>
      </c>
      <c r="C27" s="46" t="s">
        <v>111</v>
      </c>
      <c r="D27" s="44" t="s">
        <v>155</v>
      </c>
      <c r="E27" s="131" t="s">
        <v>5</v>
      </c>
      <c r="F27" s="132">
        <v>47.302</v>
      </c>
      <c r="G27" s="39" t="s">
        <v>162</v>
      </c>
      <c r="H27" s="40">
        <v>365</v>
      </c>
      <c r="I27" s="133">
        <v>92885.594299999997</v>
      </c>
      <c r="J27" s="53">
        <f t="shared" si="0"/>
        <v>1.9636716058517609</v>
      </c>
    </row>
    <row r="28" spans="1:12" ht="15" x14ac:dyDescent="0.25">
      <c r="A28" s="98">
        <v>2</v>
      </c>
      <c r="B28" s="123" t="s">
        <v>46</v>
      </c>
      <c r="C28" s="135" t="s">
        <v>112</v>
      </c>
      <c r="D28" s="125" t="s">
        <v>155</v>
      </c>
      <c r="E28" s="126" t="s">
        <v>5</v>
      </c>
      <c r="F28" s="127">
        <v>49.744999999999997</v>
      </c>
      <c r="G28" s="128" t="s">
        <v>162</v>
      </c>
      <c r="H28" s="129">
        <v>365</v>
      </c>
      <c r="I28" s="130">
        <v>97343.21424999999</v>
      </c>
      <c r="J28" s="146">
        <f t="shared" si="0"/>
        <v>1.9568441903708915</v>
      </c>
      <c r="K28" s="81" t="s">
        <v>230</v>
      </c>
      <c r="L28" s="81"/>
    </row>
    <row r="29" spans="1:12" ht="15" x14ac:dyDescent="0.25">
      <c r="A29" s="52">
        <v>26</v>
      </c>
      <c r="B29" s="34" t="s">
        <v>47</v>
      </c>
      <c r="C29" s="48" t="s">
        <v>113</v>
      </c>
      <c r="D29" s="36" t="s">
        <v>155</v>
      </c>
      <c r="E29" s="131" t="s">
        <v>5</v>
      </c>
      <c r="F29" s="132">
        <v>26.792999999999999</v>
      </c>
      <c r="G29" s="39" t="s">
        <v>162</v>
      </c>
      <c r="H29" s="40">
        <v>365</v>
      </c>
      <c r="I29" s="133">
        <v>55463.847450000001</v>
      </c>
      <c r="J29" s="53">
        <f t="shared" si="0"/>
        <v>2.0700872410704285</v>
      </c>
    </row>
    <row r="30" spans="1:12" ht="15" x14ac:dyDescent="0.25">
      <c r="A30" s="52">
        <v>33</v>
      </c>
      <c r="B30" s="34" t="s">
        <v>48</v>
      </c>
      <c r="C30" s="46" t="s">
        <v>114</v>
      </c>
      <c r="D30" s="36" t="s">
        <v>157</v>
      </c>
      <c r="E30" s="131" t="s">
        <v>5</v>
      </c>
      <c r="F30" s="132">
        <v>39.982999999999997</v>
      </c>
      <c r="G30" s="39" t="s">
        <v>162</v>
      </c>
      <c r="H30" s="40">
        <v>365</v>
      </c>
      <c r="I30" s="133">
        <v>78174.980949999997</v>
      </c>
      <c r="J30" s="53">
        <f t="shared" si="0"/>
        <v>1.9552054860815846</v>
      </c>
    </row>
    <row r="31" spans="1:12" ht="15" x14ac:dyDescent="0.25">
      <c r="A31" s="52">
        <v>66</v>
      </c>
      <c r="B31" s="34" t="s">
        <v>49</v>
      </c>
      <c r="C31" s="46" t="s">
        <v>115</v>
      </c>
      <c r="D31" s="36" t="s">
        <v>158</v>
      </c>
      <c r="E31" s="131" t="s">
        <v>5</v>
      </c>
      <c r="F31" s="132">
        <v>25.48</v>
      </c>
      <c r="G31" s="39" t="s">
        <v>162</v>
      </c>
      <c r="H31" s="40">
        <v>365</v>
      </c>
      <c r="I31" s="133">
        <v>49828.082000000002</v>
      </c>
      <c r="J31" s="53">
        <f t="shared" si="0"/>
        <v>1.9555762166405024</v>
      </c>
    </row>
    <row r="32" spans="1:12" ht="15" x14ac:dyDescent="0.25">
      <c r="A32" s="52">
        <v>32</v>
      </c>
      <c r="B32" s="34" t="s">
        <v>50</v>
      </c>
      <c r="C32" s="46" t="s">
        <v>116</v>
      </c>
      <c r="D32" s="36" t="s">
        <v>155</v>
      </c>
      <c r="E32" s="131" t="s">
        <v>5</v>
      </c>
      <c r="F32" s="132">
        <v>27.295000000000002</v>
      </c>
      <c r="G32" s="39" t="s">
        <v>162</v>
      </c>
      <c r="H32" s="40">
        <v>365</v>
      </c>
      <c r="I32" s="133">
        <v>56379.821750000003</v>
      </c>
      <c r="J32" s="53">
        <f t="shared" si="0"/>
        <v>2.0655732460157537</v>
      </c>
    </row>
    <row r="33" spans="1:12" ht="15" x14ac:dyDescent="0.25">
      <c r="A33" s="52">
        <v>41</v>
      </c>
      <c r="B33" s="34" t="s">
        <v>51</v>
      </c>
      <c r="C33" s="46" t="s">
        <v>117</v>
      </c>
      <c r="D33" s="36" t="s">
        <v>154</v>
      </c>
      <c r="E33" s="131" t="s">
        <v>5</v>
      </c>
      <c r="F33" s="132">
        <v>17.588000000000001</v>
      </c>
      <c r="G33" s="39" t="s">
        <v>162</v>
      </c>
      <c r="H33" s="40">
        <v>365</v>
      </c>
      <c r="I33" s="133">
        <v>36267.944199999998</v>
      </c>
      <c r="J33" s="53">
        <f t="shared" si="0"/>
        <v>2.0620846145098932</v>
      </c>
    </row>
    <row r="34" spans="1:12" ht="15" x14ac:dyDescent="0.25">
      <c r="A34" s="52">
        <v>4</v>
      </c>
      <c r="B34" s="49" t="s">
        <v>52</v>
      </c>
      <c r="C34" s="46" t="s">
        <v>118</v>
      </c>
      <c r="D34" s="44" t="s">
        <v>154</v>
      </c>
      <c r="E34" s="131" t="s">
        <v>5</v>
      </c>
      <c r="F34" s="132">
        <v>15.657999999999999</v>
      </c>
      <c r="G34" s="39" t="s">
        <v>162</v>
      </c>
      <c r="H34" s="40">
        <v>365</v>
      </c>
      <c r="I34" s="133">
        <v>32746.369699999999</v>
      </c>
      <c r="J34" s="53">
        <f t="shared" si="0"/>
        <v>2.0913507280623325</v>
      </c>
    </row>
    <row r="35" spans="1:12" ht="15" x14ac:dyDescent="0.25">
      <c r="A35" s="52">
        <v>55</v>
      </c>
      <c r="B35" s="34" t="s">
        <v>53</v>
      </c>
      <c r="C35" s="46" t="s">
        <v>119</v>
      </c>
      <c r="D35" s="36" t="s">
        <v>155</v>
      </c>
      <c r="E35" s="131" t="s">
        <v>5</v>
      </c>
      <c r="F35" s="132">
        <v>34.889000000000003</v>
      </c>
      <c r="G35" s="39" t="s">
        <v>162</v>
      </c>
      <c r="H35" s="40">
        <v>365</v>
      </c>
      <c r="I35" s="133">
        <v>70236.21385</v>
      </c>
      <c r="J35" s="53">
        <f t="shared" ref="J35:J66" si="1">SUM(I35/F35/1000)</f>
        <v>2.013133476167273</v>
      </c>
    </row>
    <row r="36" spans="1:12" ht="15" x14ac:dyDescent="0.25">
      <c r="A36" s="52">
        <v>51</v>
      </c>
      <c r="B36" s="34" t="s">
        <v>54</v>
      </c>
      <c r="C36" s="46" t="s">
        <v>120</v>
      </c>
      <c r="D36" s="36" t="s">
        <v>155</v>
      </c>
      <c r="E36" s="131" t="s">
        <v>5</v>
      </c>
      <c r="F36" s="132">
        <v>56.595999999999997</v>
      </c>
      <c r="G36" s="39" t="s">
        <v>162</v>
      </c>
      <c r="H36" s="40">
        <v>365</v>
      </c>
      <c r="I36" s="133">
        <v>109843.89139999999</v>
      </c>
      <c r="J36" s="53">
        <f t="shared" si="1"/>
        <v>1.9408419570287654</v>
      </c>
    </row>
    <row r="37" spans="1:12" ht="15" x14ac:dyDescent="0.25">
      <c r="A37" s="52">
        <v>58</v>
      </c>
      <c r="B37" s="34" t="s">
        <v>55</v>
      </c>
      <c r="C37" s="46" t="s">
        <v>121</v>
      </c>
      <c r="D37" s="36" t="s">
        <v>158</v>
      </c>
      <c r="E37" s="131" t="s">
        <v>5</v>
      </c>
      <c r="F37" s="132">
        <v>39.624000000000002</v>
      </c>
      <c r="G37" s="39" t="s">
        <v>162</v>
      </c>
      <c r="H37" s="40">
        <v>365</v>
      </c>
      <c r="I37" s="133">
        <v>75635.931600000011</v>
      </c>
      <c r="J37" s="53">
        <f t="shared" si="1"/>
        <v>1.9088413991520292</v>
      </c>
    </row>
    <row r="38" spans="1:12" ht="15" x14ac:dyDescent="0.25">
      <c r="A38" s="52">
        <v>57</v>
      </c>
      <c r="B38" s="34" t="s">
        <v>56</v>
      </c>
      <c r="C38" s="46" t="s">
        <v>122</v>
      </c>
      <c r="D38" s="36" t="s">
        <v>159</v>
      </c>
      <c r="E38" s="131" t="s">
        <v>5</v>
      </c>
      <c r="F38" s="132">
        <v>50.094000000000001</v>
      </c>
      <c r="G38" s="39" t="s">
        <v>162</v>
      </c>
      <c r="H38" s="40">
        <v>365</v>
      </c>
      <c r="I38" s="133">
        <v>99756.017099999997</v>
      </c>
      <c r="J38" s="53">
        <f t="shared" si="1"/>
        <v>1.9913765540783326</v>
      </c>
    </row>
    <row r="39" spans="1:12" ht="15" x14ac:dyDescent="0.25">
      <c r="A39" s="52">
        <v>47</v>
      </c>
      <c r="B39" s="34" t="s">
        <v>57</v>
      </c>
      <c r="C39" s="46" t="s">
        <v>123</v>
      </c>
      <c r="D39" s="36" t="s">
        <v>155</v>
      </c>
      <c r="E39" s="131" t="s">
        <v>5</v>
      </c>
      <c r="F39" s="132">
        <v>32.427</v>
      </c>
      <c r="G39" s="39" t="s">
        <v>162</v>
      </c>
      <c r="H39" s="40">
        <v>365</v>
      </c>
      <c r="I39" s="133">
        <v>65743.925549999985</v>
      </c>
      <c r="J39" s="53">
        <f t="shared" si="1"/>
        <v>2.0274439679896381</v>
      </c>
    </row>
    <row r="40" spans="1:12" ht="15" x14ac:dyDescent="0.25">
      <c r="A40" s="52">
        <v>50</v>
      </c>
      <c r="B40" s="34" t="s">
        <v>58</v>
      </c>
      <c r="C40" s="46" t="s">
        <v>124</v>
      </c>
      <c r="D40" s="36" t="s">
        <v>158</v>
      </c>
      <c r="E40" s="131" t="s">
        <v>5</v>
      </c>
      <c r="F40" s="132">
        <v>54.470999999999997</v>
      </c>
      <c r="G40" s="39" t="s">
        <v>162</v>
      </c>
      <c r="H40" s="40">
        <v>365</v>
      </c>
      <c r="I40" s="133">
        <v>102726.51014999999</v>
      </c>
      <c r="J40" s="53">
        <f t="shared" si="1"/>
        <v>1.8858935975106019</v>
      </c>
    </row>
    <row r="41" spans="1:12" ht="15" x14ac:dyDescent="0.25">
      <c r="A41" s="52">
        <v>69</v>
      </c>
      <c r="B41" s="34" t="s">
        <v>59</v>
      </c>
      <c r="C41" s="46" t="s">
        <v>125</v>
      </c>
      <c r="D41" s="36" t="s">
        <v>158</v>
      </c>
      <c r="E41" s="131" t="s">
        <v>5</v>
      </c>
      <c r="F41" s="132">
        <v>21.800999999999998</v>
      </c>
      <c r="G41" s="39" t="s">
        <v>162</v>
      </c>
      <c r="H41" s="40">
        <v>365</v>
      </c>
      <c r="I41" s="133">
        <v>43115.194649999998</v>
      </c>
      <c r="J41" s="53">
        <f t="shared" si="1"/>
        <v>1.9776705036466218</v>
      </c>
    </row>
    <row r="42" spans="1:12" ht="15" x14ac:dyDescent="0.25">
      <c r="A42" s="52">
        <v>70</v>
      </c>
      <c r="B42" s="34" t="s">
        <v>60</v>
      </c>
      <c r="C42" s="50" t="s">
        <v>126</v>
      </c>
      <c r="D42" s="36" t="s">
        <v>158</v>
      </c>
      <c r="E42" s="131" t="s">
        <v>5</v>
      </c>
      <c r="F42" s="132">
        <v>7.5330000000000004</v>
      </c>
      <c r="G42" s="39" t="s">
        <v>162</v>
      </c>
      <c r="H42" s="40">
        <v>365</v>
      </c>
      <c r="I42" s="133">
        <v>17081.088449999999</v>
      </c>
      <c r="J42" s="53">
        <f t="shared" si="1"/>
        <v>2.2675014536041416</v>
      </c>
    </row>
    <row r="43" spans="1:12" ht="15" x14ac:dyDescent="0.25">
      <c r="A43" s="52">
        <v>18</v>
      </c>
      <c r="B43" s="34" t="s">
        <v>61</v>
      </c>
      <c r="C43" s="46" t="s">
        <v>127</v>
      </c>
      <c r="D43" s="36" t="s">
        <v>155</v>
      </c>
      <c r="E43" s="131" t="s">
        <v>5</v>
      </c>
      <c r="F43" s="132">
        <v>33.695999999999998</v>
      </c>
      <c r="G43" s="39" t="s">
        <v>162</v>
      </c>
      <c r="H43" s="40">
        <v>365</v>
      </c>
      <c r="I43" s="133">
        <v>68059.406400000007</v>
      </c>
      <c r="J43" s="53">
        <f t="shared" si="1"/>
        <v>2.0198066951566953</v>
      </c>
    </row>
    <row r="44" spans="1:12" ht="15" x14ac:dyDescent="0.25">
      <c r="A44" s="52">
        <v>20</v>
      </c>
      <c r="B44" s="34" t="s">
        <v>62</v>
      </c>
      <c r="C44" s="48" t="s">
        <v>128</v>
      </c>
      <c r="D44" s="36" t="s">
        <v>155</v>
      </c>
      <c r="E44" s="131" t="s">
        <v>5</v>
      </c>
      <c r="F44" s="132">
        <v>32.322000000000003</v>
      </c>
      <c r="G44" s="39" t="s">
        <v>162</v>
      </c>
      <c r="H44" s="40">
        <v>365</v>
      </c>
      <c r="I44" s="133">
        <v>65552.337299999999</v>
      </c>
      <c r="J44" s="53">
        <f t="shared" si="1"/>
        <v>2.0281027566363465</v>
      </c>
    </row>
    <row r="45" spans="1:12" ht="15" x14ac:dyDescent="0.25">
      <c r="A45" s="98">
        <v>36</v>
      </c>
      <c r="B45" s="123" t="s">
        <v>63</v>
      </c>
      <c r="C45" s="134" t="s">
        <v>129</v>
      </c>
      <c r="D45" s="125" t="s">
        <v>154</v>
      </c>
      <c r="E45" s="126" t="s">
        <v>5</v>
      </c>
      <c r="F45" s="127">
        <v>19.913</v>
      </c>
      <c r="G45" s="128" t="s">
        <v>162</v>
      </c>
      <c r="H45" s="129">
        <v>365</v>
      </c>
      <c r="I45" s="130">
        <v>40510.255449999997</v>
      </c>
      <c r="J45" s="146">
        <f t="shared" si="1"/>
        <v>2.0343622482800177</v>
      </c>
      <c r="K45" s="81" t="s">
        <v>230</v>
      </c>
      <c r="L45" s="81"/>
    </row>
    <row r="46" spans="1:12" ht="15" x14ac:dyDescent="0.25">
      <c r="A46" s="52">
        <v>61</v>
      </c>
      <c r="B46" s="34" t="s">
        <v>64</v>
      </c>
      <c r="C46" s="50" t="s">
        <v>130</v>
      </c>
      <c r="D46" s="36" t="s">
        <v>156</v>
      </c>
      <c r="E46" s="131" t="s">
        <v>5</v>
      </c>
      <c r="F46" s="132">
        <v>8.4939999999999998</v>
      </c>
      <c r="G46" s="39" t="s">
        <v>162</v>
      </c>
      <c r="H46" s="40">
        <v>365</v>
      </c>
      <c r="I46" s="133">
        <v>18114.577099999999</v>
      </c>
      <c r="J46" s="53">
        <f t="shared" si="1"/>
        <v>2.1326321050153045</v>
      </c>
    </row>
    <row r="47" spans="1:12" ht="15" x14ac:dyDescent="0.25">
      <c r="A47" s="52">
        <v>17</v>
      </c>
      <c r="B47" s="34" t="s">
        <v>65</v>
      </c>
      <c r="C47" s="50" t="s">
        <v>131</v>
      </c>
      <c r="D47" s="36" t="s">
        <v>156</v>
      </c>
      <c r="E47" s="131" t="s">
        <v>5</v>
      </c>
      <c r="F47" s="132">
        <v>7.3479999999999999</v>
      </c>
      <c r="G47" s="39" t="s">
        <v>162</v>
      </c>
      <c r="H47" s="40">
        <v>365</v>
      </c>
      <c r="I47" s="133">
        <v>16023.528200000001</v>
      </c>
      <c r="J47" s="53">
        <f t="shared" si="1"/>
        <v>2.1806652422427875</v>
      </c>
    </row>
    <row r="48" spans="1:12" ht="15" x14ac:dyDescent="0.25">
      <c r="A48" s="52">
        <v>28</v>
      </c>
      <c r="B48" s="43" t="s">
        <v>66</v>
      </c>
      <c r="C48" s="50" t="s">
        <v>132</v>
      </c>
      <c r="D48" s="44" t="s">
        <v>155</v>
      </c>
      <c r="E48" s="131" t="s">
        <v>5</v>
      </c>
      <c r="F48" s="132">
        <v>31.972000000000001</v>
      </c>
      <c r="G48" s="39" t="s">
        <v>162</v>
      </c>
      <c r="H48" s="40">
        <v>365</v>
      </c>
      <c r="I48" s="133">
        <v>64913.709799999997</v>
      </c>
      <c r="J48" s="53">
        <f t="shared" si="1"/>
        <v>2.0303299699737267</v>
      </c>
    </row>
    <row r="49" spans="1:12" ht="15" x14ac:dyDescent="0.25">
      <c r="A49" s="52">
        <v>27</v>
      </c>
      <c r="B49" s="43" t="s">
        <v>67</v>
      </c>
      <c r="C49" s="50" t="s">
        <v>133</v>
      </c>
      <c r="D49" s="44" t="s">
        <v>155</v>
      </c>
      <c r="E49" s="131" t="s">
        <v>5</v>
      </c>
      <c r="F49" s="132">
        <v>30.423999999999999</v>
      </c>
      <c r="G49" s="39" t="s">
        <v>162</v>
      </c>
      <c r="H49" s="40">
        <v>365</v>
      </c>
      <c r="I49" s="133">
        <v>62089.151599999997</v>
      </c>
      <c r="J49" s="53">
        <f t="shared" si="1"/>
        <v>2.0407951485669207</v>
      </c>
    </row>
    <row r="50" spans="1:12" ht="15" x14ac:dyDescent="0.25">
      <c r="A50" s="52">
        <v>16</v>
      </c>
      <c r="B50" s="34" t="s">
        <v>68</v>
      </c>
      <c r="C50" s="50" t="s">
        <v>134</v>
      </c>
      <c r="D50" s="36" t="s">
        <v>154</v>
      </c>
      <c r="E50" s="131" t="s">
        <v>5</v>
      </c>
      <c r="F50" s="132">
        <v>26.97</v>
      </c>
      <c r="G50" s="39" t="s">
        <v>162</v>
      </c>
      <c r="H50" s="40">
        <v>365</v>
      </c>
      <c r="I50" s="133">
        <v>53386.810499999992</v>
      </c>
      <c r="J50" s="53">
        <f t="shared" si="1"/>
        <v>1.9794887096774192</v>
      </c>
    </row>
    <row r="51" spans="1:12" ht="15" x14ac:dyDescent="0.25">
      <c r="A51" s="52">
        <v>8</v>
      </c>
      <c r="B51" s="43" t="s">
        <v>69</v>
      </c>
      <c r="C51" s="50" t="s">
        <v>135</v>
      </c>
      <c r="D51" s="44" t="s">
        <v>154</v>
      </c>
      <c r="E51" s="131" t="s">
        <v>5</v>
      </c>
      <c r="F51" s="132">
        <v>27.143999999999998</v>
      </c>
      <c r="G51" s="39" t="s">
        <v>162</v>
      </c>
      <c r="H51" s="40">
        <v>365</v>
      </c>
      <c r="I51" s="133">
        <v>53704.299599999998</v>
      </c>
      <c r="J51" s="53">
        <f t="shared" si="1"/>
        <v>1.9784961538461538</v>
      </c>
    </row>
    <row r="52" spans="1:12" ht="15" x14ac:dyDescent="0.25">
      <c r="A52" s="52">
        <v>54</v>
      </c>
      <c r="B52" s="34" t="s">
        <v>70</v>
      </c>
      <c r="C52" s="50" t="s">
        <v>136</v>
      </c>
      <c r="D52" s="36" t="s">
        <v>155</v>
      </c>
      <c r="E52" s="131" t="s">
        <v>5</v>
      </c>
      <c r="F52" s="132">
        <v>28.655000000000001</v>
      </c>
      <c r="G52" s="39" t="s">
        <v>162</v>
      </c>
      <c r="H52" s="40">
        <v>365</v>
      </c>
      <c r="I52" s="133">
        <v>58861.345750000008</v>
      </c>
      <c r="J52" s="53">
        <f t="shared" si="1"/>
        <v>2.0541387454196478</v>
      </c>
    </row>
    <row r="53" spans="1:12" ht="15" x14ac:dyDescent="0.25">
      <c r="A53" s="52">
        <v>52</v>
      </c>
      <c r="B53" s="34" t="s">
        <v>71</v>
      </c>
      <c r="C53" s="50" t="s">
        <v>137</v>
      </c>
      <c r="D53" s="36" t="s">
        <v>155</v>
      </c>
      <c r="E53" s="131" t="s">
        <v>5</v>
      </c>
      <c r="F53" s="132">
        <v>14.305999999999999</v>
      </c>
      <c r="G53" s="39" t="s">
        <v>162</v>
      </c>
      <c r="H53" s="40">
        <v>365</v>
      </c>
      <c r="I53" s="133">
        <v>32679.442899999995</v>
      </c>
      <c r="J53" s="53">
        <f t="shared" si="1"/>
        <v>2.2843172724730878</v>
      </c>
    </row>
    <row r="54" spans="1:12" ht="15" x14ac:dyDescent="0.25">
      <c r="A54" s="98">
        <v>37</v>
      </c>
      <c r="B54" s="123" t="s">
        <v>72</v>
      </c>
      <c r="C54" s="134" t="s">
        <v>138</v>
      </c>
      <c r="D54" s="125" t="s">
        <v>154</v>
      </c>
      <c r="E54" s="126" t="s">
        <v>5</v>
      </c>
      <c r="F54" s="127">
        <v>31.155000000000001</v>
      </c>
      <c r="G54" s="128" t="s">
        <v>162</v>
      </c>
      <c r="H54" s="129">
        <v>365</v>
      </c>
      <c r="I54" s="130">
        <v>61022.970750000008</v>
      </c>
      <c r="J54" s="146">
        <f t="shared" si="1"/>
        <v>1.9586894800192587</v>
      </c>
      <c r="K54" s="81" t="s">
        <v>230</v>
      </c>
      <c r="L54" s="81"/>
    </row>
    <row r="55" spans="1:12" ht="15" x14ac:dyDescent="0.25">
      <c r="A55" s="52">
        <v>31</v>
      </c>
      <c r="B55" s="34" t="s">
        <v>73</v>
      </c>
      <c r="C55" s="50" t="s">
        <v>139</v>
      </c>
      <c r="D55" s="36" t="s">
        <v>154</v>
      </c>
      <c r="E55" s="131" t="s">
        <v>5</v>
      </c>
      <c r="F55" s="132">
        <v>28.88</v>
      </c>
      <c r="G55" s="39" t="s">
        <v>162</v>
      </c>
      <c r="H55" s="40">
        <v>365</v>
      </c>
      <c r="I55" s="133">
        <v>56871.892</v>
      </c>
      <c r="J55" s="53">
        <f t="shared" si="1"/>
        <v>1.9692483379501386</v>
      </c>
    </row>
    <row r="56" spans="1:12" ht="15" x14ac:dyDescent="0.25">
      <c r="A56" s="52">
        <v>22</v>
      </c>
      <c r="B56" s="34" t="s">
        <v>74</v>
      </c>
      <c r="C56" s="50" t="s">
        <v>140</v>
      </c>
      <c r="D56" s="36" t="s">
        <v>155</v>
      </c>
      <c r="E56" s="131" t="s">
        <v>5</v>
      </c>
      <c r="F56" s="132">
        <v>39.875999999999998</v>
      </c>
      <c r="G56" s="39" t="s">
        <v>162</v>
      </c>
      <c r="H56" s="40">
        <v>365</v>
      </c>
      <c r="I56" s="133">
        <v>79335.743399999992</v>
      </c>
      <c r="J56" s="53">
        <f t="shared" si="1"/>
        <v>1.9895612247968701</v>
      </c>
    </row>
    <row r="57" spans="1:12" ht="15" x14ac:dyDescent="0.25">
      <c r="A57" s="52">
        <v>42</v>
      </c>
      <c r="B57" s="34" t="s">
        <v>75</v>
      </c>
      <c r="C57" s="50" t="s">
        <v>141</v>
      </c>
      <c r="D57" s="36" t="s">
        <v>154</v>
      </c>
      <c r="E57" s="131" t="s">
        <v>5</v>
      </c>
      <c r="F57" s="132">
        <v>36.253999999999998</v>
      </c>
      <c r="G57" s="39" t="s">
        <v>162</v>
      </c>
      <c r="H57" s="40">
        <v>365</v>
      </c>
      <c r="I57" s="133">
        <v>70326.861099999995</v>
      </c>
      <c r="J57" s="53">
        <f t="shared" si="1"/>
        <v>1.9398372896783804</v>
      </c>
    </row>
    <row r="58" spans="1:12" ht="15" x14ac:dyDescent="0.25">
      <c r="A58" s="98">
        <v>43</v>
      </c>
      <c r="B58" s="123" t="s">
        <v>76</v>
      </c>
      <c r="C58" s="134" t="s">
        <v>142</v>
      </c>
      <c r="D58" s="125" t="s">
        <v>155</v>
      </c>
      <c r="E58" s="126" t="s">
        <v>5</v>
      </c>
      <c r="F58" s="127">
        <v>27.353999999999999</v>
      </c>
      <c r="G58" s="128" t="s">
        <v>162</v>
      </c>
      <c r="H58" s="129">
        <v>365</v>
      </c>
      <c r="I58" s="130">
        <v>56487.4761</v>
      </c>
      <c r="J58" s="146">
        <f t="shared" si="1"/>
        <v>2.0650535972801052</v>
      </c>
      <c r="K58" s="81" t="s">
        <v>230</v>
      </c>
      <c r="L58" s="81"/>
    </row>
    <row r="59" spans="1:12" ht="15" x14ac:dyDescent="0.25">
      <c r="A59" s="98">
        <v>44</v>
      </c>
      <c r="B59" s="123" t="s">
        <v>77</v>
      </c>
      <c r="C59" s="134" t="s">
        <v>143</v>
      </c>
      <c r="D59" s="125" t="s">
        <v>154</v>
      </c>
      <c r="E59" s="126" t="s">
        <v>5</v>
      </c>
      <c r="F59" s="127">
        <v>35.164000000000001</v>
      </c>
      <c r="G59" s="128" t="s">
        <v>162</v>
      </c>
      <c r="H59" s="129">
        <v>365</v>
      </c>
      <c r="I59" s="130">
        <v>68337.992599999998</v>
      </c>
      <c r="J59" s="146">
        <f t="shared" si="1"/>
        <v>1.9434078204982368</v>
      </c>
      <c r="K59" s="81" t="s">
        <v>230</v>
      </c>
      <c r="L59" s="81"/>
    </row>
    <row r="60" spans="1:12" ht="15" x14ac:dyDescent="0.25">
      <c r="A60" s="98">
        <v>35</v>
      </c>
      <c r="B60" s="123" t="s">
        <v>78</v>
      </c>
      <c r="C60" s="134" t="s">
        <v>144</v>
      </c>
      <c r="D60" s="125" t="s">
        <v>155</v>
      </c>
      <c r="E60" s="126" t="s">
        <v>5</v>
      </c>
      <c r="F60" s="127">
        <v>72.159000000000006</v>
      </c>
      <c r="G60" s="128" t="s">
        <v>162</v>
      </c>
      <c r="H60" s="129">
        <v>365</v>
      </c>
      <c r="I60" s="130">
        <v>138240.91935000001</v>
      </c>
      <c r="J60" s="146">
        <f t="shared" si="1"/>
        <v>1.9157820833160104</v>
      </c>
      <c r="K60" s="81" t="s">
        <v>230</v>
      </c>
      <c r="L60" s="81"/>
    </row>
    <row r="61" spans="1:12" ht="15" x14ac:dyDescent="0.25">
      <c r="A61" s="52">
        <v>62</v>
      </c>
      <c r="B61" s="34" t="s">
        <v>79</v>
      </c>
      <c r="C61" s="50" t="s">
        <v>145</v>
      </c>
      <c r="D61" s="36" t="s">
        <v>156</v>
      </c>
      <c r="E61" s="131" t="s">
        <v>5</v>
      </c>
      <c r="F61" s="132">
        <v>17.251999999999999</v>
      </c>
      <c r="G61" s="39" t="s">
        <v>162</v>
      </c>
      <c r="H61" s="40">
        <v>365</v>
      </c>
      <c r="I61" s="133">
        <v>34094.861799999999</v>
      </c>
      <c r="J61" s="53">
        <f t="shared" si="1"/>
        <v>1.9762845930906563</v>
      </c>
    </row>
    <row r="62" spans="1:12" ht="15" x14ac:dyDescent="0.25">
      <c r="A62" s="52">
        <v>30</v>
      </c>
      <c r="B62" s="34" t="s">
        <v>80</v>
      </c>
      <c r="C62" s="50" t="s">
        <v>146</v>
      </c>
      <c r="D62" s="36" t="s">
        <v>154</v>
      </c>
      <c r="E62" s="131" t="s">
        <v>5</v>
      </c>
      <c r="F62" s="132">
        <v>21.94</v>
      </c>
      <c r="G62" s="39" t="s">
        <v>162</v>
      </c>
      <c r="H62" s="40">
        <v>365</v>
      </c>
      <c r="I62" s="133">
        <v>44208.821000000004</v>
      </c>
      <c r="J62" s="53">
        <f t="shared" si="1"/>
        <v>2.0149872835004556</v>
      </c>
    </row>
    <row r="63" spans="1:12" ht="15" x14ac:dyDescent="0.25">
      <c r="A63" s="52">
        <v>1</v>
      </c>
      <c r="B63" s="34" t="s">
        <v>81</v>
      </c>
      <c r="C63" s="51" t="s">
        <v>147</v>
      </c>
      <c r="D63" s="36" t="s">
        <v>154</v>
      </c>
      <c r="E63" s="131" t="s">
        <v>5</v>
      </c>
      <c r="F63" s="132">
        <v>36.351999999999997</v>
      </c>
      <c r="G63" s="39" t="s">
        <v>162</v>
      </c>
      <c r="H63" s="40">
        <v>365</v>
      </c>
      <c r="I63" s="133">
        <v>70505.676799999987</v>
      </c>
      <c r="J63" s="53">
        <f t="shared" si="1"/>
        <v>1.9395267605633801</v>
      </c>
    </row>
    <row r="64" spans="1:12" ht="15" x14ac:dyDescent="0.25">
      <c r="A64" s="52">
        <v>53</v>
      </c>
      <c r="B64" s="34" t="s">
        <v>82</v>
      </c>
      <c r="C64" s="50" t="s">
        <v>148</v>
      </c>
      <c r="D64" s="36" t="s">
        <v>155</v>
      </c>
      <c r="E64" s="131" t="s">
        <v>5</v>
      </c>
      <c r="F64" s="132">
        <v>11.695</v>
      </c>
      <c r="G64" s="39" t="s">
        <v>162</v>
      </c>
      <c r="H64" s="40">
        <v>365</v>
      </c>
      <c r="I64" s="133">
        <v>27915.281750000002</v>
      </c>
      <c r="J64" s="53">
        <f t="shared" si="1"/>
        <v>2.386941577597264</v>
      </c>
    </row>
    <row r="65" spans="1:12" ht="15" x14ac:dyDescent="0.25">
      <c r="A65" s="52">
        <v>11</v>
      </c>
      <c r="B65" s="34" t="s">
        <v>84</v>
      </c>
      <c r="C65" s="50" t="s">
        <v>150</v>
      </c>
      <c r="D65" s="36" t="s">
        <v>157</v>
      </c>
      <c r="E65" s="131" t="s">
        <v>5</v>
      </c>
      <c r="F65" s="132">
        <v>21.619</v>
      </c>
      <c r="G65" s="39" t="s">
        <v>162</v>
      </c>
      <c r="H65" s="40">
        <v>365</v>
      </c>
      <c r="I65" s="133">
        <v>44667.108349999995</v>
      </c>
      <c r="J65" s="53">
        <f t="shared" si="1"/>
        <v>2.0661042763310049</v>
      </c>
    </row>
    <row r="66" spans="1:12" ht="15" x14ac:dyDescent="0.25">
      <c r="A66" s="52">
        <v>21</v>
      </c>
      <c r="B66" s="34" t="s">
        <v>85</v>
      </c>
      <c r="C66" s="50" t="s">
        <v>151</v>
      </c>
      <c r="D66" s="36" t="s">
        <v>154</v>
      </c>
      <c r="E66" s="131" t="s">
        <v>5</v>
      </c>
      <c r="F66" s="132">
        <v>22.972000000000001</v>
      </c>
      <c r="G66" s="39" t="s">
        <v>162</v>
      </c>
      <c r="H66" s="40">
        <v>365</v>
      </c>
      <c r="I66" s="133">
        <v>46091.859800000006</v>
      </c>
      <c r="J66" s="53">
        <f t="shared" si="1"/>
        <v>2.0064365227233156</v>
      </c>
    </row>
    <row r="67" spans="1:12" ht="15" x14ac:dyDescent="0.25">
      <c r="A67" s="52">
        <v>15</v>
      </c>
      <c r="B67" s="34" t="s">
        <v>86</v>
      </c>
      <c r="C67" s="50" t="s">
        <v>152</v>
      </c>
      <c r="D67" s="36" t="s">
        <v>155</v>
      </c>
      <c r="E67" s="131" t="s">
        <v>5</v>
      </c>
      <c r="F67" s="132">
        <v>30.062999999999999</v>
      </c>
      <c r="G67" s="39" t="s">
        <v>162</v>
      </c>
      <c r="H67" s="40">
        <v>365</v>
      </c>
      <c r="I67" s="133">
        <v>61430.452949999999</v>
      </c>
      <c r="J67" s="53">
        <f t="shared" ref="J67:J68" si="2">SUM(I67/F67/1000)</f>
        <v>2.0433906446462431</v>
      </c>
    </row>
    <row r="68" spans="1:12" ht="15" x14ac:dyDescent="0.25">
      <c r="A68" s="52">
        <v>14</v>
      </c>
      <c r="B68" s="34" t="s">
        <v>87</v>
      </c>
      <c r="C68" s="50" t="s">
        <v>153</v>
      </c>
      <c r="D68" s="36" t="s">
        <v>157</v>
      </c>
      <c r="E68" s="131" t="s">
        <v>5</v>
      </c>
      <c r="F68" s="132">
        <v>30.509</v>
      </c>
      <c r="G68" s="39" t="s">
        <v>162</v>
      </c>
      <c r="H68" s="40">
        <v>365</v>
      </c>
      <c r="I68" s="133">
        <v>60888.246850000003</v>
      </c>
      <c r="J68" s="53">
        <f t="shared" si="2"/>
        <v>1.9957470533285262</v>
      </c>
    </row>
    <row r="69" spans="1:12" ht="13.5" thickBot="1" x14ac:dyDescent="0.25">
      <c r="A69" s="19"/>
      <c r="B69" s="18" t="s">
        <v>2</v>
      </c>
      <c r="C69" s="4"/>
      <c r="D69" s="4"/>
      <c r="E69" s="13"/>
      <c r="F69" s="14">
        <f>SUM(F4:F68)</f>
        <v>1978.1239999999996</v>
      </c>
      <c r="G69" s="15"/>
      <c r="H69" s="16"/>
      <c r="I69" s="17">
        <f>SUM(I4:I68)</f>
        <v>3950219.9565999997</v>
      </c>
      <c r="J69" s="97">
        <f>SUM(J4:J68)</f>
        <v>132.09904304547265</v>
      </c>
    </row>
    <row r="70" spans="1:12" ht="13.5" thickBot="1" x14ac:dyDescent="0.25">
      <c r="C70" s="1"/>
      <c r="D70" s="1"/>
      <c r="E70" s="1"/>
      <c r="F70" s="2"/>
      <c r="G70" s="147" t="s">
        <v>18</v>
      </c>
      <c r="H70" s="148">
        <f>AVERAGE(H4:H68)</f>
        <v>365</v>
      </c>
      <c r="I70" s="112"/>
      <c r="J70" s="113"/>
    </row>
    <row r="71" spans="1:12" ht="13.5" thickBot="1" x14ac:dyDescent="0.25">
      <c r="C71" s="1"/>
      <c r="D71" s="1"/>
      <c r="E71" s="1"/>
      <c r="F71" s="2"/>
      <c r="G71" s="149" t="s">
        <v>3</v>
      </c>
      <c r="H71" s="150"/>
      <c r="I71" s="151">
        <f>SUM(I69/F69/1000)</f>
        <v>1.9969526463457299</v>
      </c>
      <c r="J71" s="152">
        <f>SUM(J69/65)</f>
        <v>2.0322929699303485</v>
      </c>
    </row>
    <row r="73" spans="1:12" ht="13.5" thickBot="1" x14ac:dyDescent="0.25">
      <c r="A73" s="239" t="s">
        <v>20</v>
      </c>
      <c r="B73" s="240"/>
      <c r="C73" s="12"/>
      <c r="D73" s="12"/>
      <c r="E73" s="12"/>
      <c r="F73" s="12"/>
      <c r="G73" s="12"/>
      <c r="H73" s="12"/>
      <c r="I73" s="12"/>
      <c r="J73" s="12"/>
      <c r="K73" s="12"/>
      <c r="L73" s="12"/>
    </row>
    <row r="74" spans="1:12" ht="13.5" thickBot="1" x14ac:dyDescent="0.25">
      <c r="A74" s="273" t="s">
        <v>231</v>
      </c>
      <c r="B74" s="274"/>
      <c r="C74" s="274"/>
      <c r="D74" s="243" t="s">
        <v>232</v>
      </c>
      <c r="E74" s="244"/>
      <c r="F74" s="85">
        <f>SUM(F4+F13+F20+F25+F28+F45+F54+F58+F59+F60)</f>
        <v>360.714</v>
      </c>
      <c r="G74" s="243" t="s">
        <v>233</v>
      </c>
      <c r="H74" s="244"/>
      <c r="I74" s="86">
        <f>SUM(I4+I13+I20+I25+I28+I45+I54+I58+I59+I60)</f>
        <v>711936.80009999999</v>
      </c>
      <c r="J74" s="87">
        <f>AVERAGE(J4+J13+J20+J25+J28+J45+J54+J58+J59+J60)/10</f>
        <v>1.9954748249836736</v>
      </c>
      <c r="K74" s="101" t="s">
        <v>235</v>
      </c>
      <c r="L74" s="88"/>
    </row>
  </sheetData>
  <mergeCells count="7">
    <mergeCell ref="A2:D2"/>
    <mergeCell ref="E2:I2"/>
    <mergeCell ref="A1:H1"/>
    <mergeCell ref="A73:B73"/>
    <mergeCell ref="A74:C74"/>
    <mergeCell ref="D74:E74"/>
    <mergeCell ref="G74:H74"/>
  </mergeCells>
  <phoneticPr fontId="25" type="noConversion"/>
  <printOptions horizontalCentered="1"/>
  <pageMargins left="0.43307086614173229" right="0.15748031496062992" top="0.98425196850393704" bottom="0.98425196850393704" header="0.51181102362204722" footer="0.51181102362204722"/>
  <pageSetup paperSize="8" orientation="landscape" r:id="rId1"/>
  <headerFooter alignWithMargins="0">
    <oddHeader>&amp;LEFEKT 2018 SPOTŘEBY EL.ENERGIE VYBRANÝCH RVO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74"/>
  <sheetViews>
    <sheetView topLeftCell="A40" workbookViewId="0">
      <selection activeCell="M71" sqref="M71"/>
    </sheetView>
  </sheetViews>
  <sheetFormatPr defaultRowHeight="12.75" x14ac:dyDescent="0.2"/>
  <cols>
    <col min="1" max="1" width="8.140625" style="5" customWidth="1"/>
    <col min="2" max="2" width="47.7109375" customWidth="1"/>
    <col min="3" max="3" width="21.5703125" customWidth="1"/>
    <col min="4" max="4" width="15.7109375" customWidth="1"/>
    <col min="5" max="5" width="9.85546875" customWidth="1"/>
    <col min="6" max="6" width="14" customWidth="1"/>
    <col min="7" max="7" width="21.85546875" customWidth="1"/>
    <col min="9" max="9" width="14.140625" customWidth="1"/>
    <col min="10" max="10" width="10.140625" customWidth="1"/>
  </cols>
  <sheetData>
    <row r="1" spans="1:12" ht="21" thickBot="1" x14ac:dyDescent="0.35">
      <c r="A1" s="295" t="s">
        <v>21</v>
      </c>
      <c r="B1" s="296"/>
      <c r="C1" s="296"/>
      <c r="D1" s="296"/>
      <c r="E1" s="296"/>
      <c r="F1" s="296"/>
      <c r="G1" s="296"/>
      <c r="H1" s="297"/>
    </row>
    <row r="2" spans="1:12" s="12" customFormat="1" ht="19.5" customHeight="1" thickBot="1" x14ac:dyDescent="0.25">
      <c r="A2" s="288" t="s">
        <v>12</v>
      </c>
      <c r="B2" s="289"/>
      <c r="C2" s="289"/>
      <c r="D2" s="290"/>
      <c r="E2" s="291" t="s">
        <v>10</v>
      </c>
      <c r="F2" s="292"/>
      <c r="G2" s="292"/>
      <c r="H2" s="293"/>
      <c r="I2" s="294"/>
    </row>
    <row r="3" spans="1:12" ht="31.5" customHeight="1" thickBot="1" x14ac:dyDescent="0.25">
      <c r="A3" s="153" t="s">
        <v>7</v>
      </c>
      <c r="B3" s="154" t="s">
        <v>13</v>
      </c>
      <c r="C3" s="155" t="s">
        <v>239</v>
      </c>
      <c r="D3" s="155" t="s">
        <v>15</v>
      </c>
      <c r="E3" s="155" t="s">
        <v>9</v>
      </c>
      <c r="F3" s="155" t="s">
        <v>0</v>
      </c>
      <c r="G3" s="155" t="s">
        <v>16</v>
      </c>
      <c r="H3" s="155" t="s">
        <v>4</v>
      </c>
      <c r="I3" s="156" t="s">
        <v>1</v>
      </c>
      <c r="J3" s="157" t="s">
        <v>6</v>
      </c>
    </row>
    <row r="4" spans="1:12" ht="15" x14ac:dyDescent="0.25">
      <c r="A4" s="173">
        <v>34</v>
      </c>
      <c r="B4" s="174" t="s">
        <v>22</v>
      </c>
      <c r="C4" s="175" t="s">
        <v>88</v>
      </c>
      <c r="D4" s="176" t="s">
        <v>154</v>
      </c>
      <c r="E4" s="177" t="s">
        <v>5</v>
      </c>
      <c r="F4" s="178">
        <v>23.652999999999999</v>
      </c>
      <c r="G4" s="179" t="s">
        <v>166</v>
      </c>
      <c r="H4" s="180">
        <v>365</v>
      </c>
      <c r="I4" s="181">
        <v>45862.993320000001</v>
      </c>
      <c r="J4" s="182">
        <f t="shared" ref="J4:J34" si="0">SUM(I4/F4/1000)</f>
        <v>1.9389926571682241</v>
      </c>
      <c r="K4" s="108" t="s">
        <v>230</v>
      </c>
      <c r="L4" s="107"/>
    </row>
    <row r="5" spans="1:12" ht="15" x14ac:dyDescent="0.25">
      <c r="A5" s="52">
        <v>23</v>
      </c>
      <c r="B5" s="166" t="s">
        <v>23</v>
      </c>
      <c r="C5" s="35" t="s">
        <v>90</v>
      </c>
      <c r="D5" s="167" t="s">
        <v>154</v>
      </c>
      <c r="E5" s="168" t="s">
        <v>5</v>
      </c>
      <c r="F5" s="169">
        <v>34.337000000000003</v>
      </c>
      <c r="G5" s="39" t="s">
        <v>166</v>
      </c>
      <c r="H5" s="40">
        <v>365</v>
      </c>
      <c r="I5" s="170">
        <v>64692.902280000002</v>
      </c>
      <c r="J5" s="53">
        <f t="shared" si="0"/>
        <v>1.8840580796225646</v>
      </c>
    </row>
    <row r="6" spans="1:12" ht="15" x14ac:dyDescent="0.25">
      <c r="A6" s="52">
        <v>24</v>
      </c>
      <c r="B6" s="166" t="s">
        <v>24</v>
      </c>
      <c r="C6" s="35" t="s">
        <v>89</v>
      </c>
      <c r="D6" s="167" t="s">
        <v>155</v>
      </c>
      <c r="E6" s="168" t="s">
        <v>5</v>
      </c>
      <c r="F6" s="169">
        <v>20.632000000000001</v>
      </c>
      <c r="G6" s="39" t="s">
        <v>167</v>
      </c>
      <c r="H6" s="40">
        <v>365</v>
      </c>
      <c r="I6" s="170">
        <v>42938.662080000002</v>
      </c>
      <c r="J6" s="53">
        <f t="shared" si="0"/>
        <v>2.081168189220628</v>
      </c>
    </row>
    <row r="7" spans="1:12" ht="15" x14ac:dyDescent="0.25">
      <c r="A7" s="52">
        <v>29</v>
      </c>
      <c r="B7" s="166" t="s">
        <v>25</v>
      </c>
      <c r="C7" s="35" t="s">
        <v>91</v>
      </c>
      <c r="D7" s="167" t="s">
        <v>155</v>
      </c>
      <c r="E7" s="168" t="s">
        <v>5</v>
      </c>
      <c r="F7" s="169">
        <v>47.508000000000003</v>
      </c>
      <c r="G7" s="39" t="s">
        <v>168</v>
      </c>
      <c r="H7" s="40">
        <v>365</v>
      </c>
      <c r="I7" s="170">
        <v>90305.999519999998</v>
      </c>
      <c r="J7" s="53">
        <f t="shared" si="0"/>
        <v>1.9008587926243998</v>
      </c>
    </row>
    <row r="8" spans="1:12" ht="15" x14ac:dyDescent="0.25">
      <c r="A8" s="52">
        <v>60</v>
      </c>
      <c r="B8" s="166" t="s">
        <v>26</v>
      </c>
      <c r="C8" s="35" t="s">
        <v>92</v>
      </c>
      <c r="D8" s="167" t="s">
        <v>155</v>
      </c>
      <c r="E8" s="168" t="s">
        <v>5</v>
      </c>
      <c r="F8" s="169">
        <v>30.120999999999999</v>
      </c>
      <c r="G8" s="39" t="s">
        <v>169</v>
      </c>
      <c r="H8" s="40">
        <v>365</v>
      </c>
      <c r="I8" s="170">
        <v>59662.455239999996</v>
      </c>
      <c r="J8" s="53">
        <f t="shared" si="0"/>
        <v>1.9807594449055475</v>
      </c>
    </row>
    <row r="9" spans="1:12" ht="15" x14ac:dyDescent="0.25">
      <c r="A9" s="52">
        <v>56</v>
      </c>
      <c r="B9" s="166" t="s">
        <v>27</v>
      </c>
      <c r="C9" s="35" t="s">
        <v>93</v>
      </c>
      <c r="D9" s="167" t="s">
        <v>155</v>
      </c>
      <c r="E9" s="168" t="s">
        <v>5</v>
      </c>
      <c r="F9" s="169">
        <v>69.363</v>
      </c>
      <c r="G9" s="39" t="s">
        <v>170</v>
      </c>
      <c r="H9" s="40">
        <v>365</v>
      </c>
      <c r="I9" s="170">
        <v>128824.12571999998</v>
      </c>
      <c r="J9" s="53">
        <f t="shared" si="0"/>
        <v>1.8572455879935987</v>
      </c>
    </row>
    <row r="10" spans="1:12" ht="15" x14ac:dyDescent="0.25">
      <c r="A10" s="52">
        <v>13</v>
      </c>
      <c r="B10" s="166" t="s">
        <v>28</v>
      </c>
      <c r="C10" s="35" t="s">
        <v>94</v>
      </c>
      <c r="D10" s="167" t="s">
        <v>155</v>
      </c>
      <c r="E10" s="168" t="s">
        <v>5</v>
      </c>
      <c r="F10" s="169">
        <v>27.663</v>
      </c>
      <c r="G10" s="39" t="s">
        <v>171</v>
      </c>
      <c r="H10" s="40">
        <v>365</v>
      </c>
      <c r="I10" s="170">
        <v>55330.377720000004</v>
      </c>
      <c r="J10" s="53">
        <f t="shared" si="0"/>
        <v>2.0001582518165062</v>
      </c>
    </row>
    <row r="11" spans="1:12" ht="15" x14ac:dyDescent="0.25">
      <c r="A11" s="52">
        <v>7</v>
      </c>
      <c r="B11" s="166" t="s">
        <v>29</v>
      </c>
      <c r="C11" s="35" t="s">
        <v>95</v>
      </c>
      <c r="D11" s="167" t="s">
        <v>154</v>
      </c>
      <c r="E11" s="168" t="s">
        <v>5</v>
      </c>
      <c r="F11" s="169">
        <v>8.2080000000000002</v>
      </c>
      <c r="G11" s="39" t="s">
        <v>172</v>
      </c>
      <c r="H11" s="40">
        <v>365</v>
      </c>
      <c r="I11" s="170">
        <v>18642.107520000001</v>
      </c>
      <c r="J11" s="53">
        <f t="shared" si="0"/>
        <v>2.2712119298245614</v>
      </c>
    </row>
    <row r="12" spans="1:12" ht="15" x14ac:dyDescent="0.25">
      <c r="A12" s="52">
        <v>3</v>
      </c>
      <c r="B12" s="166" t="s">
        <v>30</v>
      </c>
      <c r="C12" s="35" t="s">
        <v>96</v>
      </c>
      <c r="D12" s="167" t="s">
        <v>155</v>
      </c>
      <c r="E12" s="168" t="s">
        <v>5</v>
      </c>
      <c r="F12" s="169">
        <v>42.225999999999999</v>
      </c>
      <c r="G12" s="39" t="s">
        <v>173</v>
      </c>
      <c r="H12" s="40">
        <v>365</v>
      </c>
      <c r="I12" s="170">
        <v>80996.791440000001</v>
      </c>
      <c r="J12" s="53">
        <f t="shared" si="0"/>
        <v>1.9181734343769241</v>
      </c>
    </row>
    <row r="13" spans="1:12" ht="15" x14ac:dyDescent="0.25">
      <c r="A13" s="106">
        <v>6</v>
      </c>
      <c r="B13" s="158" t="s">
        <v>31</v>
      </c>
      <c r="C13" s="159" t="s">
        <v>97</v>
      </c>
      <c r="D13" s="160" t="s">
        <v>155</v>
      </c>
      <c r="E13" s="161" t="s">
        <v>5</v>
      </c>
      <c r="F13" s="162">
        <v>58.725000000000001</v>
      </c>
      <c r="G13" s="163" t="s">
        <v>174</v>
      </c>
      <c r="H13" s="164">
        <v>365</v>
      </c>
      <c r="I13" s="165">
        <v>110075.289</v>
      </c>
      <c r="J13" s="183">
        <f t="shared" si="0"/>
        <v>1.8744195657726694</v>
      </c>
      <c r="K13" s="108" t="s">
        <v>230</v>
      </c>
      <c r="L13" s="107"/>
    </row>
    <row r="14" spans="1:12" ht="15" x14ac:dyDescent="0.25">
      <c r="A14" s="52">
        <v>5</v>
      </c>
      <c r="B14" s="166" t="s">
        <v>32</v>
      </c>
      <c r="C14" s="35" t="s">
        <v>98</v>
      </c>
      <c r="D14" s="167" t="s">
        <v>154</v>
      </c>
      <c r="E14" s="168" t="s">
        <v>5</v>
      </c>
      <c r="F14" s="169">
        <v>42.296999999999997</v>
      </c>
      <c r="G14" s="39" t="s">
        <v>175</v>
      </c>
      <c r="H14" s="40">
        <v>365</v>
      </c>
      <c r="I14" s="170">
        <v>78721.924679999996</v>
      </c>
      <c r="J14" s="53">
        <f t="shared" si="0"/>
        <v>1.8611704064118024</v>
      </c>
    </row>
    <row r="15" spans="1:12" ht="15" x14ac:dyDescent="0.25">
      <c r="A15" s="52">
        <v>49</v>
      </c>
      <c r="B15" s="166" t="s">
        <v>33</v>
      </c>
      <c r="C15" s="35" t="s">
        <v>99</v>
      </c>
      <c r="D15" s="167" t="s">
        <v>156</v>
      </c>
      <c r="E15" s="168" t="s">
        <v>5</v>
      </c>
      <c r="F15" s="169">
        <v>35.648000000000003</v>
      </c>
      <c r="G15" s="39" t="s">
        <v>176</v>
      </c>
      <c r="H15" s="40">
        <v>365</v>
      </c>
      <c r="I15" s="170">
        <v>65443.461120000007</v>
      </c>
      <c r="J15" s="53">
        <f t="shared" si="0"/>
        <v>1.8358242010771995</v>
      </c>
    </row>
    <row r="16" spans="1:12" ht="15" x14ac:dyDescent="0.25">
      <c r="A16" s="52">
        <v>48</v>
      </c>
      <c r="B16" s="166" t="s">
        <v>34</v>
      </c>
      <c r="C16" s="35" t="s">
        <v>100</v>
      </c>
      <c r="D16" s="167" t="s">
        <v>155</v>
      </c>
      <c r="E16" s="168" t="s">
        <v>5</v>
      </c>
      <c r="F16" s="169">
        <v>32.405000000000001</v>
      </c>
      <c r="G16" s="39" t="s">
        <v>177</v>
      </c>
      <c r="H16" s="40">
        <v>365</v>
      </c>
      <c r="I16" s="170">
        <v>63687.868200000012</v>
      </c>
      <c r="J16" s="53">
        <f t="shared" si="0"/>
        <v>1.9653716463508719</v>
      </c>
    </row>
    <row r="17" spans="1:12" ht="15" x14ac:dyDescent="0.25">
      <c r="A17" s="52">
        <v>40</v>
      </c>
      <c r="B17" s="166" t="s">
        <v>35</v>
      </c>
      <c r="C17" s="35" t="s">
        <v>101</v>
      </c>
      <c r="D17" s="167" t="s">
        <v>157</v>
      </c>
      <c r="E17" s="168" t="s">
        <v>5</v>
      </c>
      <c r="F17" s="169">
        <v>38.35</v>
      </c>
      <c r="G17" s="39" t="s">
        <v>178</v>
      </c>
      <c r="H17" s="40">
        <v>365</v>
      </c>
      <c r="I17" s="170">
        <v>72809.573999999993</v>
      </c>
      <c r="J17" s="53">
        <f t="shared" si="0"/>
        <v>1.8985547327249019</v>
      </c>
    </row>
    <row r="18" spans="1:12" ht="15" x14ac:dyDescent="0.25">
      <c r="A18" s="52">
        <v>19</v>
      </c>
      <c r="B18" s="166" t="s">
        <v>36</v>
      </c>
      <c r="C18" s="35" t="s">
        <v>102</v>
      </c>
      <c r="D18" s="167" t="s">
        <v>155</v>
      </c>
      <c r="E18" s="168" t="s">
        <v>5</v>
      </c>
      <c r="F18" s="169">
        <v>33.869999999999997</v>
      </c>
      <c r="G18" s="39" t="s">
        <v>179</v>
      </c>
      <c r="H18" s="40">
        <v>365</v>
      </c>
      <c r="I18" s="170">
        <v>66269.842799999999</v>
      </c>
      <c r="J18" s="53">
        <f t="shared" si="0"/>
        <v>1.9565941186891054</v>
      </c>
    </row>
    <row r="19" spans="1:12" ht="15" x14ac:dyDescent="0.25">
      <c r="A19" s="52">
        <v>46</v>
      </c>
      <c r="B19" s="166" t="s">
        <v>37</v>
      </c>
      <c r="C19" s="35" t="s">
        <v>103</v>
      </c>
      <c r="D19" s="167" t="s">
        <v>154</v>
      </c>
      <c r="E19" s="168" t="s">
        <v>5</v>
      </c>
      <c r="F19" s="169">
        <v>20.812000000000001</v>
      </c>
      <c r="G19" s="39" t="s">
        <v>180</v>
      </c>
      <c r="H19" s="40">
        <v>365</v>
      </c>
      <c r="I19" s="170">
        <v>40855.901279999998</v>
      </c>
      <c r="J19" s="53">
        <f t="shared" si="0"/>
        <v>1.963093469152412</v>
      </c>
    </row>
    <row r="20" spans="1:12" ht="15" x14ac:dyDescent="0.25">
      <c r="A20" s="106">
        <v>45</v>
      </c>
      <c r="B20" s="158" t="s">
        <v>38</v>
      </c>
      <c r="C20" s="171" t="s">
        <v>104</v>
      </c>
      <c r="D20" s="160" t="s">
        <v>154</v>
      </c>
      <c r="E20" s="161" t="s">
        <v>5</v>
      </c>
      <c r="F20" s="162">
        <v>20.84</v>
      </c>
      <c r="G20" s="163" t="s">
        <v>181</v>
      </c>
      <c r="H20" s="164">
        <v>365</v>
      </c>
      <c r="I20" s="165">
        <v>43305.249599999996</v>
      </c>
      <c r="J20" s="183">
        <f t="shared" si="0"/>
        <v>2.0779870249520149</v>
      </c>
      <c r="K20" s="108" t="s">
        <v>230</v>
      </c>
      <c r="L20" s="107"/>
    </row>
    <row r="21" spans="1:12" ht="15" x14ac:dyDescent="0.25">
      <c r="A21" s="52">
        <v>71</v>
      </c>
      <c r="B21" s="166" t="s">
        <v>39</v>
      </c>
      <c r="C21" s="46" t="s">
        <v>105</v>
      </c>
      <c r="D21" s="167" t="s">
        <v>156</v>
      </c>
      <c r="E21" s="168" t="s">
        <v>5</v>
      </c>
      <c r="F21" s="169">
        <v>7.1390000000000002</v>
      </c>
      <c r="G21" s="39" t="s">
        <v>182</v>
      </c>
      <c r="H21" s="40">
        <v>365</v>
      </c>
      <c r="I21" s="170">
        <v>15198.059160000001</v>
      </c>
      <c r="J21" s="53">
        <f t="shared" si="0"/>
        <v>2.1288778764532847</v>
      </c>
    </row>
    <row r="22" spans="1:12" ht="15" x14ac:dyDescent="0.25">
      <c r="A22" s="52">
        <v>38</v>
      </c>
      <c r="B22" s="47" t="s">
        <v>40</v>
      </c>
      <c r="C22" s="46" t="s">
        <v>106</v>
      </c>
      <c r="D22" s="167" t="s">
        <v>155</v>
      </c>
      <c r="E22" s="168" t="s">
        <v>5</v>
      </c>
      <c r="F22" s="169">
        <v>29.434000000000001</v>
      </c>
      <c r="G22" s="39" t="s">
        <v>183</v>
      </c>
      <c r="H22" s="40">
        <v>365</v>
      </c>
      <c r="I22" s="170">
        <v>58451.658960000001</v>
      </c>
      <c r="J22" s="53">
        <f t="shared" si="0"/>
        <v>1.9858550981857717</v>
      </c>
    </row>
    <row r="23" spans="1:12" ht="15" x14ac:dyDescent="0.25">
      <c r="A23" s="52">
        <v>39</v>
      </c>
      <c r="B23" s="166" t="s">
        <v>41</v>
      </c>
      <c r="C23" s="46" t="s">
        <v>107</v>
      </c>
      <c r="D23" s="167" t="s">
        <v>157</v>
      </c>
      <c r="E23" s="168" t="s">
        <v>5</v>
      </c>
      <c r="F23" s="169">
        <v>27.2</v>
      </c>
      <c r="G23" s="39" t="s">
        <v>184</v>
      </c>
      <c r="H23" s="40">
        <v>365</v>
      </c>
      <c r="I23" s="170">
        <v>53158.368000000002</v>
      </c>
      <c r="J23" s="53">
        <f t="shared" si="0"/>
        <v>1.9543517647058826</v>
      </c>
    </row>
    <row r="24" spans="1:12" ht="15" x14ac:dyDescent="0.25">
      <c r="A24" s="52">
        <v>9</v>
      </c>
      <c r="B24" s="166" t="s">
        <v>42</v>
      </c>
      <c r="C24" s="46" t="s">
        <v>108</v>
      </c>
      <c r="D24" s="167" t="s">
        <v>155</v>
      </c>
      <c r="E24" s="168" t="s">
        <v>5</v>
      </c>
      <c r="F24" s="169">
        <v>24.026</v>
      </c>
      <c r="G24" s="39" t="s">
        <v>185</v>
      </c>
      <c r="H24" s="40">
        <v>365</v>
      </c>
      <c r="I24" s="170">
        <v>48920.383440000005</v>
      </c>
      <c r="J24" s="53">
        <f t="shared" si="0"/>
        <v>2.0361434878881215</v>
      </c>
    </row>
    <row r="25" spans="1:12" ht="15" x14ac:dyDescent="0.25">
      <c r="A25" s="106">
        <v>10</v>
      </c>
      <c r="B25" s="158" t="s">
        <v>43</v>
      </c>
      <c r="C25" s="171" t="s">
        <v>109</v>
      </c>
      <c r="D25" s="160" t="s">
        <v>154</v>
      </c>
      <c r="E25" s="161" t="s">
        <v>5</v>
      </c>
      <c r="F25" s="162">
        <v>24.117999999999999</v>
      </c>
      <c r="G25" s="163" t="s">
        <v>186</v>
      </c>
      <c r="H25" s="164">
        <v>365</v>
      </c>
      <c r="I25" s="165">
        <v>46682.527919999993</v>
      </c>
      <c r="J25" s="183">
        <f t="shared" si="0"/>
        <v>1.9355886856289906</v>
      </c>
      <c r="K25" s="108" t="s">
        <v>230</v>
      </c>
      <c r="L25" s="107"/>
    </row>
    <row r="26" spans="1:12" ht="15" x14ac:dyDescent="0.25">
      <c r="A26" s="52">
        <v>25</v>
      </c>
      <c r="B26" s="166" t="s">
        <v>44</v>
      </c>
      <c r="C26" s="35" t="s">
        <v>110</v>
      </c>
      <c r="D26" s="167" t="s">
        <v>154</v>
      </c>
      <c r="E26" s="168" t="s">
        <v>5</v>
      </c>
      <c r="F26" s="169">
        <v>12.138999999999999</v>
      </c>
      <c r="G26" s="39" t="s">
        <v>187</v>
      </c>
      <c r="H26" s="40">
        <v>365</v>
      </c>
      <c r="I26" s="170">
        <v>25570.259159999998</v>
      </c>
      <c r="J26" s="53">
        <f t="shared" si="0"/>
        <v>2.1064551577559927</v>
      </c>
    </row>
    <row r="27" spans="1:12" ht="15" x14ac:dyDescent="0.25">
      <c r="A27" s="52">
        <v>12</v>
      </c>
      <c r="B27" s="166" t="s">
        <v>45</v>
      </c>
      <c r="C27" s="46" t="s">
        <v>111</v>
      </c>
      <c r="D27" s="167" t="s">
        <v>155</v>
      </c>
      <c r="E27" s="168" t="s">
        <v>5</v>
      </c>
      <c r="F27" s="169">
        <v>48.393000000000001</v>
      </c>
      <c r="G27" s="39" t="s">
        <v>188</v>
      </c>
      <c r="H27" s="40">
        <v>365</v>
      </c>
      <c r="I27" s="170">
        <v>91865.758919999993</v>
      </c>
      <c r="J27" s="53">
        <f t="shared" si="0"/>
        <v>1.898327421734548</v>
      </c>
    </row>
    <row r="28" spans="1:12" ht="15" x14ac:dyDescent="0.25">
      <c r="A28" s="106">
        <v>2</v>
      </c>
      <c r="B28" s="158" t="s">
        <v>46</v>
      </c>
      <c r="C28" s="172" t="s">
        <v>112</v>
      </c>
      <c r="D28" s="160" t="s">
        <v>155</v>
      </c>
      <c r="E28" s="161" t="s">
        <v>5</v>
      </c>
      <c r="F28" s="162">
        <v>45.981000000000002</v>
      </c>
      <c r="G28" s="163" t="s">
        <v>189</v>
      </c>
      <c r="H28" s="164">
        <v>365</v>
      </c>
      <c r="I28" s="165">
        <v>87614.75364000001</v>
      </c>
      <c r="J28" s="183">
        <f t="shared" si="0"/>
        <v>1.9054555933972728</v>
      </c>
      <c r="K28" s="108" t="s">
        <v>230</v>
      </c>
      <c r="L28" s="107"/>
    </row>
    <row r="29" spans="1:12" ht="15" x14ac:dyDescent="0.25">
      <c r="A29" s="52">
        <v>26</v>
      </c>
      <c r="B29" s="166" t="s">
        <v>47</v>
      </c>
      <c r="C29" s="48" t="s">
        <v>113</v>
      </c>
      <c r="D29" s="167" t="s">
        <v>155</v>
      </c>
      <c r="E29" s="168" t="s">
        <v>5</v>
      </c>
      <c r="F29" s="169">
        <v>25.591999999999999</v>
      </c>
      <c r="G29" s="39" t="s">
        <v>190</v>
      </c>
      <c r="H29" s="40">
        <v>365</v>
      </c>
      <c r="I29" s="170">
        <v>51680.364480000004</v>
      </c>
      <c r="J29" s="53">
        <f t="shared" si="0"/>
        <v>2.019395298530791</v>
      </c>
    </row>
    <row r="30" spans="1:12" ht="15" x14ac:dyDescent="0.25">
      <c r="A30" s="52">
        <v>33</v>
      </c>
      <c r="B30" s="166" t="s">
        <v>48</v>
      </c>
      <c r="C30" s="46" t="s">
        <v>114</v>
      </c>
      <c r="D30" s="167" t="s">
        <v>157</v>
      </c>
      <c r="E30" s="168" t="s">
        <v>5</v>
      </c>
      <c r="F30" s="169">
        <v>43.744999999999997</v>
      </c>
      <c r="G30" s="39" t="s">
        <v>191</v>
      </c>
      <c r="H30" s="40">
        <v>365</v>
      </c>
      <c r="I30" s="170">
        <v>82317.937799999985</v>
      </c>
      <c r="J30" s="53">
        <f t="shared" si="0"/>
        <v>1.8817679231912217</v>
      </c>
    </row>
    <row r="31" spans="1:12" ht="15" x14ac:dyDescent="0.25">
      <c r="A31" s="52">
        <v>66</v>
      </c>
      <c r="B31" s="166" t="s">
        <v>49</v>
      </c>
      <c r="C31" s="46" t="s">
        <v>115</v>
      </c>
      <c r="D31" s="167" t="s">
        <v>158</v>
      </c>
      <c r="E31" s="168" t="s">
        <v>5</v>
      </c>
      <c r="F31" s="169">
        <v>25.611000000000001</v>
      </c>
      <c r="G31" s="39" t="s">
        <v>192</v>
      </c>
      <c r="H31" s="40">
        <v>365</v>
      </c>
      <c r="I31" s="170">
        <v>48473.850839999999</v>
      </c>
      <c r="J31" s="53">
        <f t="shared" si="0"/>
        <v>1.8926965303970948</v>
      </c>
    </row>
    <row r="32" spans="1:12" ht="15" x14ac:dyDescent="0.25">
      <c r="A32" s="52">
        <v>32</v>
      </c>
      <c r="B32" s="166" t="s">
        <v>50</v>
      </c>
      <c r="C32" s="46" t="s">
        <v>116</v>
      </c>
      <c r="D32" s="167" t="s">
        <v>155</v>
      </c>
      <c r="E32" s="168" t="s">
        <v>5</v>
      </c>
      <c r="F32" s="169">
        <v>26.771000000000001</v>
      </c>
      <c r="G32" s="39" t="s">
        <v>193</v>
      </c>
      <c r="H32" s="40">
        <v>365</v>
      </c>
      <c r="I32" s="170">
        <v>53758.281239999997</v>
      </c>
      <c r="J32" s="53">
        <f t="shared" si="0"/>
        <v>2.008078937656419</v>
      </c>
    </row>
    <row r="33" spans="1:12" ht="15" x14ac:dyDescent="0.25">
      <c r="A33" s="52">
        <v>41</v>
      </c>
      <c r="B33" s="166" t="s">
        <v>51</v>
      </c>
      <c r="C33" s="46" t="s">
        <v>117</v>
      </c>
      <c r="D33" s="167" t="s">
        <v>154</v>
      </c>
      <c r="E33" s="168" t="s">
        <v>5</v>
      </c>
      <c r="F33" s="169">
        <v>16.472000000000001</v>
      </c>
      <c r="G33" s="39" t="s">
        <v>194</v>
      </c>
      <c r="H33" s="40">
        <v>365</v>
      </c>
      <c r="I33" s="170">
        <v>33206.911680000005</v>
      </c>
      <c r="J33" s="53">
        <f t="shared" si="0"/>
        <v>2.0159611267605637</v>
      </c>
    </row>
    <row r="34" spans="1:12" ht="15" x14ac:dyDescent="0.25">
      <c r="A34" s="52">
        <v>4</v>
      </c>
      <c r="B34" s="47" t="s">
        <v>52</v>
      </c>
      <c r="C34" s="46" t="s">
        <v>118</v>
      </c>
      <c r="D34" s="167" t="s">
        <v>154</v>
      </c>
      <c r="E34" s="168" t="s">
        <v>5</v>
      </c>
      <c r="F34" s="169">
        <v>15.753</v>
      </c>
      <c r="G34" s="39" t="s">
        <v>195</v>
      </c>
      <c r="H34" s="40">
        <v>365</v>
      </c>
      <c r="I34" s="170">
        <v>31939.717320000003</v>
      </c>
      <c r="J34" s="53">
        <f t="shared" si="0"/>
        <v>2.0275323633593603</v>
      </c>
    </row>
    <row r="35" spans="1:12" ht="15" x14ac:dyDescent="0.25">
      <c r="A35" s="52">
        <v>55</v>
      </c>
      <c r="B35" s="166" t="s">
        <v>53</v>
      </c>
      <c r="C35" s="46" t="s">
        <v>119</v>
      </c>
      <c r="D35" s="167" t="s">
        <v>155</v>
      </c>
      <c r="E35" s="168" t="s">
        <v>5</v>
      </c>
      <c r="F35" s="169">
        <v>34.415999999999997</v>
      </c>
      <c r="G35" s="39" t="s">
        <v>196</v>
      </c>
      <c r="H35" s="40">
        <v>365</v>
      </c>
      <c r="I35" s="170">
        <v>67232.135039999994</v>
      </c>
      <c r="J35" s="53">
        <f t="shared" ref="J35:J66" si="1">SUM(I35/F35/1000)</f>
        <v>1.953513919107392</v>
      </c>
    </row>
    <row r="36" spans="1:12" ht="15" x14ac:dyDescent="0.25">
      <c r="A36" s="52">
        <v>51</v>
      </c>
      <c r="B36" s="166" t="s">
        <v>54</v>
      </c>
      <c r="C36" s="46" t="s">
        <v>120</v>
      </c>
      <c r="D36" s="167" t="s">
        <v>155</v>
      </c>
      <c r="E36" s="168" t="s">
        <v>5</v>
      </c>
      <c r="F36" s="169">
        <v>55.481000000000002</v>
      </c>
      <c r="G36" s="39" t="s">
        <v>197</v>
      </c>
      <c r="H36" s="40">
        <v>365</v>
      </c>
      <c r="I36" s="170">
        <v>104357.93364</v>
      </c>
      <c r="J36" s="53">
        <f t="shared" si="1"/>
        <v>1.8809670633189741</v>
      </c>
    </row>
    <row r="37" spans="1:12" ht="15" x14ac:dyDescent="0.25">
      <c r="A37" s="52">
        <v>58</v>
      </c>
      <c r="B37" s="166" t="s">
        <v>55</v>
      </c>
      <c r="C37" s="46" t="s">
        <v>121</v>
      </c>
      <c r="D37" s="167" t="s">
        <v>158</v>
      </c>
      <c r="E37" s="168" t="s">
        <v>5</v>
      </c>
      <c r="F37" s="169">
        <v>37.588999999999999</v>
      </c>
      <c r="G37" s="39" t="s">
        <v>198</v>
      </c>
      <c r="H37" s="40">
        <v>365</v>
      </c>
      <c r="I37" s="170">
        <v>69584.35716</v>
      </c>
      <c r="J37" s="53">
        <f t="shared" si="1"/>
        <v>1.8511893681662188</v>
      </c>
    </row>
    <row r="38" spans="1:12" ht="15" x14ac:dyDescent="0.25">
      <c r="A38" s="52">
        <v>57</v>
      </c>
      <c r="B38" s="166" t="s">
        <v>56</v>
      </c>
      <c r="C38" s="46" t="s">
        <v>122</v>
      </c>
      <c r="D38" s="167" t="s">
        <v>159</v>
      </c>
      <c r="E38" s="168" t="s">
        <v>5</v>
      </c>
      <c r="F38" s="169">
        <v>49.895000000000003</v>
      </c>
      <c r="G38" s="39" t="s">
        <v>199</v>
      </c>
      <c r="H38" s="40">
        <v>365</v>
      </c>
      <c r="I38" s="170">
        <v>96288.943800000008</v>
      </c>
      <c r="J38" s="53">
        <f t="shared" si="1"/>
        <v>1.9298315221966129</v>
      </c>
    </row>
    <row r="39" spans="1:12" ht="15" x14ac:dyDescent="0.25">
      <c r="A39" s="52">
        <v>47</v>
      </c>
      <c r="B39" s="166" t="s">
        <v>57</v>
      </c>
      <c r="C39" s="46" t="s">
        <v>123</v>
      </c>
      <c r="D39" s="167" t="s">
        <v>155</v>
      </c>
      <c r="E39" s="168" t="s">
        <v>5</v>
      </c>
      <c r="F39" s="169">
        <v>35.320999999999998</v>
      </c>
      <c r="G39" s="39" t="s">
        <v>200</v>
      </c>
      <c r="H39" s="40">
        <v>365</v>
      </c>
      <c r="I39" s="170">
        <v>68827.143240000005</v>
      </c>
      <c r="J39" s="53">
        <f t="shared" si="1"/>
        <v>1.9486181942753606</v>
      </c>
    </row>
    <row r="40" spans="1:12" ht="15" x14ac:dyDescent="0.25">
      <c r="A40" s="52">
        <v>50</v>
      </c>
      <c r="B40" s="166" t="s">
        <v>58</v>
      </c>
      <c r="C40" s="46" t="s">
        <v>124</v>
      </c>
      <c r="D40" s="167" t="s">
        <v>158</v>
      </c>
      <c r="E40" s="168" t="s">
        <v>5</v>
      </c>
      <c r="F40" s="169">
        <v>33.564999999999998</v>
      </c>
      <c r="G40" s="39" t="s">
        <v>201</v>
      </c>
      <c r="H40" s="40">
        <v>365</v>
      </c>
      <c r="I40" s="170">
        <v>62492.298599999995</v>
      </c>
      <c r="J40" s="53">
        <f t="shared" si="1"/>
        <v>1.8618292447489944</v>
      </c>
    </row>
    <row r="41" spans="1:12" ht="15" x14ac:dyDescent="0.25">
      <c r="A41" s="52">
        <v>69</v>
      </c>
      <c r="B41" s="166" t="s">
        <v>59</v>
      </c>
      <c r="C41" s="46" t="s">
        <v>125</v>
      </c>
      <c r="D41" s="167" t="s">
        <v>158</v>
      </c>
      <c r="E41" s="168" t="s">
        <v>5</v>
      </c>
      <c r="F41" s="169">
        <v>21.06</v>
      </c>
      <c r="G41" s="39" t="s">
        <v>202</v>
      </c>
      <c r="H41" s="40">
        <v>365</v>
      </c>
      <c r="I41" s="170">
        <v>40452.986399999994</v>
      </c>
      <c r="J41" s="53">
        <f t="shared" si="1"/>
        <v>1.9208445584045584</v>
      </c>
    </row>
    <row r="42" spans="1:12" ht="15" x14ac:dyDescent="0.25">
      <c r="A42" s="52">
        <v>70</v>
      </c>
      <c r="B42" s="166" t="s">
        <v>60</v>
      </c>
      <c r="C42" s="50" t="s">
        <v>126</v>
      </c>
      <c r="D42" s="167" t="s">
        <v>158</v>
      </c>
      <c r="E42" s="168" t="s">
        <v>5</v>
      </c>
      <c r="F42" s="169">
        <v>7.0880000000000001</v>
      </c>
      <c r="G42" s="39" t="s">
        <v>203</v>
      </c>
      <c r="H42" s="40">
        <v>365</v>
      </c>
      <c r="I42" s="170">
        <v>15828.174720000001</v>
      </c>
      <c r="J42" s="53">
        <f t="shared" si="1"/>
        <v>2.2330946275395034</v>
      </c>
    </row>
    <row r="43" spans="1:12" ht="15" x14ac:dyDescent="0.25">
      <c r="A43" s="52">
        <v>18</v>
      </c>
      <c r="B43" s="166" t="s">
        <v>61</v>
      </c>
      <c r="C43" s="46" t="s">
        <v>127</v>
      </c>
      <c r="D43" s="167" t="s">
        <v>155</v>
      </c>
      <c r="E43" s="168" t="s">
        <v>5</v>
      </c>
      <c r="F43" s="169">
        <v>33.110999999999997</v>
      </c>
      <c r="G43" s="39" t="s">
        <v>204</v>
      </c>
      <c r="H43" s="40">
        <v>365</v>
      </c>
      <c r="I43" s="170">
        <v>64932.150839999988</v>
      </c>
      <c r="J43" s="53">
        <f t="shared" si="1"/>
        <v>1.9610446933043397</v>
      </c>
    </row>
    <row r="44" spans="1:12" ht="15" x14ac:dyDescent="0.25">
      <c r="A44" s="52">
        <v>20</v>
      </c>
      <c r="B44" s="166" t="s">
        <v>62</v>
      </c>
      <c r="C44" s="48" t="s">
        <v>128</v>
      </c>
      <c r="D44" s="167" t="s">
        <v>155</v>
      </c>
      <c r="E44" s="168" t="s">
        <v>5</v>
      </c>
      <c r="F44" s="169">
        <v>30.856999999999999</v>
      </c>
      <c r="G44" s="39" t="s">
        <v>205</v>
      </c>
      <c r="H44" s="40">
        <v>365</v>
      </c>
      <c r="I44" s="170">
        <v>60959.611080000002</v>
      </c>
      <c r="J44" s="53">
        <f t="shared" si="1"/>
        <v>1.9755520977411933</v>
      </c>
    </row>
    <row r="45" spans="1:12" ht="15" x14ac:dyDescent="0.25">
      <c r="A45" s="106">
        <v>36</v>
      </c>
      <c r="B45" s="158" t="s">
        <v>63</v>
      </c>
      <c r="C45" s="171" t="s">
        <v>129</v>
      </c>
      <c r="D45" s="160" t="s">
        <v>154</v>
      </c>
      <c r="E45" s="161" t="s">
        <v>5</v>
      </c>
      <c r="F45" s="162">
        <v>17.423999999999999</v>
      </c>
      <c r="G45" s="163" t="s">
        <v>206</v>
      </c>
      <c r="H45" s="164">
        <v>365</v>
      </c>
      <c r="I45" s="165">
        <v>34884.754560000001</v>
      </c>
      <c r="J45" s="183">
        <f t="shared" si="1"/>
        <v>2.0021094214876034</v>
      </c>
      <c r="K45" s="108" t="s">
        <v>230</v>
      </c>
      <c r="L45" s="107"/>
    </row>
    <row r="46" spans="1:12" ht="15" x14ac:dyDescent="0.25">
      <c r="A46" s="52">
        <v>61</v>
      </c>
      <c r="B46" s="166" t="s">
        <v>64</v>
      </c>
      <c r="C46" s="50" t="s">
        <v>130</v>
      </c>
      <c r="D46" s="167" t="s">
        <v>156</v>
      </c>
      <c r="E46" s="168" t="s">
        <v>5</v>
      </c>
      <c r="F46" s="169">
        <v>8.1349999999999998</v>
      </c>
      <c r="G46" s="39" t="s">
        <v>207</v>
      </c>
      <c r="H46" s="40">
        <v>365</v>
      </c>
      <c r="I46" s="170">
        <v>16953.449399999998</v>
      </c>
      <c r="J46" s="53">
        <f t="shared" si="1"/>
        <v>2.0840134480639212</v>
      </c>
    </row>
    <row r="47" spans="1:12" ht="15" x14ac:dyDescent="0.25">
      <c r="A47" s="52">
        <v>17</v>
      </c>
      <c r="B47" s="166" t="s">
        <v>65</v>
      </c>
      <c r="C47" s="50" t="s">
        <v>131</v>
      </c>
      <c r="D47" s="167" t="s">
        <v>156</v>
      </c>
      <c r="E47" s="168" t="s">
        <v>5</v>
      </c>
      <c r="F47" s="169">
        <v>7.3360000000000003</v>
      </c>
      <c r="G47" s="39" t="s">
        <v>208</v>
      </c>
      <c r="H47" s="40">
        <v>365</v>
      </c>
      <c r="I47" s="170">
        <v>15545.259840000001</v>
      </c>
      <c r="J47" s="53">
        <f t="shared" si="1"/>
        <v>2.1190376008724101</v>
      </c>
    </row>
    <row r="48" spans="1:12" ht="15" x14ac:dyDescent="0.25">
      <c r="A48" s="52">
        <v>28</v>
      </c>
      <c r="B48" s="166" t="s">
        <v>66</v>
      </c>
      <c r="C48" s="50" t="s">
        <v>132</v>
      </c>
      <c r="D48" s="167" t="s">
        <v>155</v>
      </c>
      <c r="E48" s="168" t="s">
        <v>5</v>
      </c>
      <c r="F48" s="169">
        <v>29.751999999999999</v>
      </c>
      <c r="G48" s="39" t="s">
        <v>209</v>
      </c>
      <c r="H48" s="40">
        <v>365</v>
      </c>
      <c r="I48" s="170">
        <v>59012.114879999994</v>
      </c>
      <c r="J48" s="53">
        <f t="shared" si="1"/>
        <v>1.9834671578381282</v>
      </c>
    </row>
    <row r="49" spans="1:12" ht="15" x14ac:dyDescent="0.25">
      <c r="A49" s="52">
        <v>27</v>
      </c>
      <c r="B49" s="166" t="s">
        <v>67</v>
      </c>
      <c r="C49" s="50" t="s">
        <v>133</v>
      </c>
      <c r="D49" s="167" t="s">
        <v>155</v>
      </c>
      <c r="E49" s="168" t="s">
        <v>5</v>
      </c>
      <c r="F49" s="169">
        <v>28.446000000000002</v>
      </c>
      <c r="G49" s="39" t="s">
        <v>210</v>
      </c>
      <c r="H49" s="40">
        <v>365</v>
      </c>
      <c r="I49" s="170">
        <v>56710.368239999996</v>
      </c>
      <c r="J49" s="53">
        <f t="shared" si="1"/>
        <v>1.9936148576249735</v>
      </c>
    </row>
    <row r="50" spans="1:12" ht="15" x14ac:dyDescent="0.25">
      <c r="A50" s="52">
        <v>16</v>
      </c>
      <c r="B50" s="166" t="s">
        <v>68</v>
      </c>
      <c r="C50" s="50" t="s">
        <v>134</v>
      </c>
      <c r="D50" s="167" t="s">
        <v>154</v>
      </c>
      <c r="E50" s="168" t="s">
        <v>5</v>
      </c>
      <c r="F50" s="169">
        <v>25.693999999999999</v>
      </c>
      <c r="G50" s="39" t="s">
        <v>211</v>
      </c>
      <c r="H50" s="40">
        <v>365</v>
      </c>
      <c r="I50" s="170">
        <v>49460.13336</v>
      </c>
      <c r="J50" s="53">
        <f t="shared" si="1"/>
        <v>1.924968216704289</v>
      </c>
    </row>
    <row r="51" spans="1:12" ht="15" x14ac:dyDescent="0.25">
      <c r="A51" s="52">
        <v>8</v>
      </c>
      <c r="B51" s="166" t="s">
        <v>69</v>
      </c>
      <c r="C51" s="50" t="s">
        <v>135</v>
      </c>
      <c r="D51" s="167" t="s">
        <v>154</v>
      </c>
      <c r="E51" s="168" t="s">
        <v>5</v>
      </c>
      <c r="F51" s="169">
        <v>25.966000000000001</v>
      </c>
      <c r="G51" s="39" t="s">
        <v>212</v>
      </c>
      <c r="H51" s="40">
        <v>365</v>
      </c>
      <c r="I51" s="170">
        <v>49939.517040000006</v>
      </c>
      <c r="J51" s="53">
        <f t="shared" si="1"/>
        <v>1.9232656951397982</v>
      </c>
    </row>
    <row r="52" spans="1:12" ht="15" x14ac:dyDescent="0.25">
      <c r="A52" s="52">
        <v>54</v>
      </c>
      <c r="B52" s="166" t="s">
        <v>70</v>
      </c>
      <c r="C52" s="50" t="s">
        <v>136</v>
      </c>
      <c r="D52" s="167" t="s">
        <v>155</v>
      </c>
      <c r="E52" s="168" t="s">
        <v>5</v>
      </c>
      <c r="F52" s="169">
        <v>27.731999999999999</v>
      </c>
      <c r="G52" s="39" t="s">
        <v>213</v>
      </c>
      <c r="H52" s="40">
        <v>365</v>
      </c>
      <c r="I52" s="170">
        <v>55451.986079999995</v>
      </c>
      <c r="J52" s="53">
        <f t="shared" si="1"/>
        <v>1.9995667849415837</v>
      </c>
    </row>
    <row r="53" spans="1:12" ht="15" x14ac:dyDescent="0.25">
      <c r="A53" s="52">
        <v>52</v>
      </c>
      <c r="B53" s="166" t="s">
        <v>71</v>
      </c>
      <c r="C53" s="50" t="s">
        <v>137</v>
      </c>
      <c r="D53" s="167" t="s">
        <v>155</v>
      </c>
      <c r="E53" s="168" t="s">
        <v>5</v>
      </c>
      <c r="F53" s="169">
        <v>11.782999999999999</v>
      </c>
      <c r="G53" s="39" t="s">
        <v>214</v>
      </c>
      <c r="H53" s="40">
        <v>365</v>
      </c>
      <c r="I53" s="170">
        <v>27342.83052</v>
      </c>
      <c r="J53" s="53">
        <f t="shared" si="1"/>
        <v>2.3205321666808114</v>
      </c>
    </row>
    <row r="54" spans="1:12" ht="15" x14ac:dyDescent="0.25">
      <c r="A54" s="106">
        <v>37</v>
      </c>
      <c r="B54" s="158" t="s">
        <v>72</v>
      </c>
      <c r="C54" s="171" t="s">
        <v>138</v>
      </c>
      <c r="D54" s="160" t="s">
        <v>154</v>
      </c>
      <c r="E54" s="161" t="s">
        <v>5</v>
      </c>
      <c r="F54" s="162">
        <v>30.513999999999999</v>
      </c>
      <c r="G54" s="163" t="s">
        <v>215</v>
      </c>
      <c r="H54" s="164">
        <v>365</v>
      </c>
      <c r="I54" s="165">
        <v>57955.094159999993</v>
      </c>
      <c r="J54" s="183">
        <f t="shared" si="1"/>
        <v>1.8992952140001309</v>
      </c>
      <c r="K54" s="108" t="s">
        <v>230</v>
      </c>
      <c r="L54" s="107"/>
    </row>
    <row r="55" spans="1:12" ht="15" x14ac:dyDescent="0.25">
      <c r="A55" s="52">
        <v>31</v>
      </c>
      <c r="B55" s="166" t="s">
        <v>73</v>
      </c>
      <c r="C55" s="50" t="s">
        <v>139</v>
      </c>
      <c r="D55" s="167" t="s">
        <v>154</v>
      </c>
      <c r="E55" s="168" t="s">
        <v>5</v>
      </c>
      <c r="F55" s="169">
        <v>28.791</v>
      </c>
      <c r="G55" s="39" t="s">
        <v>216</v>
      </c>
      <c r="H55" s="40">
        <v>365</v>
      </c>
      <c r="I55" s="170">
        <v>54918.410040000002</v>
      </c>
      <c r="J55" s="53">
        <f t="shared" si="1"/>
        <v>1.9074853266645828</v>
      </c>
    </row>
    <row r="56" spans="1:12" ht="15" x14ac:dyDescent="0.25">
      <c r="A56" s="52">
        <v>22</v>
      </c>
      <c r="B56" s="166" t="s">
        <v>74</v>
      </c>
      <c r="C56" s="50" t="s">
        <v>140</v>
      </c>
      <c r="D56" s="167" t="s">
        <v>155</v>
      </c>
      <c r="E56" s="168" t="s">
        <v>5</v>
      </c>
      <c r="F56" s="169">
        <v>38.401000000000003</v>
      </c>
      <c r="G56" s="39" t="s">
        <v>217</v>
      </c>
      <c r="H56" s="40">
        <v>365</v>
      </c>
      <c r="I56" s="170">
        <v>74255.458440000002</v>
      </c>
      <c r="J56" s="53">
        <f t="shared" si="1"/>
        <v>1.9336855404807165</v>
      </c>
    </row>
    <row r="57" spans="1:12" ht="15" x14ac:dyDescent="0.25">
      <c r="A57" s="52">
        <v>42</v>
      </c>
      <c r="B57" s="166" t="s">
        <v>75</v>
      </c>
      <c r="C57" s="50" t="s">
        <v>141</v>
      </c>
      <c r="D57" s="167" t="s">
        <v>154</v>
      </c>
      <c r="E57" s="168" t="s">
        <v>5</v>
      </c>
      <c r="F57" s="169">
        <v>39.444000000000003</v>
      </c>
      <c r="G57" s="39" t="s">
        <v>218</v>
      </c>
      <c r="H57" s="40">
        <v>365</v>
      </c>
      <c r="I57" s="170">
        <v>73693.683359999995</v>
      </c>
      <c r="J57" s="53">
        <f t="shared" si="1"/>
        <v>1.8683116154548218</v>
      </c>
    </row>
    <row r="58" spans="1:12" ht="15" x14ac:dyDescent="0.25">
      <c r="A58" s="106">
        <v>43</v>
      </c>
      <c r="B58" s="158" t="s">
        <v>76</v>
      </c>
      <c r="C58" s="171" t="s">
        <v>142</v>
      </c>
      <c r="D58" s="160" t="s">
        <v>155</v>
      </c>
      <c r="E58" s="161" t="s">
        <v>5</v>
      </c>
      <c r="F58" s="162">
        <v>27.251000000000001</v>
      </c>
      <c r="G58" s="163" t="s">
        <v>219</v>
      </c>
      <c r="H58" s="164">
        <v>365</v>
      </c>
      <c r="I58" s="165">
        <v>54604.252440000004</v>
      </c>
      <c r="J58" s="183">
        <f t="shared" si="1"/>
        <v>2.0037522454221866</v>
      </c>
      <c r="K58" s="108" t="s">
        <v>230</v>
      </c>
      <c r="L58" s="107"/>
    </row>
    <row r="59" spans="1:12" ht="15" x14ac:dyDescent="0.25">
      <c r="A59" s="106">
        <v>44</v>
      </c>
      <c r="B59" s="158" t="s">
        <v>77</v>
      </c>
      <c r="C59" s="171" t="s">
        <v>143</v>
      </c>
      <c r="D59" s="160" t="s">
        <v>154</v>
      </c>
      <c r="E59" s="161" t="s">
        <v>5</v>
      </c>
      <c r="F59" s="162">
        <v>29.199000000000002</v>
      </c>
      <c r="G59" s="163" t="s">
        <v>220</v>
      </c>
      <c r="H59" s="164">
        <v>365</v>
      </c>
      <c r="I59" s="165">
        <v>55637.485560000001</v>
      </c>
      <c r="J59" s="183">
        <f t="shared" si="1"/>
        <v>1.9054585965272783</v>
      </c>
      <c r="K59" s="108" t="s">
        <v>230</v>
      </c>
      <c r="L59" s="107"/>
    </row>
    <row r="60" spans="1:12" ht="15" x14ac:dyDescent="0.25">
      <c r="A60" s="106">
        <v>35</v>
      </c>
      <c r="B60" s="158" t="s">
        <v>78</v>
      </c>
      <c r="C60" s="171" t="s">
        <v>144</v>
      </c>
      <c r="D60" s="160" t="s">
        <v>155</v>
      </c>
      <c r="E60" s="161" t="s">
        <v>5</v>
      </c>
      <c r="F60" s="162">
        <v>70.376000000000005</v>
      </c>
      <c r="G60" s="163" t="s">
        <v>221</v>
      </c>
      <c r="H60" s="164">
        <v>365</v>
      </c>
      <c r="I60" s="165">
        <v>130609.47743999999</v>
      </c>
      <c r="J60" s="183">
        <f t="shared" si="1"/>
        <v>1.8558809457769692</v>
      </c>
      <c r="K60" s="108" t="s">
        <v>230</v>
      </c>
      <c r="L60" s="107"/>
    </row>
    <row r="61" spans="1:12" ht="15" x14ac:dyDescent="0.25">
      <c r="A61" s="52">
        <v>62</v>
      </c>
      <c r="B61" s="166" t="s">
        <v>79</v>
      </c>
      <c r="C61" s="50" t="s">
        <v>145</v>
      </c>
      <c r="D61" s="167" t="s">
        <v>156</v>
      </c>
      <c r="E61" s="168" t="s">
        <v>5</v>
      </c>
      <c r="F61" s="169">
        <v>16.681000000000001</v>
      </c>
      <c r="G61" s="39" t="s">
        <v>222</v>
      </c>
      <c r="H61" s="40">
        <v>365</v>
      </c>
      <c r="I61" s="170">
        <v>32015.261640000001</v>
      </c>
      <c r="J61" s="53">
        <f t="shared" si="1"/>
        <v>1.9192651303878663</v>
      </c>
    </row>
    <row r="62" spans="1:12" ht="15" x14ac:dyDescent="0.25">
      <c r="A62" s="52">
        <v>30</v>
      </c>
      <c r="B62" s="166" t="s">
        <v>164</v>
      </c>
      <c r="C62" s="50" t="s">
        <v>146</v>
      </c>
      <c r="D62" s="167" t="s">
        <v>154</v>
      </c>
      <c r="E62" s="168" t="s">
        <v>5</v>
      </c>
      <c r="F62" s="169">
        <v>21.704000000000001</v>
      </c>
      <c r="G62" s="39" t="s">
        <v>223</v>
      </c>
      <c r="H62" s="40">
        <v>365</v>
      </c>
      <c r="I62" s="170">
        <v>42427.997759999998</v>
      </c>
      <c r="J62" s="53">
        <f t="shared" si="1"/>
        <v>1.9548469295982307</v>
      </c>
    </row>
    <row r="63" spans="1:12" ht="15" x14ac:dyDescent="0.25">
      <c r="A63" s="52">
        <v>1</v>
      </c>
      <c r="B63" s="166" t="s">
        <v>165</v>
      </c>
      <c r="C63" s="51" t="s">
        <v>147</v>
      </c>
      <c r="D63" s="167" t="s">
        <v>154</v>
      </c>
      <c r="E63" s="168" t="s">
        <v>5</v>
      </c>
      <c r="F63" s="169">
        <v>36.978000000000002</v>
      </c>
      <c r="G63" s="39" t="s">
        <v>224</v>
      </c>
      <c r="H63" s="40">
        <v>365</v>
      </c>
      <c r="I63" s="170">
        <v>69347.506320000015</v>
      </c>
      <c r="J63" s="53">
        <f t="shared" si="1"/>
        <v>1.8753720136297261</v>
      </c>
    </row>
    <row r="64" spans="1:12" ht="15" x14ac:dyDescent="0.25">
      <c r="A64" s="52">
        <v>53</v>
      </c>
      <c r="B64" s="166" t="s">
        <v>82</v>
      </c>
      <c r="C64" s="50" t="s">
        <v>148</v>
      </c>
      <c r="D64" s="167" t="s">
        <v>155</v>
      </c>
      <c r="E64" s="168" t="s">
        <v>5</v>
      </c>
      <c r="F64" s="169">
        <v>11.323</v>
      </c>
      <c r="G64" s="39" t="s">
        <v>225</v>
      </c>
      <c r="H64" s="40">
        <v>365</v>
      </c>
      <c r="I64" s="170">
        <v>26532.108120000004</v>
      </c>
      <c r="J64" s="53">
        <f t="shared" si="1"/>
        <v>2.3432048149783626</v>
      </c>
    </row>
    <row r="65" spans="1:12" ht="15" x14ac:dyDescent="0.25">
      <c r="A65" s="52">
        <v>11</v>
      </c>
      <c r="B65" s="166" t="s">
        <v>84</v>
      </c>
      <c r="C65" s="50" t="s">
        <v>150</v>
      </c>
      <c r="D65" s="167" t="s">
        <v>157</v>
      </c>
      <c r="E65" s="168" t="s">
        <v>5</v>
      </c>
      <c r="F65" s="169">
        <v>20.937999999999999</v>
      </c>
      <c r="G65" s="39" t="s">
        <v>226</v>
      </c>
      <c r="H65" s="40">
        <v>365</v>
      </c>
      <c r="I65" s="170">
        <v>42121.968719999997</v>
      </c>
      <c r="J65" s="53">
        <f t="shared" si="1"/>
        <v>2.0117474792243768</v>
      </c>
    </row>
    <row r="66" spans="1:12" ht="15" x14ac:dyDescent="0.25">
      <c r="A66" s="52">
        <v>21</v>
      </c>
      <c r="B66" s="166" t="s">
        <v>85</v>
      </c>
      <c r="C66" s="50" t="s">
        <v>151</v>
      </c>
      <c r="D66" s="167" t="s">
        <v>154</v>
      </c>
      <c r="E66" s="168" t="s">
        <v>5</v>
      </c>
      <c r="F66" s="169">
        <v>23.138999999999999</v>
      </c>
      <c r="G66" s="39" t="s">
        <v>227</v>
      </c>
      <c r="H66" s="40">
        <v>365</v>
      </c>
      <c r="I66" s="170">
        <v>44957.099159999998</v>
      </c>
      <c r="J66" s="53">
        <f t="shared" si="1"/>
        <v>1.9429145235316996</v>
      </c>
    </row>
    <row r="67" spans="1:12" ht="15" x14ac:dyDescent="0.25">
      <c r="A67" s="52">
        <v>15</v>
      </c>
      <c r="B67" s="166" t="s">
        <v>86</v>
      </c>
      <c r="C67" s="50" t="s">
        <v>152</v>
      </c>
      <c r="D67" s="167" t="s">
        <v>155</v>
      </c>
      <c r="E67" s="168" t="s">
        <v>5</v>
      </c>
      <c r="F67" s="169">
        <v>27.283999999999999</v>
      </c>
      <c r="G67" s="39" t="s">
        <v>228</v>
      </c>
      <c r="H67" s="40">
        <v>365</v>
      </c>
      <c r="I67" s="170">
        <v>54662.412960000001</v>
      </c>
      <c r="J67" s="53">
        <f t="shared" ref="J67:J68" si="2">SUM(I67/F67/1000)</f>
        <v>2.0034603782436595</v>
      </c>
    </row>
    <row r="68" spans="1:12" ht="15" x14ac:dyDescent="0.25">
      <c r="A68" s="52">
        <v>14</v>
      </c>
      <c r="B68" s="166" t="s">
        <v>87</v>
      </c>
      <c r="C68" s="50" t="s">
        <v>153</v>
      </c>
      <c r="D68" s="167" t="s">
        <v>157</v>
      </c>
      <c r="E68" s="168" t="s">
        <v>5</v>
      </c>
      <c r="F68" s="169">
        <v>25.777999999999999</v>
      </c>
      <c r="G68" s="39" t="s">
        <v>229</v>
      </c>
      <c r="H68" s="40">
        <v>365</v>
      </c>
      <c r="I68" s="170">
        <v>50652.178319999999</v>
      </c>
      <c r="J68" s="53">
        <f t="shared" si="2"/>
        <v>1.9649382543253937</v>
      </c>
    </row>
    <row r="69" spans="1:12" ht="13.5" thickBot="1" x14ac:dyDescent="0.25">
      <c r="A69" s="19"/>
      <c r="B69" s="22" t="s">
        <v>2</v>
      </c>
      <c r="C69" s="23"/>
      <c r="D69" s="23"/>
      <c r="E69" s="24"/>
      <c r="F69" s="25">
        <f>SUM(F4:F68)</f>
        <v>1927.4839999999997</v>
      </c>
      <c r="G69" s="26"/>
      <c r="H69" s="27"/>
      <c r="I69" s="28">
        <f>SUM(I4:I68)</f>
        <v>3737910.9009599993</v>
      </c>
      <c r="J69" s="11">
        <f>SUM(J4:J68)</f>
        <v>128.31880844473196</v>
      </c>
    </row>
    <row r="70" spans="1:12" ht="13.5" thickBot="1" x14ac:dyDescent="0.25">
      <c r="C70" s="1"/>
      <c r="D70" s="1"/>
      <c r="E70" s="1"/>
      <c r="F70" s="2"/>
      <c r="G70" s="184" t="s">
        <v>8</v>
      </c>
      <c r="H70" s="185">
        <f>AVERAGE(H4:H68)</f>
        <v>365</v>
      </c>
      <c r="I70" s="112"/>
      <c r="J70" s="113"/>
    </row>
    <row r="71" spans="1:12" ht="13.5" thickBot="1" x14ac:dyDescent="0.25">
      <c r="C71" s="1"/>
      <c r="D71" s="1"/>
      <c r="E71" s="1"/>
      <c r="F71" s="2"/>
      <c r="G71" s="186" t="s">
        <v>3</v>
      </c>
      <c r="H71" s="187"/>
      <c r="I71" s="188">
        <f>SUM(I69/F69/1000)</f>
        <v>1.9392694834094601</v>
      </c>
      <c r="J71" s="189">
        <f>SUM(J69/65)</f>
        <v>1.9741355145343378</v>
      </c>
    </row>
    <row r="73" spans="1:12" ht="13.5" thickBot="1" x14ac:dyDescent="0.25">
      <c r="A73" s="245" t="s">
        <v>10</v>
      </c>
      <c r="B73" s="246"/>
      <c r="C73" s="12"/>
      <c r="D73" s="12"/>
      <c r="E73" s="12"/>
      <c r="F73" s="12"/>
      <c r="G73" s="12"/>
      <c r="H73" s="12"/>
      <c r="I73" s="12"/>
      <c r="J73" s="12"/>
      <c r="K73" s="102"/>
      <c r="L73" s="12"/>
    </row>
    <row r="74" spans="1:12" ht="13.5" thickBot="1" x14ac:dyDescent="0.25">
      <c r="A74" s="267" t="s">
        <v>231</v>
      </c>
      <c r="B74" s="268"/>
      <c r="C74" s="268"/>
      <c r="D74" s="269" t="s">
        <v>232</v>
      </c>
      <c r="E74" s="270"/>
      <c r="F74" s="89">
        <f>SUM(F4+F13+F20+F25+F28+F45+F54+F59+F60)</f>
        <v>320.83000000000004</v>
      </c>
      <c r="G74" s="269" t="s">
        <v>233</v>
      </c>
      <c r="H74" s="270"/>
      <c r="I74" s="90">
        <f>SUM(I4+I13+I20+I25+I28+I45+I54+I58+I59+I60)</f>
        <v>667231.87764000008</v>
      </c>
      <c r="J74" s="91">
        <f>AVERAGE(J4+J13+J20+J25+J28+J45+J54+J58+J59+J60)/10</f>
        <v>1.939893995013334</v>
      </c>
      <c r="K74" s="103" t="s">
        <v>235</v>
      </c>
      <c r="L74" s="92"/>
    </row>
  </sheetData>
  <mergeCells count="7">
    <mergeCell ref="A2:D2"/>
    <mergeCell ref="E2:I2"/>
    <mergeCell ref="A1:H1"/>
    <mergeCell ref="A73:B73"/>
    <mergeCell ref="A74:C74"/>
    <mergeCell ref="D74:E74"/>
    <mergeCell ref="G74:H74"/>
  </mergeCells>
  <phoneticPr fontId="25" type="noConversion"/>
  <printOptions horizontalCentered="1"/>
  <pageMargins left="0.43307086614173229" right="0.15748031496062992" top="0.98425196850393704" bottom="0.98425196850393704" header="0.51181102362204722" footer="0.51181102362204722"/>
  <pageSetup paperSize="8" orientation="landscape" r:id="rId1"/>
  <headerFooter alignWithMargins="0">
    <oddHeader>&amp;LEFEKT 2018 SPOTŘEBY EL.ENERGIE VYBRANÝCH RVO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CELKEM PRŮMĚR SPOTŘEBA EL.EN.</vt:lpstr>
      <vt:lpstr>SPOTŘEBA ROK 2016</vt:lpstr>
      <vt:lpstr>SPOTŘEBA ROK 2015</vt:lpstr>
      <vt:lpstr>SPOTŘEBA ROK 2014</vt:lpstr>
      <vt:lpstr>'CELKEM PRŮMĚR SPOTŘEBA EL.EN.'!Názvy_tisku</vt:lpstr>
      <vt:lpstr>'SPOTŘEBA ROK 2014'!Názvy_tisku</vt:lpstr>
      <vt:lpstr>'SPOTŘEBA ROK 2015'!Názvy_tisku</vt:lpstr>
      <vt:lpstr>'SPOTŘEBA ROK 2016'!Názvy_tisku</vt:lpstr>
    </vt:vector>
  </TitlesOfParts>
  <Company>ARTMETAL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TESIK-ARTMETAL</cp:lastModifiedBy>
  <cp:lastPrinted>2018-01-22T11:25:34Z</cp:lastPrinted>
  <dcterms:created xsi:type="dcterms:W3CDTF">2011-12-14T13:19:06Z</dcterms:created>
  <dcterms:modified xsi:type="dcterms:W3CDTF">2018-01-22T11:55:10Z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-743067227</vt:i4>
  </property>
  <property fmtid="{D5CDD505-2E9C-101B-9397-08002B2CF9AE}" pid="3" name="_NewReviewCycle">
    <vt:lpwstr/>
  </property>
  <property fmtid="{D5CDD505-2E9C-101B-9397-08002B2CF9AE}" pid="4" name="_EmailSubject">
    <vt:lpwstr>žádost 73</vt:lpwstr>
  </property>
  <property fmtid="{D5CDD505-2E9C-101B-9397-08002B2CF9AE}" pid="5" name="_AuthorEmail">
    <vt:lpwstr>jiri.tesar@artmetal-cz.com</vt:lpwstr>
  </property>
  <property fmtid="{D5CDD505-2E9C-101B-9397-08002B2CF9AE}" pid="6" name="_AuthorEmailDisplayName">
    <vt:lpwstr>jiri.tesar@artmetal-cz.com</vt:lpwstr>
  </property>
</Properties>
</file>